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mguanci\Desktop\SSB 1227\"/>
    </mc:Choice>
  </mc:AlternateContent>
  <xr:revisionPtr revIDLastSave="0" documentId="13_ncr:1_{7D189293-3D90-404F-B3D7-C17FFA0213DB}" xr6:coauthVersionLast="47" xr6:coauthVersionMax="47" xr10:uidLastSave="{00000000-0000-0000-0000-000000000000}"/>
  <workbookProtection workbookAlgorithmName="SHA-512" workbookHashValue="otngQ3v5VJHWi++2jV4BPzekQPH1RkoL9gqHkBqBGE7ilqKd3YmaQnotONw8ldSaZNmN+sy7itwQPVfSPsi0yg==" workbookSaltValue="NXxkgQDUVljVM0x2M1b29Q==" workbookSpinCount="100000" lockStructure="1"/>
  <bookViews>
    <workbookView xWindow="28680" yWindow="-105" windowWidth="29040" windowHeight="15720" tabRatio="659" firstSheet="11" activeTab="11" xr2:uid="{00000000-000D-0000-FFFF-FFFF00000000}"/>
  </bookViews>
  <sheets>
    <sheet name="Instructions" sheetId="18" state="hidden" r:id="rId1"/>
    <sheet name="All_District_List" sheetId="25" state="hidden" r:id="rId2"/>
    <sheet name="StateEnr_Compare" sheetId="21" state="hidden" r:id="rId3"/>
    <sheet name="ServedEnr_Compare" sheetId="27" state="hidden" r:id="rId4"/>
    <sheet name="AEA_Enr_Comp" sheetId="28" state="hidden" r:id="rId5"/>
    <sheet name="Self_Select" sheetId="22" state="hidden" r:id="rId6"/>
    <sheet name="List" sheetId="19" state="hidden" r:id="rId7"/>
    <sheet name="Data_Drop_CurrentYear" sheetId="15" state="hidden" r:id="rId8"/>
    <sheet name="Notes" sheetId="26" state="hidden" r:id="rId9"/>
    <sheet name="Data_Drop_History" sheetId="29" state="hidden" r:id="rId10"/>
    <sheet name="zzzz" sheetId="30" state="hidden" r:id="rId11"/>
    <sheet name="Read Me First" sheetId="39" r:id="rId12"/>
    <sheet name="Current Management Fund Exp-Rev" sheetId="37" r:id="rId13"/>
    <sheet name="Previous Exp Scenario" sheetId="38" r:id="rId14"/>
    <sheet name="Management Fund Projections" sheetId="35" r:id="rId15"/>
    <sheet name="Management Fund Sandbox" sheetId="36" state="hidden" r:id="rId16"/>
    <sheet name="Man Fund - SSB 1227 Proj" sheetId="33" state="hidden" r:id="rId17"/>
    <sheet name="Man Fund - sandbox" sheetId="32" state="hidden" r:id="rId18"/>
    <sheet name="Sheet1" sheetId="31" state="hidden" r:id="rId19"/>
  </sheets>
  <definedNames>
    <definedName name="District_List">List!$C$2:$C$329</definedName>
    <definedName name="_xlnm.Print_Area" localSheetId="12">'Current Management Fund Exp-Rev'!$A$1:$U$76</definedName>
    <definedName name="_xlnm.Print_Area" localSheetId="17">'Man Fund - sandbox'!$A$1:$U$76</definedName>
    <definedName name="_xlnm.Print_Area" localSheetId="16">'Man Fund - SSB 1227 Proj'!$A$1:$U$76</definedName>
    <definedName name="_xlnm.Print_Area" localSheetId="14">'Management Fund Projections'!$A$1:$U$94</definedName>
    <definedName name="_xlnm.Print_Area" localSheetId="15">'Management Fund Sandbox'!$A$1:$U$94</definedName>
    <definedName name="_xlnm.Print_Area" localSheetId="13">'Previous Exp Scenario'!$A$1:$U$76</definedName>
    <definedName name="_xlnm.Print_Area" localSheetId="10">zzzz!$A$1:$U$76</definedName>
    <definedName name="_xlnm.Print_Titles" localSheetId="1">All_District_List!$6:$6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8" i="35" l="1"/>
  <c r="AI15" i="38"/>
  <c r="AF15" i="38"/>
  <c r="AB15" i="38"/>
  <c r="AB6" i="35"/>
  <c r="AC6" i="38"/>
  <c r="F6" i="37"/>
  <c r="E9" i="35"/>
  <c r="G9" i="35"/>
  <c r="I9" i="35"/>
  <c r="K9" i="35" s="1"/>
  <c r="M9" i="35" s="1"/>
  <c r="O9" i="35"/>
  <c r="Q9" i="35"/>
  <c r="AG29" i="36"/>
  <c r="AG30" i="36"/>
  <c r="AG28" i="36"/>
  <c r="AE28" i="36"/>
  <c r="V26" i="36"/>
  <c r="V27" i="36" s="1"/>
  <c r="V28" i="36" l="1"/>
  <c r="A6" i="38"/>
  <c r="A11" i="38" s="1"/>
  <c r="M11" i="38" s="1"/>
  <c r="V11" i="38" s="1"/>
  <c r="C75" i="38"/>
  <c r="C74" i="38"/>
  <c r="C73" i="38"/>
  <c r="C71" i="38"/>
  <c r="C70" i="38"/>
  <c r="C69" i="38"/>
  <c r="C68" i="38"/>
  <c r="C67" i="38"/>
  <c r="C12" i="38"/>
  <c r="C13" i="38" s="1"/>
  <c r="Q9" i="38"/>
  <c r="O9" i="38"/>
  <c r="I9" i="38"/>
  <c r="K9" i="38" s="1"/>
  <c r="M9" i="38" s="1"/>
  <c r="G9" i="38"/>
  <c r="E9" i="38"/>
  <c r="S8" i="38"/>
  <c r="A4" i="38"/>
  <c r="V29" i="36" l="1"/>
  <c r="A12" i="38"/>
  <c r="C14" i="38"/>
  <c r="A13" i="38"/>
  <c r="G11" i="38"/>
  <c r="I11" i="38"/>
  <c r="X11" i="38" s="1"/>
  <c r="K11" i="38"/>
  <c r="E11" i="38"/>
  <c r="Q11" i="38"/>
  <c r="O11" i="38"/>
  <c r="V30" i="36" l="1"/>
  <c r="L11" i="38"/>
  <c r="Y11" i="38" s="1"/>
  <c r="Z11" i="38" s="1"/>
  <c r="S11" i="38"/>
  <c r="AI11" i="38"/>
  <c r="K13" i="38"/>
  <c r="I13" i="38"/>
  <c r="X13" i="38" s="1"/>
  <c r="E13" i="38"/>
  <c r="G13" i="38"/>
  <c r="Q13" i="38"/>
  <c r="O13" i="38"/>
  <c r="M13" i="38"/>
  <c r="V13" i="38" s="1"/>
  <c r="Q12" i="38"/>
  <c r="M12" i="38"/>
  <c r="V12" i="38" s="1"/>
  <c r="K12" i="38"/>
  <c r="O12" i="38"/>
  <c r="I12" i="38"/>
  <c r="X12" i="38" s="1"/>
  <c r="G12" i="38"/>
  <c r="E12" i="38"/>
  <c r="A14" i="38"/>
  <c r="C15" i="38"/>
  <c r="V31" i="36" l="1"/>
  <c r="V32" i="36"/>
  <c r="AD15" i="38"/>
  <c r="W12" i="38"/>
  <c r="AI13" i="38"/>
  <c r="S13" i="38"/>
  <c r="A15" i="38"/>
  <c r="C16" i="38"/>
  <c r="Q14" i="38"/>
  <c r="O14" i="38"/>
  <c r="M14" i="38"/>
  <c r="V14" i="38" s="1"/>
  <c r="K14" i="38"/>
  <c r="I14" i="38"/>
  <c r="X14" i="38" s="1"/>
  <c r="G14" i="38"/>
  <c r="E14" i="38"/>
  <c r="L13" i="38"/>
  <c r="Y13" i="38" s="1"/>
  <c r="Z13" i="38" s="1"/>
  <c r="S12" i="38"/>
  <c r="AI12" i="38"/>
  <c r="W13" i="38"/>
  <c r="L12" i="38"/>
  <c r="Y12" i="38" s="1"/>
  <c r="Z12" i="38" s="1"/>
  <c r="V33" i="36" l="1"/>
  <c r="AG15" i="38"/>
  <c r="AH15" i="38" s="1"/>
  <c r="L14" i="38"/>
  <c r="Y14" i="38" s="1"/>
  <c r="Z14" i="38" s="1"/>
  <c r="C17" i="38"/>
  <c r="A16" i="38"/>
  <c r="O15" i="38"/>
  <c r="M15" i="38"/>
  <c r="V15" i="38" s="1"/>
  <c r="I15" i="38"/>
  <c r="G15" i="38"/>
  <c r="E15" i="38"/>
  <c r="Q15" i="38"/>
  <c r="K15" i="38"/>
  <c r="S14" i="38"/>
  <c r="AI14" i="38"/>
  <c r="W14" i="38"/>
  <c r="AB16" i="38"/>
  <c r="AD16" i="38" s="1"/>
  <c r="V34" i="36" l="1"/>
  <c r="V35" i="36" s="1"/>
  <c r="X15" i="38"/>
  <c r="L15" i="38"/>
  <c r="Y15" i="38" s="1"/>
  <c r="S15" i="38"/>
  <c r="W15" i="38"/>
  <c r="Q16" i="38"/>
  <c r="O16" i="38"/>
  <c r="M16" i="38"/>
  <c r="V16" i="38" s="1"/>
  <c r="K16" i="38"/>
  <c r="I16" i="38"/>
  <c r="G16" i="38"/>
  <c r="E16" i="38"/>
  <c r="C18" i="38"/>
  <c r="A17" i="38"/>
  <c r="AF16" i="38"/>
  <c r="AG16" i="38" s="1"/>
  <c r="AH16" i="38" s="1"/>
  <c r="AB17" i="38"/>
  <c r="AD17" i="38" s="1"/>
  <c r="V36" i="36" l="1"/>
  <c r="X16" i="38"/>
  <c r="Z15" i="38"/>
  <c r="AF17" i="38"/>
  <c r="AG17" i="38" s="1"/>
  <c r="AH17" i="38" s="1"/>
  <c r="S16" i="38"/>
  <c r="L16" i="38"/>
  <c r="Y16" i="38" s="1"/>
  <c r="C19" i="38"/>
  <c r="A18" i="38"/>
  <c r="W16" i="38"/>
  <c r="AB18" i="38"/>
  <c r="AD18" i="38" s="1"/>
  <c r="Q17" i="38"/>
  <c r="O17" i="38"/>
  <c r="K17" i="38"/>
  <c r="I17" i="38"/>
  <c r="M17" i="38"/>
  <c r="V17" i="38" s="1"/>
  <c r="AB19" i="38" s="1"/>
  <c r="AD19" i="38" s="1"/>
  <c r="G17" i="38"/>
  <c r="E17" i="38"/>
  <c r="V37" i="36" l="1"/>
  <c r="V38" i="36" s="1"/>
  <c r="X17" i="38"/>
  <c r="Z16" i="38"/>
  <c r="AI16" i="38"/>
  <c r="L17" i="38"/>
  <c r="Y17" i="38" s="1"/>
  <c r="W17" i="38"/>
  <c r="Q18" i="38"/>
  <c r="M18" i="38"/>
  <c r="V18" i="38" s="1"/>
  <c r="AB20" i="38" s="1"/>
  <c r="AD20" i="38" s="1"/>
  <c r="K18" i="38"/>
  <c r="I18" i="38"/>
  <c r="O18" i="38"/>
  <c r="G18" i="38"/>
  <c r="E18" i="38"/>
  <c r="C20" i="38"/>
  <c r="A19" i="38"/>
  <c r="S17" i="38"/>
  <c r="Z17" i="38" l="1"/>
  <c r="S18" i="38"/>
  <c r="AI17" i="38"/>
  <c r="AF18" i="38"/>
  <c r="AG18" i="38" s="1"/>
  <c r="AH18" i="38" s="1"/>
  <c r="O19" i="38"/>
  <c r="M19" i="38"/>
  <c r="V19" i="38" s="1"/>
  <c r="K19" i="38"/>
  <c r="E19" i="38"/>
  <c r="Q19" i="38"/>
  <c r="I19" i="38"/>
  <c r="G19" i="38"/>
  <c r="C21" i="38"/>
  <c r="A20" i="38"/>
  <c r="L18" i="38"/>
  <c r="Y18" i="38" s="1"/>
  <c r="W18" i="38"/>
  <c r="X18" i="38" l="1"/>
  <c r="AF19" i="38"/>
  <c r="AG19" i="38" s="1"/>
  <c r="AH19" i="38" s="1"/>
  <c r="E20" i="38"/>
  <c r="Q20" i="38"/>
  <c r="O20" i="38"/>
  <c r="M20" i="38"/>
  <c r="V20" i="38" s="1"/>
  <c r="G20" i="38"/>
  <c r="I20" i="38"/>
  <c r="K20" i="38"/>
  <c r="W19" i="38"/>
  <c r="C22" i="38"/>
  <c r="A21" i="38"/>
  <c r="S19" i="38"/>
  <c r="L19" i="38"/>
  <c r="Y19" i="38" s="1"/>
  <c r="AB21" i="38"/>
  <c r="AD21" i="38" s="1"/>
  <c r="Z18" i="38" l="1"/>
  <c r="AI18" i="38"/>
  <c r="AF20" i="38" s="1"/>
  <c r="AG20" i="38" s="1"/>
  <c r="AH20" i="38" s="1"/>
  <c r="X19" i="38"/>
  <c r="G21" i="38"/>
  <c r="E21" i="38"/>
  <c r="Q21" i="38"/>
  <c r="O21" i="38"/>
  <c r="M21" i="38"/>
  <c r="V21" i="38" s="1"/>
  <c r="W21" i="38" s="1"/>
  <c r="I21" i="38"/>
  <c r="K21" i="38"/>
  <c r="C23" i="38"/>
  <c r="A22" i="38"/>
  <c r="W20" i="38"/>
  <c r="L20" i="38"/>
  <c r="Y20" i="38" s="1"/>
  <c r="S20" i="38"/>
  <c r="AB22" i="38"/>
  <c r="AD22" i="38" s="1"/>
  <c r="Z19" i="38" l="1"/>
  <c r="AI19" i="38"/>
  <c r="AF21" i="38" s="1"/>
  <c r="AG21" i="38" s="1"/>
  <c r="AH21" i="38" s="1"/>
  <c r="X20" i="38"/>
  <c r="I22" i="38"/>
  <c r="G22" i="38"/>
  <c r="E22" i="38"/>
  <c r="Q22" i="38"/>
  <c r="O22" i="38"/>
  <c r="K22" i="38"/>
  <c r="M22" i="38"/>
  <c r="V22" i="38" s="1"/>
  <c r="W22" i="38" s="1"/>
  <c r="C24" i="38"/>
  <c r="A24" i="38" s="1"/>
  <c r="A23" i="38"/>
  <c r="L21" i="38"/>
  <c r="Y21" i="38" s="1"/>
  <c r="S21" i="38"/>
  <c r="AB23" i="38"/>
  <c r="AD23" i="38" s="1"/>
  <c r="Z20" i="38" l="1"/>
  <c r="AI20" i="38"/>
  <c r="AF22" i="38" s="1"/>
  <c r="AG22" i="38" s="1"/>
  <c r="AH22" i="38" s="1"/>
  <c r="X21" i="38"/>
  <c r="L22" i="38"/>
  <c r="Y22" i="38" s="1"/>
  <c r="K24" i="38"/>
  <c r="I24" i="38"/>
  <c r="G24" i="38"/>
  <c r="M24" i="38"/>
  <c r="V24" i="38" s="1"/>
  <c r="O24" i="38"/>
  <c r="E24" i="38"/>
  <c r="Q24" i="38"/>
  <c r="K23" i="38"/>
  <c r="I23" i="38"/>
  <c r="G23" i="38"/>
  <c r="E23" i="38"/>
  <c r="Q23" i="38"/>
  <c r="M23" i="38"/>
  <c r="V23" i="38" s="1"/>
  <c r="W23" i="38" s="1"/>
  <c r="O23" i="38"/>
  <c r="S22" i="38"/>
  <c r="AB24" i="38"/>
  <c r="AD24" i="38" s="1"/>
  <c r="AI21" i="38" l="1"/>
  <c r="AF23" i="38" s="1"/>
  <c r="AG23" i="38" s="1"/>
  <c r="AH23" i="38" s="1"/>
  <c r="Z21" i="38"/>
  <c r="X22" i="38"/>
  <c r="L24" i="38"/>
  <c r="Y24" i="38" s="1"/>
  <c r="S24" i="38"/>
  <c r="S23" i="38"/>
  <c r="W24" i="38"/>
  <c r="L23" i="38"/>
  <c r="Y23" i="38" s="1"/>
  <c r="Z22" i="38" l="1"/>
  <c r="AI22" i="38"/>
  <c r="AF24" i="38" s="1"/>
  <c r="AG24" i="38" s="1"/>
  <c r="AH24" i="38" s="1"/>
  <c r="X23" i="38"/>
  <c r="Z23" i="38" l="1"/>
  <c r="AI23" i="38"/>
  <c r="X24" i="38"/>
  <c r="A6" i="37"/>
  <c r="A11" i="37" s="1"/>
  <c r="C75" i="37"/>
  <c r="C74" i="37"/>
  <c r="C73" i="37"/>
  <c r="C71" i="37"/>
  <c r="C70" i="37"/>
  <c r="C69" i="37"/>
  <c r="C68" i="37"/>
  <c r="C67" i="37"/>
  <c r="AE24" i="37"/>
  <c r="AE23" i="37"/>
  <c r="AE22" i="37"/>
  <c r="AE21" i="37"/>
  <c r="AE20" i="37"/>
  <c r="AE19" i="37"/>
  <c r="AE18" i="37"/>
  <c r="AE17" i="37"/>
  <c r="AE16" i="37"/>
  <c r="AE15" i="37"/>
  <c r="C12" i="37"/>
  <c r="C13" i="37" s="1"/>
  <c r="Q9" i="37"/>
  <c r="O9" i="37"/>
  <c r="I9" i="37"/>
  <c r="K9" i="37" s="1"/>
  <c r="M9" i="37" s="1"/>
  <c r="G9" i="37"/>
  <c r="E9" i="37"/>
  <c r="S8" i="37"/>
  <c r="C93" i="36"/>
  <c r="C92" i="36"/>
  <c r="C91" i="36"/>
  <c r="C89" i="36"/>
  <c r="C88" i="36"/>
  <c r="C87" i="36"/>
  <c r="C86" i="36"/>
  <c r="C85" i="36"/>
  <c r="AC27" i="36"/>
  <c r="AC26" i="36"/>
  <c r="AC25" i="36"/>
  <c r="AC24" i="36"/>
  <c r="AC23" i="36"/>
  <c r="AC22" i="36"/>
  <c r="AC21" i="36"/>
  <c r="AC20" i="36"/>
  <c r="AC19" i="36"/>
  <c r="AC18" i="36"/>
  <c r="AC17" i="36"/>
  <c r="AC16" i="36"/>
  <c r="AC15" i="36"/>
  <c r="C12" i="36"/>
  <c r="C13" i="36" s="1"/>
  <c r="Q9" i="36"/>
  <c r="O9" i="36"/>
  <c r="K9" i="36"/>
  <c r="M9" i="36" s="1"/>
  <c r="I9" i="36"/>
  <c r="E9" i="36"/>
  <c r="G9" i="36" s="1"/>
  <c r="S8" i="36"/>
  <c r="A6" i="36"/>
  <c r="A12" i="36" s="1"/>
  <c r="A4" i="36"/>
  <c r="AC27" i="35"/>
  <c r="C12" i="35"/>
  <c r="C13" i="35" s="1"/>
  <c r="S8" i="35"/>
  <c r="A6" i="35"/>
  <c r="W25" i="35" s="1"/>
  <c r="A4" i="35"/>
  <c r="AE24" i="30"/>
  <c r="AD25" i="33"/>
  <c r="AD26" i="33"/>
  <c r="AD27" i="33"/>
  <c r="AD28" i="33"/>
  <c r="AD29" i="33"/>
  <c r="AD30" i="33"/>
  <c r="AD31" i="33"/>
  <c r="AD32" i="33"/>
  <c r="AD33" i="33"/>
  <c r="AD34" i="33"/>
  <c r="AD35" i="33"/>
  <c r="AD23" i="32"/>
  <c r="AD24" i="32"/>
  <c r="V23" i="32"/>
  <c r="X23" i="32"/>
  <c r="Q22" i="32"/>
  <c r="Q23" i="32"/>
  <c r="Q24" i="32"/>
  <c r="O21" i="32"/>
  <c r="O22" i="32"/>
  <c r="S22" i="32" s="1"/>
  <c r="O23" i="32"/>
  <c r="S23" i="32" s="1"/>
  <c r="O24" i="32"/>
  <c r="S24" i="32" s="1"/>
  <c r="M21" i="32"/>
  <c r="M22" i="32"/>
  <c r="M23" i="32"/>
  <c r="M24" i="32"/>
  <c r="K21" i="32"/>
  <c r="K22" i="32"/>
  <c r="K23" i="32"/>
  <c r="K24" i="32"/>
  <c r="I21" i="32"/>
  <c r="I22" i="32"/>
  <c r="I23" i="32"/>
  <c r="I24" i="32"/>
  <c r="G21" i="32"/>
  <c r="G22" i="32"/>
  <c r="G23" i="32"/>
  <c r="G24" i="32"/>
  <c r="E21" i="32"/>
  <c r="E22" i="32"/>
  <c r="E23" i="32"/>
  <c r="E24" i="32"/>
  <c r="E20" i="32"/>
  <c r="C23" i="32"/>
  <c r="C24" i="32" s="1"/>
  <c r="A24" i="32" s="1"/>
  <c r="A22" i="32"/>
  <c r="C75" i="33"/>
  <c r="C74" i="33"/>
  <c r="C73" i="33"/>
  <c r="C71" i="33"/>
  <c r="C70" i="33"/>
  <c r="C69" i="33"/>
  <c r="C68" i="33"/>
  <c r="C67" i="33"/>
  <c r="AD24" i="33"/>
  <c r="AD23" i="33"/>
  <c r="AD22" i="33"/>
  <c r="AD21" i="33"/>
  <c r="AD20" i="33"/>
  <c r="AD19" i="33"/>
  <c r="AD18" i="33"/>
  <c r="AD17" i="33"/>
  <c r="AD16" i="33"/>
  <c r="AD15" i="33"/>
  <c r="C13" i="33"/>
  <c r="C12" i="33"/>
  <c r="Q9" i="33"/>
  <c r="O9" i="33"/>
  <c r="K9" i="33"/>
  <c r="I9" i="33"/>
  <c r="G9" i="33"/>
  <c r="E9" i="33"/>
  <c r="S8" i="33"/>
  <c r="A6" i="33"/>
  <c r="A11" i="33" s="1"/>
  <c r="I11" i="33" s="1"/>
  <c r="W11" i="33" s="1"/>
  <c r="A4" i="33"/>
  <c r="AE23" i="30"/>
  <c r="A4584" i="29"/>
  <c r="A4583" i="29"/>
  <c r="A4582" i="29"/>
  <c r="A4581" i="29"/>
  <c r="A4580" i="29"/>
  <c r="A4579" i="29"/>
  <c r="A4578" i="29"/>
  <c r="A4577" i="29"/>
  <c r="A4576" i="29"/>
  <c r="A4575" i="29"/>
  <c r="A4574" i="29"/>
  <c r="A4573" i="29"/>
  <c r="A4572" i="29"/>
  <c r="A4571" i="29"/>
  <c r="A4570" i="29"/>
  <c r="A4569" i="29"/>
  <c r="A4568" i="29"/>
  <c r="A4567" i="29"/>
  <c r="A4566" i="29"/>
  <c r="A4565" i="29"/>
  <c r="A4564" i="29"/>
  <c r="A4563" i="29"/>
  <c r="A4562" i="29"/>
  <c r="A4561" i="29"/>
  <c r="A4560" i="29"/>
  <c r="A4559" i="29"/>
  <c r="A4558" i="29"/>
  <c r="A4557" i="29"/>
  <c r="A4556" i="29"/>
  <c r="A4555" i="29"/>
  <c r="A4554" i="29"/>
  <c r="A4553" i="29"/>
  <c r="A4552" i="29"/>
  <c r="A4551" i="29"/>
  <c r="A4550" i="29"/>
  <c r="A4549" i="29"/>
  <c r="A4548" i="29"/>
  <c r="A4547" i="29"/>
  <c r="A4546" i="29"/>
  <c r="A4545" i="29"/>
  <c r="A4544" i="29"/>
  <c r="A4543" i="29"/>
  <c r="A4542" i="29"/>
  <c r="A4541" i="29"/>
  <c r="A4540" i="29"/>
  <c r="A4539" i="29"/>
  <c r="A4538" i="29"/>
  <c r="A4537" i="29"/>
  <c r="A4536" i="29"/>
  <c r="A4535" i="29"/>
  <c r="A4534" i="29"/>
  <c r="A4533" i="29"/>
  <c r="A4532" i="29"/>
  <c r="A4531" i="29"/>
  <c r="A4530" i="29"/>
  <c r="A4529" i="29"/>
  <c r="A4528" i="29"/>
  <c r="A4527" i="29"/>
  <c r="A4526" i="29"/>
  <c r="A4525" i="29"/>
  <c r="A4524" i="29"/>
  <c r="A4523" i="29"/>
  <c r="A4522" i="29"/>
  <c r="A4521" i="29"/>
  <c r="A4520" i="29"/>
  <c r="A4519" i="29"/>
  <c r="A4518" i="29"/>
  <c r="A4517" i="29"/>
  <c r="A4516" i="29"/>
  <c r="A4515" i="29"/>
  <c r="A4514" i="29"/>
  <c r="A4513" i="29"/>
  <c r="A4512" i="29"/>
  <c r="A4511" i="29"/>
  <c r="A4510" i="29"/>
  <c r="A4509" i="29"/>
  <c r="A4508" i="29"/>
  <c r="A4507" i="29"/>
  <c r="A4506" i="29"/>
  <c r="A4505" i="29"/>
  <c r="A4504" i="29"/>
  <c r="A4503" i="29"/>
  <c r="A4502" i="29"/>
  <c r="A4501" i="29"/>
  <c r="A4500" i="29"/>
  <c r="A4499" i="29"/>
  <c r="A4498" i="29"/>
  <c r="A4497" i="29"/>
  <c r="A4496" i="29"/>
  <c r="A4495" i="29"/>
  <c r="A4494" i="29"/>
  <c r="A4493" i="29"/>
  <c r="A4492" i="29"/>
  <c r="A4491" i="29"/>
  <c r="A4490" i="29"/>
  <c r="A4489" i="29"/>
  <c r="A4488" i="29"/>
  <c r="A4487" i="29"/>
  <c r="A4486" i="29"/>
  <c r="A4485" i="29"/>
  <c r="A4484" i="29"/>
  <c r="A4483" i="29"/>
  <c r="A4482" i="29"/>
  <c r="A4481" i="29"/>
  <c r="A4480" i="29"/>
  <c r="A4479" i="29"/>
  <c r="A4478" i="29"/>
  <c r="A4477" i="29"/>
  <c r="A4476" i="29"/>
  <c r="A4475" i="29"/>
  <c r="A4474" i="29"/>
  <c r="A4473" i="29"/>
  <c r="A4472" i="29"/>
  <c r="A4471" i="29"/>
  <c r="A4470" i="29"/>
  <c r="A4469" i="29"/>
  <c r="A4468" i="29"/>
  <c r="A4467" i="29"/>
  <c r="A4466" i="29"/>
  <c r="A4465" i="29"/>
  <c r="A4464" i="29"/>
  <c r="A4463" i="29"/>
  <c r="A4462" i="29"/>
  <c r="A4461" i="29"/>
  <c r="A4460" i="29"/>
  <c r="A4459" i="29"/>
  <c r="A4458" i="29"/>
  <c r="A4457" i="29"/>
  <c r="A4456" i="29"/>
  <c r="A4455" i="29"/>
  <c r="A4454" i="29"/>
  <c r="A4453" i="29"/>
  <c r="A4452" i="29"/>
  <c r="A4451" i="29"/>
  <c r="A4450" i="29"/>
  <c r="A4449" i="29"/>
  <c r="A4448" i="29"/>
  <c r="A4447" i="29"/>
  <c r="A4446" i="29"/>
  <c r="A4445" i="29"/>
  <c r="A4444" i="29"/>
  <c r="A4443" i="29"/>
  <c r="A4442" i="29"/>
  <c r="A4441" i="29"/>
  <c r="A4440" i="29"/>
  <c r="A4439" i="29"/>
  <c r="A4438" i="29"/>
  <c r="A4437" i="29"/>
  <c r="A4436" i="29"/>
  <c r="A4435" i="29"/>
  <c r="A4434" i="29"/>
  <c r="A4433" i="29"/>
  <c r="A4432" i="29"/>
  <c r="A4431" i="29"/>
  <c r="A4430" i="29"/>
  <c r="A4429" i="29"/>
  <c r="A4428" i="29"/>
  <c r="A4427" i="29"/>
  <c r="A4426" i="29"/>
  <c r="A4425" i="29"/>
  <c r="A4424" i="29"/>
  <c r="A4423" i="29"/>
  <c r="A4422" i="29"/>
  <c r="A4421" i="29"/>
  <c r="A4420" i="29"/>
  <c r="A4419" i="29"/>
  <c r="A4418" i="29"/>
  <c r="A4417" i="29"/>
  <c r="A4416" i="29"/>
  <c r="A4415" i="29"/>
  <c r="A4414" i="29"/>
  <c r="A4413" i="29"/>
  <c r="A4412" i="29"/>
  <c r="A4411" i="29"/>
  <c r="A4410" i="29"/>
  <c r="A4409" i="29"/>
  <c r="A4408" i="29"/>
  <c r="A4407" i="29"/>
  <c r="A4406" i="29"/>
  <c r="A4405" i="29"/>
  <c r="A4404" i="29"/>
  <c r="A4403" i="29"/>
  <c r="A4402" i="29"/>
  <c r="A4401" i="29"/>
  <c r="A4400" i="29"/>
  <c r="A4399" i="29"/>
  <c r="A4398" i="29"/>
  <c r="A4397" i="29"/>
  <c r="A4396" i="29"/>
  <c r="A4395" i="29"/>
  <c r="A4394" i="29"/>
  <c r="A4393" i="29"/>
  <c r="A4392" i="29"/>
  <c r="A4391" i="29"/>
  <c r="A4390" i="29"/>
  <c r="A4389" i="29"/>
  <c r="A4388" i="29"/>
  <c r="A4387" i="29"/>
  <c r="A4386" i="29"/>
  <c r="A4385" i="29"/>
  <c r="A4384" i="29"/>
  <c r="A4383" i="29"/>
  <c r="A4382" i="29"/>
  <c r="A4381" i="29"/>
  <c r="A4380" i="29"/>
  <c r="A4379" i="29"/>
  <c r="A4378" i="29"/>
  <c r="A4377" i="29"/>
  <c r="A4376" i="29"/>
  <c r="A4375" i="29"/>
  <c r="A4374" i="29"/>
  <c r="A4373" i="29"/>
  <c r="A4372" i="29"/>
  <c r="A4371" i="29"/>
  <c r="A4370" i="29"/>
  <c r="A4369" i="29"/>
  <c r="A4368" i="29"/>
  <c r="A4367" i="29"/>
  <c r="A4366" i="29"/>
  <c r="A4365" i="29"/>
  <c r="A4364" i="29"/>
  <c r="A4363" i="29"/>
  <c r="A4362" i="29"/>
  <c r="A4361" i="29"/>
  <c r="A4360" i="29"/>
  <c r="A4359" i="29"/>
  <c r="A4358" i="29"/>
  <c r="A4357" i="29"/>
  <c r="A4356" i="29"/>
  <c r="A4355" i="29"/>
  <c r="A4354" i="29"/>
  <c r="A4353" i="29"/>
  <c r="A4352" i="29"/>
  <c r="A4351" i="29"/>
  <c r="A4350" i="29"/>
  <c r="A4349" i="29"/>
  <c r="A4348" i="29"/>
  <c r="A4347" i="29"/>
  <c r="A4346" i="29"/>
  <c r="A4345" i="29"/>
  <c r="A4344" i="29"/>
  <c r="A4343" i="29"/>
  <c r="A4342" i="29"/>
  <c r="A4341" i="29"/>
  <c r="A4340" i="29"/>
  <c r="A4339" i="29"/>
  <c r="A4338" i="29"/>
  <c r="A4337" i="29"/>
  <c r="A4336" i="29"/>
  <c r="A4335" i="29"/>
  <c r="A4334" i="29"/>
  <c r="A4333" i="29"/>
  <c r="A4332" i="29"/>
  <c r="A4331" i="29"/>
  <c r="A4330" i="29"/>
  <c r="A4329" i="29"/>
  <c r="A4328" i="29"/>
  <c r="A4327" i="29"/>
  <c r="A4326" i="29"/>
  <c r="A4325" i="29"/>
  <c r="A4324" i="29"/>
  <c r="A4323" i="29"/>
  <c r="A4322" i="29"/>
  <c r="A4321" i="29"/>
  <c r="A4320" i="29"/>
  <c r="A4319" i="29"/>
  <c r="A4318" i="29"/>
  <c r="A4317" i="29"/>
  <c r="A4316" i="29"/>
  <c r="A4315" i="29"/>
  <c r="A4314" i="29"/>
  <c r="A4313" i="29"/>
  <c r="A4312" i="29"/>
  <c r="A4311" i="29"/>
  <c r="A4310" i="29"/>
  <c r="A4309" i="29"/>
  <c r="A4308" i="29"/>
  <c r="A4307" i="29"/>
  <c r="A4306" i="29"/>
  <c r="A4305" i="29"/>
  <c r="A4304" i="29"/>
  <c r="A4303" i="29"/>
  <c r="A4302" i="29"/>
  <c r="A4301" i="29"/>
  <c r="A4300" i="29"/>
  <c r="A4299" i="29"/>
  <c r="A4298" i="29"/>
  <c r="A4297" i="29"/>
  <c r="A4296" i="29"/>
  <c r="A4295" i="29"/>
  <c r="A4294" i="29"/>
  <c r="A4293" i="29"/>
  <c r="A4292" i="29"/>
  <c r="A4291" i="29"/>
  <c r="A4290" i="29"/>
  <c r="A4289" i="29"/>
  <c r="A4288" i="29"/>
  <c r="A4287" i="29"/>
  <c r="A4286" i="29"/>
  <c r="A4285" i="29"/>
  <c r="A4284" i="29"/>
  <c r="A4283" i="29"/>
  <c r="A4282" i="29"/>
  <c r="A4281" i="29"/>
  <c r="A4280" i="29"/>
  <c r="A4279" i="29"/>
  <c r="A4278" i="29"/>
  <c r="A4277" i="29"/>
  <c r="A4276" i="29"/>
  <c r="A4275" i="29"/>
  <c r="A4274" i="29"/>
  <c r="A4273" i="29"/>
  <c r="A4272" i="29"/>
  <c r="A4271" i="29"/>
  <c r="A4270" i="29"/>
  <c r="A4269" i="29"/>
  <c r="A4268" i="29"/>
  <c r="A4267" i="29"/>
  <c r="A4266" i="29"/>
  <c r="A4265" i="29"/>
  <c r="A4264" i="29"/>
  <c r="A4263" i="29"/>
  <c r="A4262" i="29"/>
  <c r="A4261" i="29"/>
  <c r="A4260" i="29"/>
  <c r="A4259" i="29"/>
  <c r="A4258" i="29"/>
  <c r="A4257" i="29"/>
  <c r="A4256" i="29"/>
  <c r="A4255" i="29"/>
  <c r="A4254" i="29"/>
  <c r="A4253" i="29"/>
  <c r="A4252" i="29"/>
  <c r="A4251" i="29"/>
  <c r="A4250" i="29"/>
  <c r="A4249" i="29"/>
  <c r="A4248" i="29"/>
  <c r="A4247" i="29"/>
  <c r="A4246" i="29"/>
  <c r="A4245" i="29"/>
  <c r="A4244" i="29"/>
  <c r="A4243" i="29"/>
  <c r="A4242" i="29"/>
  <c r="A4241" i="29"/>
  <c r="A4240" i="29"/>
  <c r="A4239" i="29"/>
  <c r="A4238" i="29"/>
  <c r="A4237" i="29"/>
  <c r="A4236" i="29"/>
  <c r="A4235" i="29"/>
  <c r="A4234" i="29"/>
  <c r="A4233" i="29"/>
  <c r="A4232" i="29"/>
  <c r="A4231" i="29"/>
  <c r="A4230" i="29"/>
  <c r="A4229" i="29"/>
  <c r="A4228" i="29"/>
  <c r="A4227" i="29"/>
  <c r="A4226" i="29"/>
  <c r="A4225" i="29"/>
  <c r="A4224" i="29"/>
  <c r="A4223" i="29"/>
  <c r="A4222" i="29"/>
  <c r="A4221" i="29"/>
  <c r="A4220" i="29"/>
  <c r="A4219" i="29"/>
  <c r="A4218" i="29"/>
  <c r="A4217" i="29"/>
  <c r="A4216" i="29"/>
  <c r="A4215" i="29"/>
  <c r="A4214" i="29"/>
  <c r="A4213" i="29"/>
  <c r="A4212" i="29"/>
  <c r="A4211" i="29"/>
  <c r="A4210" i="29"/>
  <c r="A4209" i="29"/>
  <c r="A4208" i="29"/>
  <c r="A4207" i="29"/>
  <c r="A4206" i="29"/>
  <c r="A4205" i="29"/>
  <c r="A4204" i="29"/>
  <c r="A4203" i="29"/>
  <c r="A4202" i="29"/>
  <c r="A4201" i="29"/>
  <c r="A4200" i="29"/>
  <c r="A4199" i="29"/>
  <c r="A4198" i="29"/>
  <c r="A4197" i="29"/>
  <c r="A4196" i="29"/>
  <c r="A4195" i="29"/>
  <c r="A4194" i="29"/>
  <c r="A4193" i="29"/>
  <c r="A4192" i="29"/>
  <c r="A4191" i="29"/>
  <c r="A4190" i="29"/>
  <c r="A4189" i="29"/>
  <c r="A4188" i="29"/>
  <c r="A4187" i="29"/>
  <c r="A4186" i="29"/>
  <c r="A4185" i="29"/>
  <c r="A4184" i="29"/>
  <c r="A4183" i="29"/>
  <c r="A4182" i="29"/>
  <c r="A4181" i="29"/>
  <c r="A4180" i="29"/>
  <c r="A4179" i="29"/>
  <c r="A4178" i="29"/>
  <c r="A4177" i="29"/>
  <c r="A4176" i="29"/>
  <c r="A4175" i="29"/>
  <c r="A4174" i="29"/>
  <c r="A4173" i="29"/>
  <c r="A4172" i="29"/>
  <c r="A4171" i="29"/>
  <c r="A4170" i="29"/>
  <c r="A4169" i="29"/>
  <c r="A4168" i="29"/>
  <c r="A4167" i="29"/>
  <c r="A4166" i="29"/>
  <c r="A4165" i="29"/>
  <c r="A4164" i="29"/>
  <c r="A4163" i="29"/>
  <c r="A4162" i="29"/>
  <c r="A4161" i="29"/>
  <c r="A4160" i="29"/>
  <c r="A4159" i="29"/>
  <c r="A4158" i="29"/>
  <c r="A4157" i="29"/>
  <c r="A4156" i="29"/>
  <c r="A4155" i="29"/>
  <c r="A4154" i="29"/>
  <c r="A4153" i="29"/>
  <c r="A4152" i="29"/>
  <c r="A4151" i="29"/>
  <c r="A4150" i="29"/>
  <c r="A4149" i="29"/>
  <c r="A4148" i="29"/>
  <c r="A4147" i="29"/>
  <c r="A4146" i="29"/>
  <c r="A4145" i="29"/>
  <c r="A4144" i="29"/>
  <c r="A4143" i="29"/>
  <c r="A4142" i="29"/>
  <c r="A4141" i="29"/>
  <c r="A4140" i="29"/>
  <c r="A4139" i="29"/>
  <c r="A4138" i="29"/>
  <c r="A4137" i="29"/>
  <c r="A4136" i="29"/>
  <c r="A4135" i="29"/>
  <c r="A4134" i="29"/>
  <c r="A4133" i="29"/>
  <c r="A4132" i="29"/>
  <c r="A4131" i="29"/>
  <c r="A4130" i="29"/>
  <c r="A4129" i="29"/>
  <c r="A4128" i="29"/>
  <c r="A4127" i="29"/>
  <c r="A4126" i="29"/>
  <c r="A4125" i="29"/>
  <c r="A4124" i="29"/>
  <c r="A4123" i="29"/>
  <c r="A4122" i="29"/>
  <c r="A4121" i="29"/>
  <c r="A4120" i="29"/>
  <c r="A4119" i="29"/>
  <c r="A4118" i="29"/>
  <c r="A4117" i="29"/>
  <c r="A4116" i="29"/>
  <c r="A4115" i="29"/>
  <c r="A4114" i="29"/>
  <c r="A4113" i="29"/>
  <c r="A4112" i="29"/>
  <c r="A4111" i="29"/>
  <c r="A4110" i="29"/>
  <c r="A4109" i="29"/>
  <c r="A4108" i="29"/>
  <c r="A4107" i="29"/>
  <c r="A4106" i="29"/>
  <c r="A4105" i="29"/>
  <c r="A4104" i="29"/>
  <c r="A4103" i="29"/>
  <c r="A4102" i="29"/>
  <c r="A4101" i="29"/>
  <c r="A4100" i="29"/>
  <c r="A4099" i="29"/>
  <c r="A4098" i="29"/>
  <c r="A4097" i="29"/>
  <c r="A4096" i="29"/>
  <c r="A4095" i="29"/>
  <c r="A4094" i="29"/>
  <c r="A4093" i="29"/>
  <c r="A4092" i="29"/>
  <c r="A4091" i="29"/>
  <c r="A4090" i="29"/>
  <c r="A4089" i="29"/>
  <c r="A4088" i="29"/>
  <c r="A4087" i="29"/>
  <c r="A4086" i="29"/>
  <c r="A4085" i="29"/>
  <c r="A4084" i="29"/>
  <c r="A4083" i="29"/>
  <c r="A4082" i="29"/>
  <c r="A4081" i="29"/>
  <c r="A4080" i="29"/>
  <c r="A4079" i="29"/>
  <c r="A4078" i="29"/>
  <c r="A4077" i="29"/>
  <c r="A4076" i="29"/>
  <c r="A4075" i="29"/>
  <c r="A4074" i="29"/>
  <c r="A4073" i="29"/>
  <c r="A4072" i="29"/>
  <c r="A4071" i="29"/>
  <c r="A4070" i="29"/>
  <c r="A4069" i="29"/>
  <c r="A4068" i="29"/>
  <c r="A4067" i="29"/>
  <c r="A4066" i="29"/>
  <c r="A4065" i="29"/>
  <c r="A4064" i="29"/>
  <c r="A4063" i="29"/>
  <c r="A4062" i="29"/>
  <c r="A4061" i="29"/>
  <c r="A4060" i="29"/>
  <c r="A4059" i="29"/>
  <c r="A4058" i="29"/>
  <c r="A4057" i="29"/>
  <c r="A4056" i="29"/>
  <c r="A4055" i="29"/>
  <c r="A4054" i="29"/>
  <c r="A4053" i="29"/>
  <c r="A4052" i="29"/>
  <c r="A4051" i="29"/>
  <c r="A4050" i="29"/>
  <c r="A4049" i="29"/>
  <c r="A4048" i="29"/>
  <c r="A4047" i="29"/>
  <c r="A4046" i="29"/>
  <c r="A4045" i="29"/>
  <c r="A4044" i="29"/>
  <c r="A4043" i="29"/>
  <c r="A4042" i="29"/>
  <c r="A4041" i="29"/>
  <c r="A4040" i="29"/>
  <c r="A4039" i="29"/>
  <c r="A4038" i="29"/>
  <c r="A4037" i="29"/>
  <c r="A4036" i="29"/>
  <c r="A4035" i="29"/>
  <c r="A4034" i="29"/>
  <c r="A4033" i="29"/>
  <c r="A4032" i="29"/>
  <c r="A4031" i="29"/>
  <c r="A4030" i="29"/>
  <c r="A4029" i="29"/>
  <c r="A4028" i="29"/>
  <c r="A4027" i="29"/>
  <c r="A4026" i="29"/>
  <c r="A4025" i="29"/>
  <c r="A4024" i="29"/>
  <c r="A4023" i="29"/>
  <c r="A4022" i="29"/>
  <c r="A4021" i="29"/>
  <c r="A4020" i="29"/>
  <c r="A4019" i="29"/>
  <c r="A4018" i="29"/>
  <c r="A4017" i="29"/>
  <c r="A4016" i="29"/>
  <c r="A4015" i="29"/>
  <c r="A4014" i="29"/>
  <c r="A4013" i="29"/>
  <c r="A4012" i="29"/>
  <c r="A4011" i="29"/>
  <c r="A4010" i="29"/>
  <c r="A4009" i="29"/>
  <c r="A4008" i="29"/>
  <c r="A4007" i="29"/>
  <c r="A4006" i="29"/>
  <c r="A4005" i="29"/>
  <c r="A4004" i="29"/>
  <c r="A4003" i="29"/>
  <c r="A4002" i="29"/>
  <c r="A4001" i="29"/>
  <c r="A4000" i="29"/>
  <c r="A3999" i="29"/>
  <c r="A3998" i="29"/>
  <c r="A3997" i="29"/>
  <c r="A3996" i="29"/>
  <c r="A3995" i="29"/>
  <c r="A3994" i="29"/>
  <c r="A3993" i="29"/>
  <c r="A3992" i="29"/>
  <c r="A3991" i="29"/>
  <c r="A3990" i="29"/>
  <c r="A3989" i="29"/>
  <c r="A3988" i="29"/>
  <c r="A3987" i="29"/>
  <c r="A3986" i="29"/>
  <c r="A3985" i="29"/>
  <c r="A3984" i="29"/>
  <c r="A3983" i="29"/>
  <c r="A3982" i="29"/>
  <c r="A3981" i="29"/>
  <c r="A3980" i="29"/>
  <c r="A3979" i="29"/>
  <c r="A3978" i="29"/>
  <c r="A3977" i="29"/>
  <c r="A3976" i="29"/>
  <c r="A3975" i="29"/>
  <c r="A3974" i="29"/>
  <c r="A3973" i="29"/>
  <c r="A3972" i="29"/>
  <c r="A3971" i="29"/>
  <c r="A3970" i="29"/>
  <c r="A3969" i="29"/>
  <c r="A3968" i="29"/>
  <c r="A3967" i="29"/>
  <c r="A3966" i="29"/>
  <c r="A3965" i="29"/>
  <c r="A3964" i="29"/>
  <c r="A3963" i="29"/>
  <c r="A3962" i="29"/>
  <c r="A3961" i="29"/>
  <c r="A3960" i="29"/>
  <c r="A3959" i="29"/>
  <c r="A3958" i="29"/>
  <c r="A3957" i="29"/>
  <c r="A3956" i="29"/>
  <c r="A3955" i="29"/>
  <c r="A3954" i="29"/>
  <c r="A3953" i="29"/>
  <c r="A3952" i="29"/>
  <c r="A3951" i="29"/>
  <c r="A3950" i="29"/>
  <c r="A3949" i="29"/>
  <c r="A3948" i="29"/>
  <c r="A3947" i="29"/>
  <c r="A3946" i="29"/>
  <c r="A3945" i="29"/>
  <c r="A3944" i="29"/>
  <c r="A3943" i="29"/>
  <c r="A3942" i="29"/>
  <c r="A3941" i="29"/>
  <c r="A3940" i="29"/>
  <c r="A3939" i="29"/>
  <c r="A3938" i="29"/>
  <c r="A3937" i="29"/>
  <c r="A3936" i="29"/>
  <c r="A3935" i="29"/>
  <c r="A3934" i="29"/>
  <c r="A3933" i="29"/>
  <c r="A3932" i="29"/>
  <c r="A3931" i="29"/>
  <c r="A3930" i="29"/>
  <c r="A3929" i="29"/>
  <c r="A3928" i="29"/>
  <c r="A3927" i="29"/>
  <c r="A3926" i="29"/>
  <c r="A3925" i="29"/>
  <c r="A3924" i="29"/>
  <c r="A3923" i="29"/>
  <c r="A3922" i="29"/>
  <c r="A3921" i="29"/>
  <c r="A3920" i="29"/>
  <c r="A3919" i="29"/>
  <c r="A3918" i="29"/>
  <c r="A3917" i="29"/>
  <c r="A3916" i="29"/>
  <c r="A3915" i="29"/>
  <c r="A3914" i="29"/>
  <c r="A3913" i="29"/>
  <c r="A3912" i="29"/>
  <c r="A3911" i="29"/>
  <c r="A3910" i="29"/>
  <c r="A3909" i="29"/>
  <c r="A3908" i="29"/>
  <c r="A3907" i="29"/>
  <c r="A3906" i="29"/>
  <c r="A3905" i="29"/>
  <c r="A3904" i="29"/>
  <c r="A3903" i="29"/>
  <c r="A3902" i="29"/>
  <c r="A3901" i="29"/>
  <c r="A3900" i="29"/>
  <c r="A3899" i="29"/>
  <c r="A3898" i="29"/>
  <c r="A3897" i="29"/>
  <c r="A3896" i="29"/>
  <c r="A3895" i="29"/>
  <c r="A3894" i="29"/>
  <c r="A3893" i="29"/>
  <c r="A3892" i="29"/>
  <c r="A3891" i="29"/>
  <c r="A3890" i="29"/>
  <c r="A3889" i="29"/>
  <c r="A3888" i="29"/>
  <c r="A3887" i="29"/>
  <c r="A3886" i="29"/>
  <c r="A3885" i="29"/>
  <c r="A3884" i="29"/>
  <c r="A3883" i="29"/>
  <c r="A3882" i="29"/>
  <c r="A3881" i="29"/>
  <c r="A3880" i="29"/>
  <c r="A3879" i="29"/>
  <c r="A3878" i="29"/>
  <c r="A3877" i="29"/>
  <c r="A3876" i="29"/>
  <c r="A3875" i="29"/>
  <c r="A3874" i="29"/>
  <c r="A3873" i="29"/>
  <c r="A3872" i="29"/>
  <c r="A3871" i="29"/>
  <c r="A3870" i="29"/>
  <c r="A3869" i="29"/>
  <c r="A3868" i="29"/>
  <c r="A3867" i="29"/>
  <c r="A3866" i="29"/>
  <c r="A3865" i="29"/>
  <c r="A3864" i="29"/>
  <c r="A3863" i="29"/>
  <c r="A3862" i="29"/>
  <c r="A3861" i="29"/>
  <c r="A3860" i="29"/>
  <c r="A3859" i="29"/>
  <c r="A3858" i="29"/>
  <c r="A3857" i="29"/>
  <c r="A3856" i="29"/>
  <c r="A3855" i="29"/>
  <c r="A3854" i="29"/>
  <c r="A3853" i="29"/>
  <c r="A3852" i="29"/>
  <c r="A3851" i="29"/>
  <c r="A3850" i="29"/>
  <c r="A3849" i="29"/>
  <c r="A3848" i="29"/>
  <c r="A3847" i="29"/>
  <c r="A3846" i="29"/>
  <c r="A3845" i="29"/>
  <c r="A3844" i="29"/>
  <c r="A3843" i="29"/>
  <c r="A3842" i="29"/>
  <c r="A3841" i="29"/>
  <c r="A3840" i="29"/>
  <c r="A3839" i="29"/>
  <c r="A3838" i="29"/>
  <c r="A3837" i="29"/>
  <c r="A3836" i="29"/>
  <c r="A3835" i="29"/>
  <c r="A3834" i="29"/>
  <c r="A3833" i="29"/>
  <c r="A3832" i="29"/>
  <c r="A3831" i="29"/>
  <c r="A3830" i="29"/>
  <c r="A3829" i="29"/>
  <c r="A3828" i="29"/>
  <c r="A3827" i="29"/>
  <c r="A3826" i="29"/>
  <c r="A3825" i="29"/>
  <c r="A3824" i="29"/>
  <c r="A3823" i="29"/>
  <c r="A3822" i="29"/>
  <c r="A3821" i="29"/>
  <c r="A3820" i="29"/>
  <c r="A3819" i="29"/>
  <c r="A3818" i="29"/>
  <c r="A3817" i="29"/>
  <c r="A3816" i="29"/>
  <c r="A3815" i="29"/>
  <c r="A3814" i="29"/>
  <c r="A3813" i="29"/>
  <c r="A3812" i="29"/>
  <c r="A3811" i="29"/>
  <c r="A3810" i="29"/>
  <c r="A3809" i="29"/>
  <c r="A3808" i="29"/>
  <c r="A3807" i="29"/>
  <c r="A3806" i="29"/>
  <c r="A3805" i="29"/>
  <c r="A3804" i="29"/>
  <c r="A3803" i="29"/>
  <c r="A3802" i="29"/>
  <c r="A3801" i="29"/>
  <c r="A3800" i="29"/>
  <c r="A3799" i="29"/>
  <c r="A3798" i="29"/>
  <c r="A3797" i="29"/>
  <c r="A3796" i="29"/>
  <c r="A3795" i="29"/>
  <c r="A3794" i="29"/>
  <c r="A3793" i="29"/>
  <c r="A3792" i="29"/>
  <c r="A3791" i="29"/>
  <c r="A3790" i="29"/>
  <c r="A3789" i="29"/>
  <c r="A3788" i="29"/>
  <c r="A3787" i="29"/>
  <c r="A3786" i="29"/>
  <c r="A3785" i="29"/>
  <c r="A3784" i="29"/>
  <c r="A3783" i="29"/>
  <c r="A3782" i="29"/>
  <c r="A3781" i="29"/>
  <c r="A3780" i="29"/>
  <c r="A3779" i="29"/>
  <c r="A3778" i="29"/>
  <c r="A3777" i="29"/>
  <c r="A3776" i="29"/>
  <c r="A3775" i="29"/>
  <c r="A3774" i="29"/>
  <c r="A3773" i="29"/>
  <c r="A3772" i="29"/>
  <c r="A3771" i="29"/>
  <c r="A3770" i="29"/>
  <c r="A3769" i="29"/>
  <c r="A3768" i="29"/>
  <c r="A3767" i="29"/>
  <c r="A3766" i="29"/>
  <c r="A3765" i="29"/>
  <c r="A3764" i="29"/>
  <c r="A3763" i="29"/>
  <c r="A3762" i="29"/>
  <c r="A3761" i="29"/>
  <c r="A3760" i="29"/>
  <c r="A3759" i="29"/>
  <c r="A3758" i="29"/>
  <c r="A3757" i="29"/>
  <c r="A3756" i="29"/>
  <c r="A3755" i="29"/>
  <c r="A3754" i="29"/>
  <c r="A3753" i="29"/>
  <c r="A3752" i="29"/>
  <c r="A3751" i="29"/>
  <c r="A3750" i="29"/>
  <c r="A3749" i="29"/>
  <c r="A3748" i="29"/>
  <c r="A3747" i="29"/>
  <c r="A3746" i="29"/>
  <c r="A3745" i="29"/>
  <c r="A3744" i="29"/>
  <c r="A3743" i="29"/>
  <c r="A3742" i="29"/>
  <c r="A3741" i="29"/>
  <c r="A3740" i="29"/>
  <c r="A3739" i="29"/>
  <c r="A3738" i="29"/>
  <c r="A3737" i="29"/>
  <c r="A3736" i="29"/>
  <c r="A3735" i="29"/>
  <c r="A3734" i="29"/>
  <c r="A3733" i="29"/>
  <c r="A3732" i="29"/>
  <c r="A3731" i="29"/>
  <c r="A3730" i="29"/>
  <c r="A3729" i="29"/>
  <c r="A3728" i="29"/>
  <c r="A3727" i="29"/>
  <c r="A3726" i="29"/>
  <c r="A3725" i="29"/>
  <c r="A3724" i="29"/>
  <c r="A3723" i="29"/>
  <c r="A3722" i="29"/>
  <c r="A3721" i="29"/>
  <c r="A3720" i="29"/>
  <c r="A3719" i="29"/>
  <c r="A3718" i="29"/>
  <c r="A3717" i="29"/>
  <c r="A3716" i="29"/>
  <c r="A3715" i="29"/>
  <c r="A3714" i="29"/>
  <c r="A3713" i="29"/>
  <c r="A3712" i="29"/>
  <c r="A3711" i="29"/>
  <c r="A3710" i="29"/>
  <c r="A3709" i="29"/>
  <c r="A3708" i="29"/>
  <c r="A3707" i="29"/>
  <c r="A3706" i="29"/>
  <c r="A3705" i="29"/>
  <c r="A3704" i="29"/>
  <c r="A3703" i="29"/>
  <c r="A3702" i="29"/>
  <c r="A3701" i="29"/>
  <c r="A3700" i="29"/>
  <c r="A3699" i="29"/>
  <c r="A3698" i="29"/>
  <c r="A3697" i="29"/>
  <c r="A3696" i="29"/>
  <c r="A3695" i="29"/>
  <c r="A3694" i="29"/>
  <c r="A3693" i="29"/>
  <c r="A3692" i="29"/>
  <c r="A3691" i="29"/>
  <c r="A3690" i="29"/>
  <c r="A3689" i="29"/>
  <c r="A3688" i="29"/>
  <c r="A3687" i="29"/>
  <c r="A3686" i="29"/>
  <c r="A3685" i="29"/>
  <c r="A3684" i="29"/>
  <c r="A3683" i="29"/>
  <c r="A3682" i="29"/>
  <c r="A3681" i="29"/>
  <c r="A3680" i="29"/>
  <c r="A3679" i="29"/>
  <c r="A3678" i="29"/>
  <c r="A3677" i="29"/>
  <c r="A3676" i="29"/>
  <c r="A3675" i="29"/>
  <c r="A3674" i="29"/>
  <c r="A3673" i="29"/>
  <c r="A3672" i="29"/>
  <c r="A3671" i="29"/>
  <c r="A3670" i="29"/>
  <c r="A3669" i="29"/>
  <c r="A3668" i="29"/>
  <c r="A3667" i="29"/>
  <c r="A3666" i="29"/>
  <c r="A3665" i="29"/>
  <c r="A3664" i="29"/>
  <c r="A3663" i="29"/>
  <c r="A3662" i="29"/>
  <c r="A3661" i="29"/>
  <c r="A3660" i="29"/>
  <c r="A3659" i="29"/>
  <c r="A3658" i="29"/>
  <c r="A3657" i="29"/>
  <c r="A3656" i="29"/>
  <c r="A3655" i="29"/>
  <c r="A3654" i="29"/>
  <c r="A3653" i="29"/>
  <c r="A3652" i="29"/>
  <c r="A3651" i="29"/>
  <c r="A3650" i="29"/>
  <c r="A3649" i="29"/>
  <c r="A3648" i="29"/>
  <c r="A3647" i="29"/>
  <c r="A3646" i="29"/>
  <c r="A3645" i="29"/>
  <c r="A3644" i="29"/>
  <c r="A3643" i="29"/>
  <c r="A3642" i="29"/>
  <c r="A3641" i="29"/>
  <c r="A3640" i="29"/>
  <c r="A3639" i="29"/>
  <c r="A3638" i="29"/>
  <c r="A3637" i="29"/>
  <c r="A3636" i="29"/>
  <c r="A3635" i="29"/>
  <c r="A3634" i="29"/>
  <c r="A3633" i="29"/>
  <c r="A3632" i="29"/>
  <c r="A3631" i="29"/>
  <c r="A3630" i="29"/>
  <c r="A3629" i="29"/>
  <c r="A3628" i="29"/>
  <c r="A3627" i="29"/>
  <c r="A3626" i="29"/>
  <c r="A3625" i="29"/>
  <c r="A3624" i="29"/>
  <c r="A3623" i="29"/>
  <c r="A3622" i="29"/>
  <c r="A3621" i="29"/>
  <c r="A3620" i="29"/>
  <c r="A3619" i="29"/>
  <c r="A3618" i="29"/>
  <c r="A3617" i="29"/>
  <c r="A3616" i="29"/>
  <c r="A3615" i="29"/>
  <c r="A3614" i="29"/>
  <c r="A3613" i="29"/>
  <c r="A3612" i="29"/>
  <c r="A3611" i="29"/>
  <c r="A3610" i="29"/>
  <c r="A3609" i="29"/>
  <c r="A3608" i="29"/>
  <c r="A3607" i="29"/>
  <c r="A3606" i="29"/>
  <c r="A3605" i="29"/>
  <c r="A3604" i="29"/>
  <c r="A3603" i="29"/>
  <c r="A3602" i="29"/>
  <c r="A3601" i="29"/>
  <c r="A3600" i="29"/>
  <c r="A3599" i="29"/>
  <c r="A3598" i="29"/>
  <c r="A3597" i="29"/>
  <c r="A3596" i="29"/>
  <c r="A3595" i="29"/>
  <c r="A3594" i="29"/>
  <c r="A3593" i="29"/>
  <c r="A3592" i="29"/>
  <c r="A3591" i="29"/>
  <c r="A3590" i="29"/>
  <c r="A3589" i="29"/>
  <c r="A3588" i="29"/>
  <c r="A3587" i="29"/>
  <c r="A3586" i="29"/>
  <c r="A3585" i="29"/>
  <c r="A3584" i="29"/>
  <c r="A3583" i="29"/>
  <c r="A3582" i="29"/>
  <c r="A3581" i="29"/>
  <c r="A3580" i="29"/>
  <c r="A3579" i="29"/>
  <c r="A3578" i="29"/>
  <c r="A3577" i="29"/>
  <c r="A3576" i="29"/>
  <c r="A3575" i="29"/>
  <c r="A3574" i="29"/>
  <c r="A3573" i="29"/>
  <c r="A3572" i="29"/>
  <c r="A3571" i="29"/>
  <c r="A3570" i="29"/>
  <c r="A3569" i="29"/>
  <c r="A3568" i="29"/>
  <c r="A3567" i="29"/>
  <c r="A3566" i="29"/>
  <c r="A3565" i="29"/>
  <c r="A3564" i="29"/>
  <c r="A3563" i="29"/>
  <c r="A3562" i="29"/>
  <c r="A3561" i="29"/>
  <c r="A3560" i="29"/>
  <c r="A3559" i="29"/>
  <c r="A3558" i="29"/>
  <c r="A3557" i="29"/>
  <c r="A3556" i="29"/>
  <c r="A3555" i="29"/>
  <c r="A3554" i="29"/>
  <c r="A3553" i="29"/>
  <c r="A3552" i="29"/>
  <c r="A3551" i="29"/>
  <c r="A3550" i="29"/>
  <c r="A3549" i="29"/>
  <c r="A3548" i="29"/>
  <c r="A3547" i="29"/>
  <c r="A3546" i="29"/>
  <c r="A3545" i="29"/>
  <c r="A3544" i="29"/>
  <c r="A3543" i="29"/>
  <c r="A3542" i="29"/>
  <c r="A3541" i="29"/>
  <c r="A3540" i="29"/>
  <c r="A3539" i="29"/>
  <c r="A3538" i="29"/>
  <c r="A3537" i="29"/>
  <c r="A3536" i="29"/>
  <c r="A3535" i="29"/>
  <c r="A3534" i="29"/>
  <c r="A3533" i="29"/>
  <c r="A3532" i="29"/>
  <c r="A3531" i="29"/>
  <c r="A3530" i="29"/>
  <c r="A3529" i="29"/>
  <c r="A3528" i="29"/>
  <c r="A3527" i="29"/>
  <c r="A3526" i="29"/>
  <c r="A3525" i="29"/>
  <c r="A3524" i="29"/>
  <c r="A3523" i="29"/>
  <c r="A3522" i="29"/>
  <c r="A3521" i="29"/>
  <c r="A3520" i="29"/>
  <c r="A3519" i="29"/>
  <c r="A3518" i="29"/>
  <c r="A3517" i="29"/>
  <c r="A3516" i="29"/>
  <c r="A3515" i="29"/>
  <c r="A3514" i="29"/>
  <c r="A3513" i="29"/>
  <c r="A3512" i="29"/>
  <c r="A3511" i="29"/>
  <c r="A3510" i="29"/>
  <c r="A3509" i="29"/>
  <c r="A3508" i="29"/>
  <c r="A3507" i="29"/>
  <c r="A3506" i="29"/>
  <c r="A3505" i="29"/>
  <c r="A3504" i="29"/>
  <c r="A3503" i="29"/>
  <c r="A3502" i="29"/>
  <c r="A3501" i="29"/>
  <c r="A3500" i="29"/>
  <c r="A3499" i="29"/>
  <c r="A3498" i="29"/>
  <c r="A3497" i="29"/>
  <c r="A3496" i="29"/>
  <c r="A3495" i="29"/>
  <c r="A3494" i="29"/>
  <c r="A3493" i="29"/>
  <c r="A3492" i="29"/>
  <c r="A3491" i="29"/>
  <c r="A3490" i="29"/>
  <c r="A3489" i="29"/>
  <c r="A3488" i="29"/>
  <c r="A3487" i="29"/>
  <c r="A3486" i="29"/>
  <c r="A3485" i="29"/>
  <c r="A3484" i="29"/>
  <c r="A3483" i="29"/>
  <c r="A3482" i="29"/>
  <c r="A3481" i="29"/>
  <c r="A3480" i="29"/>
  <c r="A3479" i="29"/>
  <c r="A3478" i="29"/>
  <c r="A3477" i="29"/>
  <c r="A3476" i="29"/>
  <c r="A3475" i="29"/>
  <c r="A3474" i="29"/>
  <c r="A3473" i="29"/>
  <c r="A3472" i="29"/>
  <c r="A3471" i="29"/>
  <c r="A3470" i="29"/>
  <c r="A3469" i="29"/>
  <c r="A3468" i="29"/>
  <c r="A3467" i="29"/>
  <c r="A3466" i="29"/>
  <c r="A3465" i="29"/>
  <c r="A3464" i="29"/>
  <c r="A3463" i="29"/>
  <c r="A3462" i="29"/>
  <c r="A3461" i="29"/>
  <c r="A3460" i="29"/>
  <c r="A3459" i="29"/>
  <c r="A3458" i="29"/>
  <c r="A3457" i="29"/>
  <c r="A3456" i="29"/>
  <c r="A3455" i="29"/>
  <c r="A3454" i="29"/>
  <c r="A3453" i="29"/>
  <c r="A3452" i="29"/>
  <c r="A3451" i="29"/>
  <c r="A3450" i="29"/>
  <c r="A3449" i="29"/>
  <c r="A3448" i="29"/>
  <c r="A3447" i="29"/>
  <c r="A3446" i="29"/>
  <c r="A3445" i="29"/>
  <c r="A3444" i="29"/>
  <c r="A3443" i="29"/>
  <c r="A3442" i="29"/>
  <c r="A3441" i="29"/>
  <c r="A3440" i="29"/>
  <c r="A3439" i="29"/>
  <c r="A3438" i="29"/>
  <c r="A3437" i="29"/>
  <c r="A3436" i="29"/>
  <c r="A3435" i="29"/>
  <c r="A3434" i="29"/>
  <c r="A3433" i="29"/>
  <c r="A3432" i="29"/>
  <c r="A3431" i="29"/>
  <c r="A3430" i="29"/>
  <c r="A3429" i="29"/>
  <c r="A3428" i="29"/>
  <c r="A3427" i="29"/>
  <c r="A3426" i="29"/>
  <c r="A3425" i="29"/>
  <c r="A3424" i="29"/>
  <c r="A3423" i="29"/>
  <c r="A3422" i="29"/>
  <c r="A3421" i="29"/>
  <c r="A3420" i="29"/>
  <c r="A3419" i="29"/>
  <c r="A3418" i="29"/>
  <c r="A3417" i="29"/>
  <c r="A3416" i="29"/>
  <c r="A3415" i="29"/>
  <c r="A3414" i="29"/>
  <c r="A3413" i="29"/>
  <c r="A3412" i="29"/>
  <c r="A3411" i="29"/>
  <c r="A3410" i="29"/>
  <c r="A3409" i="29"/>
  <c r="A3408" i="29"/>
  <c r="A3407" i="29"/>
  <c r="A3406" i="29"/>
  <c r="A3405" i="29"/>
  <c r="A3404" i="29"/>
  <c r="A3403" i="29"/>
  <c r="A3402" i="29"/>
  <c r="A3401" i="29"/>
  <c r="A3400" i="29"/>
  <c r="A3399" i="29"/>
  <c r="A3398" i="29"/>
  <c r="A3397" i="29"/>
  <c r="A3396" i="29"/>
  <c r="A3395" i="29"/>
  <c r="A3394" i="29"/>
  <c r="A3393" i="29"/>
  <c r="A3392" i="29"/>
  <c r="A3391" i="29"/>
  <c r="A3390" i="29"/>
  <c r="A3389" i="29"/>
  <c r="A3388" i="29"/>
  <c r="A3387" i="29"/>
  <c r="A3386" i="29"/>
  <c r="A3385" i="29"/>
  <c r="A3384" i="29"/>
  <c r="A3383" i="29"/>
  <c r="A3382" i="29"/>
  <c r="A3381" i="29"/>
  <c r="A3380" i="29"/>
  <c r="A3379" i="29"/>
  <c r="A3378" i="29"/>
  <c r="A3377" i="29"/>
  <c r="A3376" i="29"/>
  <c r="A3375" i="29"/>
  <c r="A3374" i="29"/>
  <c r="A3373" i="29"/>
  <c r="A3372" i="29"/>
  <c r="A3371" i="29"/>
  <c r="A3370" i="29"/>
  <c r="A3369" i="29"/>
  <c r="A3368" i="29"/>
  <c r="A3367" i="29"/>
  <c r="A3366" i="29"/>
  <c r="A3365" i="29"/>
  <c r="A3364" i="29"/>
  <c r="A3363" i="29"/>
  <c r="A3362" i="29"/>
  <c r="A3361" i="29"/>
  <c r="A3360" i="29"/>
  <c r="A3359" i="29"/>
  <c r="A3358" i="29"/>
  <c r="A3357" i="29"/>
  <c r="A3356" i="29"/>
  <c r="A3355" i="29"/>
  <c r="A3354" i="29"/>
  <c r="A3353" i="29"/>
  <c r="A3352" i="29"/>
  <c r="A3351" i="29"/>
  <c r="A3350" i="29"/>
  <c r="A3349" i="29"/>
  <c r="A3348" i="29"/>
  <c r="A3347" i="29"/>
  <c r="A3346" i="29"/>
  <c r="A3345" i="29"/>
  <c r="A3344" i="29"/>
  <c r="A3343" i="29"/>
  <c r="A3342" i="29"/>
  <c r="A3341" i="29"/>
  <c r="A3340" i="29"/>
  <c r="A3339" i="29"/>
  <c r="A3338" i="29"/>
  <c r="A3337" i="29"/>
  <c r="A3336" i="29"/>
  <c r="A3335" i="29"/>
  <c r="A3334" i="29"/>
  <c r="A3333" i="29"/>
  <c r="A3332" i="29"/>
  <c r="A3331" i="29"/>
  <c r="A3330" i="29"/>
  <c r="A3329" i="29"/>
  <c r="A3328" i="29"/>
  <c r="A3327" i="29"/>
  <c r="A3326" i="29"/>
  <c r="A3325" i="29"/>
  <c r="A3324" i="29"/>
  <c r="A3323" i="29"/>
  <c r="A3322" i="29"/>
  <c r="A3321" i="29"/>
  <c r="A3320" i="29"/>
  <c r="A3319" i="29"/>
  <c r="A3318" i="29"/>
  <c r="A3317" i="29"/>
  <c r="A3316" i="29"/>
  <c r="A3315" i="29"/>
  <c r="A3314" i="29"/>
  <c r="A3313" i="29"/>
  <c r="A3312" i="29"/>
  <c r="A3311" i="29"/>
  <c r="A3310" i="29"/>
  <c r="A3309" i="29"/>
  <c r="A3308" i="29"/>
  <c r="A3307" i="29"/>
  <c r="A3306" i="29"/>
  <c r="A3305" i="29"/>
  <c r="A3304" i="29"/>
  <c r="A3303" i="29"/>
  <c r="A3302" i="29"/>
  <c r="A3301" i="29"/>
  <c r="A3300" i="29"/>
  <c r="A3299" i="29"/>
  <c r="A3298" i="29"/>
  <c r="A3297" i="29"/>
  <c r="A3296" i="29"/>
  <c r="A3295" i="29"/>
  <c r="A3294" i="29"/>
  <c r="A3293" i="29"/>
  <c r="A3292" i="29"/>
  <c r="A3291" i="29"/>
  <c r="A3290" i="29"/>
  <c r="A3289" i="29"/>
  <c r="A3288" i="29"/>
  <c r="A3287" i="29"/>
  <c r="A3286" i="29"/>
  <c r="A3285" i="29"/>
  <c r="A3284" i="29"/>
  <c r="A3283" i="29"/>
  <c r="A3282" i="29"/>
  <c r="A3281" i="29"/>
  <c r="A3280" i="29"/>
  <c r="A3279" i="29"/>
  <c r="A3278" i="29"/>
  <c r="A3277" i="29"/>
  <c r="A3276" i="29"/>
  <c r="A3275" i="29"/>
  <c r="A3274" i="29"/>
  <c r="A3273" i="29"/>
  <c r="A3272" i="29"/>
  <c r="A3271" i="29"/>
  <c r="A3270" i="29"/>
  <c r="A3269" i="29"/>
  <c r="A3268" i="29"/>
  <c r="A3267" i="29"/>
  <c r="A3266" i="29"/>
  <c r="A3265" i="29"/>
  <c r="A3264" i="29"/>
  <c r="A3263" i="29"/>
  <c r="A3262" i="29"/>
  <c r="A3261" i="29"/>
  <c r="A3260" i="29"/>
  <c r="A3259" i="29"/>
  <c r="A3258" i="29"/>
  <c r="A3257" i="29"/>
  <c r="A3256" i="29"/>
  <c r="A3255" i="29"/>
  <c r="A3254" i="29"/>
  <c r="A3253" i="29"/>
  <c r="A3252" i="29"/>
  <c r="A3251" i="29"/>
  <c r="A3250" i="29"/>
  <c r="A3249" i="29"/>
  <c r="A3248" i="29"/>
  <c r="A3247" i="29"/>
  <c r="A3246" i="29"/>
  <c r="A3245" i="29"/>
  <c r="A3244" i="29"/>
  <c r="A3243" i="29"/>
  <c r="A3242" i="29"/>
  <c r="A3241" i="29"/>
  <c r="A3240" i="29"/>
  <c r="A3239" i="29"/>
  <c r="A3238" i="29"/>
  <c r="A3237" i="29"/>
  <c r="A3236" i="29"/>
  <c r="A3235" i="29"/>
  <c r="A3234" i="29"/>
  <c r="A3233" i="29"/>
  <c r="A3232" i="29"/>
  <c r="A3231" i="29"/>
  <c r="A3230" i="29"/>
  <c r="A3229" i="29"/>
  <c r="A3228" i="29"/>
  <c r="A3227" i="29"/>
  <c r="A3226" i="29"/>
  <c r="A3225" i="29"/>
  <c r="A3224" i="29"/>
  <c r="A3223" i="29"/>
  <c r="A3222" i="29"/>
  <c r="A3221" i="29"/>
  <c r="A3220" i="29"/>
  <c r="A3219" i="29"/>
  <c r="A3218" i="29"/>
  <c r="A3217" i="29"/>
  <c r="A3216" i="29"/>
  <c r="A3215" i="29"/>
  <c r="A3214" i="29"/>
  <c r="A3213" i="29"/>
  <c r="A3212" i="29"/>
  <c r="A3211" i="29"/>
  <c r="A3210" i="29"/>
  <c r="A3209" i="29"/>
  <c r="A3208" i="29"/>
  <c r="A3207" i="29"/>
  <c r="A3206" i="29"/>
  <c r="A3205" i="29"/>
  <c r="A3204" i="29"/>
  <c r="A3203" i="29"/>
  <c r="A3202" i="29"/>
  <c r="A3201" i="29"/>
  <c r="A3200" i="29"/>
  <c r="A3199" i="29"/>
  <c r="A3198" i="29"/>
  <c r="A3197" i="29"/>
  <c r="A3196" i="29"/>
  <c r="A3195" i="29"/>
  <c r="A3194" i="29"/>
  <c r="A3193" i="29"/>
  <c r="A3192" i="29"/>
  <c r="A3191" i="29"/>
  <c r="A3190" i="29"/>
  <c r="A3189" i="29"/>
  <c r="A3188" i="29"/>
  <c r="A3187" i="29"/>
  <c r="A3186" i="29"/>
  <c r="A3185" i="29"/>
  <c r="A3184" i="29"/>
  <c r="A3183" i="29"/>
  <c r="A3182" i="29"/>
  <c r="A3181" i="29"/>
  <c r="A3180" i="29"/>
  <c r="A3179" i="29"/>
  <c r="A3178" i="29"/>
  <c r="A3177" i="29"/>
  <c r="A3176" i="29"/>
  <c r="A3175" i="29"/>
  <c r="A3174" i="29"/>
  <c r="A3173" i="29"/>
  <c r="A3172" i="29"/>
  <c r="A3171" i="29"/>
  <c r="A3170" i="29"/>
  <c r="A3169" i="29"/>
  <c r="A3168" i="29"/>
  <c r="A3167" i="29"/>
  <c r="A3166" i="29"/>
  <c r="A3165" i="29"/>
  <c r="A3164" i="29"/>
  <c r="A3163" i="29"/>
  <c r="A3162" i="29"/>
  <c r="A3161" i="29"/>
  <c r="A3160" i="29"/>
  <c r="A3159" i="29"/>
  <c r="A3158" i="29"/>
  <c r="A3157" i="29"/>
  <c r="A3156" i="29"/>
  <c r="A3155" i="29"/>
  <c r="A3154" i="29"/>
  <c r="A3153" i="29"/>
  <c r="A3152" i="29"/>
  <c r="A3151" i="29"/>
  <c r="A3150" i="29"/>
  <c r="A3149" i="29"/>
  <c r="A3148" i="29"/>
  <c r="A3147" i="29"/>
  <c r="A3146" i="29"/>
  <c r="A3145" i="29"/>
  <c r="A3144" i="29"/>
  <c r="A3143" i="29"/>
  <c r="A3142" i="29"/>
  <c r="A3141" i="29"/>
  <c r="A3140" i="29"/>
  <c r="A3139" i="29"/>
  <c r="A3138" i="29"/>
  <c r="A3137" i="29"/>
  <c r="A3136" i="29"/>
  <c r="A3135" i="29"/>
  <c r="A3134" i="29"/>
  <c r="A3133" i="29"/>
  <c r="A3132" i="29"/>
  <c r="A3131" i="29"/>
  <c r="A3130" i="29"/>
  <c r="A3129" i="29"/>
  <c r="A3128" i="29"/>
  <c r="A3127" i="29"/>
  <c r="A3126" i="29"/>
  <c r="A3125" i="29"/>
  <c r="A3124" i="29"/>
  <c r="A3123" i="29"/>
  <c r="A3122" i="29"/>
  <c r="A3121" i="29"/>
  <c r="A3120" i="29"/>
  <c r="A3119" i="29"/>
  <c r="A3118" i="29"/>
  <c r="A3117" i="29"/>
  <c r="A3116" i="29"/>
  <c r="A3115" i="29"/>
  <c r="A3114" i="29"/>
  <c r="A3113" i="29"/>
  <c r="A3112" i="29"/>
  <c r="A3111" i="29"/>
  <c r="A3110" i="29"/>
  <c r="A3109" i="29"/>
  <c r="A3108" i="29"/>
  <c r="A3107" i="29"/>
  <c r="A3106" i="29"/>
  <c r="A3105" i="29"/>
  <c r="A3104" i="29"/>
  <c r="A3103" i="29"/>
  <c r="A3102" i="29"/>
  <c r="A3101" i="29"/>
  <c r="A3100" i="29"/>
  <c r="A3099" i="29"/>
  <c r="A3098" i="29"/>
  <c r="A3097" i="29"/>
  <c r="A3096" i="29"/>
  <c r="A3095" i="29"/>
  <c r="A3094" i="29"/>
  <c r="A3093" i="29"/>
  <c r="A3092" i="29"/>
  <c r="A3091" i="29"/>
  <c r="A3090" i="29"/>
  <c r="A3089" i="29"/>
  <c r="A3088" i="29"/>
  <c r="A3087" i="29"/>
  <c r="A3086" i="29"/>
  <c r="A3085" i="29"/>
  <c r="A3084" i="29"/>
  <c r="A3083" i="29"/>
  <c r="A3082" i="29"/>
  <c r="A3081" i="29"/>
  <c r="A3080" i="29"/>
  <c r="A3079" i="29"/>
  <c r="A3078" i="29"/>
  <c r="A3077" i="29"/>
  <c r="A3076" i="29"/>
  <c r="A3075" i="29"/>
  <c r="A3074" i="29"/>
  <c r="A3073" i="29"/>
  <c r="A3072" i="29"/>
  <c r="A3071" i="29"/>
  <c r="A3070" i="29"/>
  <c r="A3069" i="29"/>
  <c r="A3068" i="29"/>
  <c r="A3067" i="29"/>
  <c r="A3066" i="29"/>
  <c r="A3065" i="29"/>
  <c r="A3064" i="29"/>
  <c r="A3063" i="29"/>
  <c r="A3062" i="29"/>
  <c r="A3061" i="29"/>
  <c r="A3060" i="29"/>
  <c r="A3059" i="29"/>
  <c r="A3058" i="29"/>
  <c r="A3057" i="29"/>
  <c r="A3056" i="29"/>
  <c r="A3055" i="29"/>
  <c r="A3054" i="29"/>
  <c r="A3053" i="29"/>
  <c r="A3052" i="29"/>
  <c r="A3051" i="29"/>
  <c r="A3050" i="29"/>
  <c r="A3049" i="29"/>
  <c r="A3048" i="29"/>
  <c r="A3047" i="29"/>
  <c r="A3046" i="29"/>
  <c r="A3045" i="29"/>
  <c r="A3044" i="29"/>
  <c r="A3043" i="29"/>
  <c r="A3042" i="29"/>
  <c r="A3041" i="29"/>
  <c r="A3040" i="29"/>
  <c r="A3039" i="29"/>
  <c r="A3038" i="29"/>
  <c r="A3037" i="29"/>
  <c r="A3036" i="29"/>
  <c r="A3035" i="29"/>
  <c r="A3034" i="29"/>
  <c r="A3033" i="29"/>
  <c r="A3032" i="29"/>
  <c r="A3031" i="29"/>
  <c r="A3030" i="29"/>
  <c r="A3029" i="29"/>
  <c r="A3028" i="29"/>
  <c r="A3027" i="29"/>
  <c r="A3026" i="29"/>
  <c r="A3025" i="29"/>
  <c r="A3024" i="29"/>
  <c r="A3023" i="29"/>
  <c r="A3022" i="29"/>
  <c r="A3021" i="29"/>
  <c r="A3020" i="29"/>
  <c r="A3019" i="29"/>
  <c r="A3018" i="29"/>
  <c r="A3017" i="29"/>
  <c r="A3016" i="29"/>
  <c r="A3015" i="29"/>
  <c r="A3014" i="29"/>
  <c r="A3013" i="29"/>
  <c r="A3012" i="29"/>
  <c r="A3011" i="29"/>
  <c r="A3010" i="29"/>
  <c r="A3009" i="29"/>
  <c r="A3008" i="29"/>
  <c r="A3007" i="29"/>
  <c r="A3006" i="29"/>
  <c r="A3005" i="29"/>
  <c r="A3004" i="29"/>
  <c r="A3003" i="29"/>
  <c r="A3002" i="29"/>
  <c r="A3001" i="29"/>
  <c r="A3000" i="29"/>
  <c r="A2999" i="29"/>
  <c r="A2998" i="29"/>
  <c r="A2997" i="29"/>
  <c r="A2996" i="29"/>
  <c r="A2995" i="29"/>
  <c r="A2994" i="29"/>
  <c r="A2993" i="29"/>
  <c r="A2992" i="29"/>
  <c r="A2991" i="29"/>
  <c r="A2990" i="29"/>
  <c r="A2989" i="29"/>
  <c r="A2988" i="29"/>
  <c r="A2987" i="29"/>
  <c r="A2986" i="29"/>
  <c r="A2985" i="29"/>
  <c r="A2984" i="29"/>
  <c r="A2983" i="29"/>
  <c r="A2982" i="29"/>
  <c r="A2981" i="29"/>
  <c r="A2980" i="29"/>
  <c r="A2979" i="29"/>
  <c r="A2978" i="29"/>
  <c r="A2977" i="29"/>
  <c r="A2976" i="29"/>
  <c r="A2975" i="29"/>
  <c r="A2974" i="29"/>
  <c r="A2973" i="29"/>
  <c r="A2972" i="29"/>
  <c r="A2971" i="29"/>
  <c r="A2970" i="29"/>
  <c r="A2969" i="29"/>
  <c r="A2968" i="29"/>
  <c r="A2967" i="29"/>
  <c r="A2966" i="29"/>
  <c r="A2965" i="29"/>
  <c r="A2964" i="29"/>
  <c r="A2963" i="29"/>
  <c r="A2962" i="29"/>
  <c r="A2961" i="29"/>
  <c r="A2960" i="29"/>
  <c r="A2959" i="29"/>
  <c r="A2958" i="29"/>
  <c r="A2957" i="29"/>
  <c r="A2956" i="29"/>
  <c r="A2955" i="29"/>
  <c r="A2954" i="29"/>
  <c r="A2953" i="29"/>
  <c r="A2952" i="29"/>
  <c r="A2951" i="29"/>
  <c r="A2950" i="29"/>
  <c r="A2949" i="29"/>
  <c r="A2948" i="29"/>
  <c r="A2947" i="29"/>
  <c r="A2946" i="29"/>
  <c r="A2945" i="29"/>
  <c r="A2944" i="29"/>
  <c r="A2943" i="29"/>
  <c r="A2942" i="29"/>
  <c r="A2941" i="29"/>
  <c r="A2940" i="29"/>
  <c r="A2939" i="29"/>
  <c r="A2938" i="29"/>
  <c r="A2937" i="29"/>
  <c r="A2936" i="29"/>
  <c r="A2935" i="29"/>
  <c r="A2934" i="29"/>
  <c r="A2933" i="29"/>
  <c r="A2932" i="29"/>
  <c r="A2931" i="29"/>
  <c r="A2930" i="29"/>
  <c r="A2929" i="29"/>
  <c r="A2928" i="29"/>
  <c r="A2927" i="29"/>
  <c r="A2926" i="29"/>
  <c r="A2925" i="29"/>
  <c r="A2924" i="29"/>
  <c r="A2923" i="29"/>
  <c r="A2922" i="29"/>
  <c r="A2921" i="29"/>
  <c r="A2920" i="29"/>
  <c r="A2919" i="29"/>
  <c r="A2918" i="29"/>
  <c r="A2917" i="29"/>
  <c r="A2916" i="29"/>
  <c r="A2915" i="29"/>
  <c r="A2914" i="29"/>
  <c r="A2913" i="29"/>
  <c r="A2912" i="29"/>
  <c r="A2911" i="29"/>
  <c r="A2910" i="29"/>
  <c r="A2909" i="29"/>
  <c r="A2908" i="29"/>
  <c r="A2907" i="29"/>
  <c r="A2906" i="29"/>
  <c r="A2905" i="29"/>
  <c r="A2904" i="29"/>
  <c r="A2903" i="29"/>
  <c r="A2902" i="29"/>
  <c r="A2901" i="29"/>
  <c r="A2900" i="29"/>
  <c r="A2899" i="29"/>
  <c r="A2898" i="29"/>
  <c r="A2897" i="29"/>
  <c r="A2896" i="29"/>
  <c r="A2895" i="29"/>
  <c r="A2894" i="29"/>
  <c r="A2893" i="29"/>
  <c r="A2892" i="29"/>
  <c r="A2891" i="29"/>
  <c r="A2890" i="29"/>
  <c r="A2889" i="29"/>
  <c r="A2888" i="29"/>
  <c r="A2887" i="29"/>
  <c r="A2886" i="29"/>
  <c r="A2885" i="29"/>
  <c r="A2884" i="29"/>
  <c r="A2883" i="29"/>
  <c r="A2882" i="29"/>
  <c r="A2881" i="29"/>
  <c r="A2880" i="29"/>
  <c r="A2879" i="29"/>
  <c r="A2878" i="29"/>
  <c r="A2877" i="29"/>
  <c r="A2876" i="29"/>
  <c r="A2875" i="29"/>
  <c r="A2874" i="29"/>
  <c r="A2873" i="29"/>
  <c r="A2872" i="29"/>
  <c r="A2871" i="29"/>
  <c r="A2870" i="29"/>
  <c r="A2869" i="29"/>
  <c r="A2868" i="29"/>
  <c r="A2867" i="29"/>
  <c r="A2866" i="29"/>
  <c r="A2865" i="29"/>
  <c r="A2864" i="29"/>
  <c r="A2863" i="29"/>
  <c r="A2862" i="29"/>
  <c r="A2861" i="29"/>
  <c r="A2860" i="29"/>
  <c r="A2859" i="29"/>
  <c r="A2858" i="29"/>
  <c r="A2857" i="29"/>
  <c r="A2856" i="29"/>
  <c r="A2855" i="29"/>
  <c r="A2854" i="29"/>
  <c r="A2853" i="29"/>
  <c r="A2852" i="29"/>
  <c r="A2851" i="29"/>
  <c r="A2850" i="29"/>
  <c r="A2849" i="29"/>
  <c r="A2848" i="29"/>
  <c r="A2847" i="29"/>
  <c r="A2846" i="29"/>
  <c r="A2845" i="29"/>
  <c r="A2844" i="29"/>
  <c r="A2843" i="29"/>
  <c r="A2842" i="29"/>
  <c r="A2841" i="29"/>
  <c r="A2840" i="29"/>
  <c r="A2839" i="29"/>
  <c r="A2838" i="29"/>
  <c r="A2837" i="29"/>
  <c r="A2836" i="29"/>
  <c r="A2835" i="29"/>
  <c r="A2834" i="29"/>
  <c r="A2833" i="29"/>
  <c r="A2832" i="29"/>
  <c r="A2831" i="29"/>
  <c r="A2830" i="29"/>
  <c r="A2829" i="29"/>
  <c r="A2828" i="29"/>
  <c r="A2827" i="29"/>
  <c r="A2826" i="29"/>
  <c r="A2825" i="29"/>
  <c r="A2824" i="29"/>
  <c r="A2823" i="29"/>
  <c r="A2822" i="29"/>
  <c r="A2821" i="29"/>
  <c r="A2820" i="29"/>
  <c r="A2819" i="29"/>
  <c r="A2818" i="29"/>
  <c r="A2817" i="29"/>
  <c r="A2816" i="29"/>
  <c r="A2815" i="29"/>
  <c r="A2814" i="29"/>
  <c r="A2813" i="29"/>
  <c r="A2812" i="29"/>
  <c r="A2811" i="29"/>
  <c r="A2810" i="29"/>
  <c r="A2809" i="29"/>
  <c r="A2808" i="29"/>
  <c r="A2807" i="29"/>
  <c r="A2806" i="29"/>
  <c r="A2805" i="29"/>
  <c r="A2804" i="29"/>
  <c r="A2803" i="29"/>
  <c r="A2802" i="29"/>
  <c r="A2801" i="29"/>
  <c r="A2800" i="29"/>
  <c r="A2799" i="29"/>
  <c r="A2798" i="29"/>
  <c r="A2797" i="29"/>
  <c r="A2796" i="29"/>
  <c r="A2795" i="29"/>
  <c r="A2794" i="29"/>
  <c r="A2793" i="29"/>
  <c r="A2792" i="29"/>
  <c r="A2791" i="29"/>
  <c r="A2790" i="29"/>
  <c r="A2789" i="29"/>
  <c r="A2788" i="29"/>
  <c r="A2787" i="29"/>
  <c r="A2786" i="29"/>
  <c r="A2785" i="29"/>
  <c r="A2784" i="29"/>
  <c r="A2783" i="29"/>
  <c r="A2782" i="29"/>
  <c r="A2781" i="29"/>
  <c r="A2780" i="29"/>
  <c r="A2779" i="29"/>
  <c r="A2778" i="29"/>
  <c r="A2777" i="29"/>
  <c r="A2776" i="29"/>
  <c r="A2775" i="29"/>
  <c r="A2774" i="29"/>
  <c r="A2773" i="29"/>
  <c r="A2772" i="29"/>
  <c r="A2771" i="29"/>
  <c r="A2770" i="29"/>
  <c r="A2769" i="29"/>
  <c r="A2768" i="29"/>
  <c r="A2767" i="29"/>
  <c r="A2766" i="29"/>
  <c r="A2765" i="29"/>
  <c r="A2764" i="29"/>
  <c r="A2763" i="29"/>
  <c r="A2762" i="29"/>
  <c r="A2761" i="29"/>
  <c r="A2760" i="29"/>
  <c r="A2759" i="29"/>
  <c r="A2758" i="29"/>
  <c r="A2757" i="29"/>
  <c r="A2756" i="29"/>
  <c r="A2755" i="29"/>
  <c r="A2754" i="29"/>
  <c r="A2753" i="29"/>
  <c r="A2752" i="29"/>
  <c r="A2751" i="29"/>
  <c r="A2750" i="29"/>
  <c r="A2749" i="29"/>
  <c r="A2748" i="29"/>
  <c r="A2747" i="29"/>
  <c r="A2746" i="29"/>
  <c r="A2745" i="29"/>
  <c r="A2744" i="29"/>
  <c r="A2743" i="29"/>
  <c r="A2742" i="29"/>
  <c r="A2741" i="29"/>
  <c r="A2740" i="29"/>
  <c r="A2739" i="29"/>
  <c r="A2738" i="29"/>
  <c r="A2737" i="29"/>
  <c r="A2736" i="29"/>
  <c r="A2735" i="29"/>
  <c r="A2734" i="29"/>
  <c r="A2733" i="29"/>
  <c r="A2732" i="29"/>
  <c r="A2731" i="29"/>
  <c r="A2730" i="29"/>
  <c r="A2729" i="29"/>
  <c r="A2728" i="29"/>
  <c r="A2727" i="29"/>
  <c r="A2726" i="29"/>
  <c r="A2725" i="29"/>
  <c r="A2724" i="29"/>
  <c r="A2723" i="29"/>
  <c r="A2722" i="29"/>
  <c r="A2721" i="29"/>
  <c r="A2720" i="29"/>
  <c r="A2719" i="29"/>
  <c r="A2718" i="29"/>
  <c r="A2717" i="29"/>
  <c r="A2716" i="29"/>
  <c r="A2715" i="29"/>
  <c r="A2714" i="29"/>
  <c r="A2713" i="29"/>
  <c r="A2712" i="29"/>
  <c r="A2711" i="29"/>
  <c r="A2710" i="29"/>
  <c r="A2709" i="29"/>
  <c r="A2708" i="29"/>
  <c r="A2707" i="29"/>
  <c r="A2706" i="29"/>
  <c r="A2705" i="29"/>
  <c r="A2704" i="29"/>
  <c r="A2703" i="29"/>
  <c r="A2702" i="29"/>
  <c r="A2701" i="29"/>
  <c r="A2700" i="29"/>
  <c r="A2699" i="29"/>
  <c r="A2698" i="29"/>
  <c r="A2697" i="29"/>
  <c r="A2696" i="29"/>
  <c r="A2695" i="29"/>
  <c r="A2694" i="29"/>
  <c r="A2693" i="29"/>
  <c r="A2692" i="29"/>
  <c r="A2691" i="29"/>
  <c r="A2690" i="29"/>
  <c r="A2689" i="29"/>
  <c r="A2688" i="29"/>
  <c r="A2687" i="29"/>
  <c r="A2686" i="29"/>
  <c r="A2685" i="29"/>
  <c r="A2684" i="29"/>
  <c r="A2683" i="29"/>
  <c r="A2682" i="29"/>
  <c r="A2681" i="29"/>
  <c r="A2680" i="29"/>
  <c r="A2679" i="29"/>
  <c r="A2678" i="29"/>
  <c r="A2677" i="29"/>
  <c r="A2676" i="29"/>
  <c r="A2675" i="29"/>
  <c r="A2674" i="29"/>
  <c r="A2673" i="29"/>
  <c r="A2672" i="29"/>
  <c r="A2671" i="29"/>
  <c r="A2670" i="29"/>
  <c r="A2669" i="29"/>
  <c r="A2668" i="29"/>
  <c r="A2667" i="29"/>
  <c r="A2666" i="29"/>
  <c r="A2665" i="29"/>
  <c r="A2664" i="29"/>
  <c r="A2663" i="29"/>
  <c r="A2662" i="29"/>
  <c r="A2661" i="29"/>
  <c r="A2660" i="29"/>
  <c r="A2659" i="29"/>
  <c r="A2658" i="29"/>
  <c r="A2657" i="29"/>
  <c r="A2656" i="29"/>
  <c r="A2655" i="29"/>
  <c r="A2654" i="29"/>
  <c r="A2653" i="29"/>
  <c r="A2652" i="29"/>
  <c r="A2651" i="29"/>
  <c r="A2650" i="29"/>
  <c r="A2649" i="29"/>
  <c r="A2648" i="29"/>
  <c r="A2647" i="29"/>
  <c r="A2646" i="29"/>
  <c r="A2645" i="29"/>
  <c r="A2644" i="29"/>
  <c r="A2643" i="29"/>
  <c r="A2642" i="29"/>
  <c r="A2641" i="29"/>
  <c r="A2640" i="29"/>
  <c r="A2639" i="29"/>
  <c r="A2638" i="29"/>
  <c r="A2637" i="29"/>
  <c r="A2636" i="29"/>
  <c r="A2635" i="29"/>
  <c r="A2634" i="29"/>
  <c r="A2633" i="29"/>
  <c r="A2632" i="29"/>
  <c r="A2631" i="29"/>
  <c r="A2630" i="29"/>
  <c r="A2629" i="29"/>
  <c r="A2628" i="29"/>
  <c r="A2627" i="29"/>
  <c r="A2626" i="29"/>
  <c r="A2625" i="29"/>
  <c r="A2624" i="29"/>
  <c r="A2623" i="29"/>
  <c r="A2622" i="29"/>
  <c r="A2621" i="29"/>
  <c r="A2620" i="29"/>
  <c r="A2619" i="29"/>
  <c r="A2618" i="29"/>
  <c r="A2617" i="29"/>
  <c r="A2616" i="29"/>
  <c r="A2615" i="29"/>
  <c r="A2614" i="29"/>
  <c r="A2613" i="29"/>
  <c r="A2612" i="29"/>
  <c r="A2611" i="29"/>
  <c r="A2610" i="29"/>
  <c r="A2609" i="29"/>
  <c r="A2608" i="29"/>
  <c r="A2607" i="29"/>
  <c r="A2606" i="29"/>
  <c r="A2605" i="29"/>
  <c r="A2604" i="29"/>
  <c r="A2603" i="29"/>
  <c r="A2602" i="29"/>
  <c r="A2601" i="29"/>
  <c r="A2600" i="29"/>
  <c r="A2599" i="29"/>
  <c r="A2598" i="29"/>
  <c r="A2597" i="29"/>
  <c r="A2596" i="29"/>
  <c r="A2595" i="29"/>
  <c r="A2594" i="29"/>
  <c r="A2593" i="29"/>
  <c r="A2592" i="29"/>
  <c r="A2591" i="29"/>
  <c r="A2590" i="29"/>
  <c r="A2589" i="29"/>
  <c r="A2588" i="29"/>
  <c r="A2587" i="29"/>
  <c r="A2586" i="29"/>
  <c r="A2585" i="29"/>
  <c r="A2584" i="29"/>
  <c r="A2583" i="29"/>
  <c r="A2582" i="29"/>
  <c r="A2581" i="29"/>
  <c r="A2580" i="29"/>
  <c r="A2579" i="29"/>
  <c r="A2578" i="29"/>
  <c r="A2577" i="29"/>
  <c r="A2576" i="29"/>
  <c r="A2575" i="29"/>
  <c r="A2574" i="29"/>
  <c r="A2573" i="29"/>
  <c r="A2572" i="29"/>
  <c r="A2571" i="29"/>
  <c r="A2570" i="29"/>
  <c r="A2569" i="29"/>
  <c r="A2568" i="29"/>
  <c r="A2567" i="29"/>
  <c r="A2566" i="29"/>
  <c r="A2565" i="29"/>
  <c r="A2564" i="29"/>
  <c r="A2563" i="29"/>
  <c r="A2562" i="29"/>
  <c r="A2561" i="29"/>
  <c r="A2560" i="29"/>
  <c r="A2559" i="29"/>
  <c r="A2558" i="29"/>
  <c r="A2557" i="29"/>
  <c r="A2556" i="29"/>
  <c r="A2555" i="29"/>
  <c r="A2554" i="29"/>
  <c r="A2553" i="29"/>
  <c r="A2552" i="29"/>
  <c r="A2551" i="29"/>
  <c r="A2550" i="29"/>
  <c r="A2549" i="29"/>
  <c r="A2548" i="29"/>
  <c r="A2547" i="29"/>
  <c r="A2546" i="29"/>
  <c r="A2545" i="29"/>
  <c r="A2544" i="29"/>
  <c r="A2543" i="29"/>
  <c r="A2542" i="29"/>
  <c r="A2541" i="29"/>
  <c r="A2540" i="29"/>
  <c r="A2539" i="29"/>
  <c r="A2538" i="29"/>
  <c r="A2537" i="29"/>
  <c r="A2536" i="29"/>
  <c r="A2535" i="29"/>
  <c r="A2534" i="29"/>
  <c r="A2533" i="29"/>
  <c r="A2532" i="29"/>
  <c r="A2531" i="29"/>
  <c r="A2530" i="29"/>
  <c r="A2529" i="29"/>
  <c r="A2528" i="29"/>
  <c r="A2527" i="29"/>
  <c r="A2526" i="29"/>
  <c r="A2525" i="29"/>
  <c r="A2524" i="29"/>
  <c r="A2523" i="29"/>
  <c r="A2522" i="29"/>
  <c r="A2521" i="29"/>
  <c r="A2520" i="29"/>
  <c r="A2519" i="29"/>
  <c r="A2518" i="29"/>
  <c r="A2517" i="29"/>
  <c r="A2516" i="29"/>
  <c r="A2515" i="29"/>
  <c r="A2514" i="29"/>
  <c r="A2513" i="29"/>
  <c r="A2512" i="29"/>
  <c r="A2511" i="29"/>
  <c r="A2510" i="29"/>
  <c r="A2509" i="29"/>
  <c r="A2508" i="29"/>
  <c r="A2507" i="29"/>
  <c r="A2506" i="29"/>
  <c r="A2505" i="29"/>
  <c r="A2504" i="29"/>
  <c r="A2503" i="29"/>
  <c r="A2502" i="29"/>
  <c r="A2501" i="29"/>
  <c r="A2500" i="29"/>
  <c r="A2499" i="29"/>
  <c r="A2498" i="29"/>
  <c r="A2497" i="29"/>
  <c r="A2496" i="29"/>
  <c r="A2495" i="29"/>
  <c r="A2494" i="29"/>
  <c r="A2493" i="29"/>
  <c r="A2492" i="29"/>
  <c r="A2491" i="29"/>
  <c r="A2490" i="29"/>
  <c r="A2489" i="29"/>
  <c r="A2488" i="29"/>
  <c r="A2487" i="29"/>
  <c r="A2486" i="29"/>
  <c r="A2485" i="29"/>
  <c r="A2484" i="29"/>
  <c r="A2483" i="29"/>
  <c r="A2482" i="29"/>
  <c r="A2481" i="29"/>
  <c r="A2480" i="29"/>
  <c r="A2479" i="29"/>
  <c r="A2478" i="29"/>
  <c r="A2477" i="29"/>
  <c r="A2476" i="29"/>
  <c r="A2475" i="29"/>
  <c r="A2474" i="29"/>
  <c r="A2473" i="29"/>
  <c r="A2472" i="29"/>
  <c r="A2471" i="29"/>
  <c r="A2470" i="29"/>
  <c r="A2469" i="29"/>
  <c r="A2468" i="29"/>
  <c r="A2467" i="29"/>
  <c r="A2466" i="29"/>
  <c r="A2465" i="29"/>
  <c r="A2464" i="29"/>
  <c r="A2463" i="29"/>
  <c r="A2462" i="29"/>
  <c r="A2461" i="29"/>
  <c r="A2460" i="29"/>
  <c r="A2459" i="29"/>
  <c r="A2458" i="29"/>
  <c r="A2457" i="29"/>
  <c r="A2456" i="29"/>
  <c r="A2455" i="29"/>
  <c r="A2454" i="29"/>
  <c r="A2453" i="29"/>
  <c r="A2452" i="29"/>
  <c r="A2451" i="29"/>
  <c r="A2450" i="29"/>
  <c r="A2449" i="29"/>
  <c r="A2448" i="29"/>
  <c r="A2447" i="29"/>
  <c r="A2446" i="29"/>
  <c r="A2445" i="29"/>
  <c r="A2444" i="29"/>
  <c r="A2443" i="29"/>
  <c r="A2442" i="29"/>
  <c r="A2441" i="29"/>
  <c r="A2440" i="29"/>
  <c r="A2439" i="29"/>
  <c r="A2438" i="29"/>
  <c r="A2437" i="29"/>
  <c r="A2436" i="29"/>
  <c r="A2435" i="29"/>
  <c r="A2434" i="29"/>
  <c r="A2433" i="29"/>
  <c r="A2432" i="29"/>
  <c r="A2431" i="29"/>
  <c r="A2430" i="29"/>
  <c r="A2429" i="29"/>
  <c r="A2428" i="29"/>
  <c r="A2427" i="29"/>
  <c r="A2426" i="29"/>
  <c r="A2425" i="29"/>
  <c r="A2424" i="29"/>
  <c r="A2423" i="29"/>
  <c r="A2422" i="29"/>
  <c r="A2421" i="29"/>
  <c r="A2420" i="29"/>
  <c r="A2419" i="29"/>
  <c r="A2418" i="29"/>
  <c r="A2417" i="29"/>
  <c r="A2416" i="29"/>
  <c r="A2415" i="29"/>
  <c r="A2414" i="29"/>
  <c r="A2413" i="29"/>
  <c r="A2412" i="29"/>
  <c r="A2411" i="29"/>
  <c r="A2410" i="29"/>
  <c r="A2409" i="29"/>
  <c r="A2408" i="29"/>
  <c r="A2407" i="29"/>
  <c r="A2406" i="29"/>
  <c r="A2405" i="29"/>
  <c r="A2404" i="29"/>
  <c r="A2403" i="29"/>
  <c r="A2402" i="29"/>
  <c r="A2401" i="29"/>
  <c r="A2400" i="29"/>
  <c r="A2399" i="29"/>
  <c r="A2398" i="29"/>
  <c r="A2397" i="29"/>
  <c r="A2396" i="29"/>
  <c r="A2395" i="29"/>
  <c r="A2394" i="29"/>
  <c r="A2393" i="29"/>
  <c r="A2392" i="29"/>
  <c r="A2391" i="29"/>
  <c r="A2390" i="29"/>
  <c r="A2389" i="29"/>
  <c r="A2388" i="29"/>
  <c r="A2387" i="29"/>
  <c r="A2386" i="29"/>
  <c r="A2385" i="29"/>
  <c r="A2384" i="29"/>
  <c r="A2383" i="29"/>
  <c r="A2382" i="29"/>
  <c r="A2381" i="29"/>
  <c r="A2380" i="29"/>
  <c r="A2379" i="29"/>
  <c r="A2378" i="29"/>
  <c r="A2377" i="29"/>
  <c r="A2376" i="29"/>
  <c r="A2375" i="29"/>
  <c r="A2374" i="29"/>
  <c r="A2373" i="29"/>
  <c r="A2372" i="29"/>
  <c r="A2371" i="29"/>
  <c r="A2370" i="29"/>
  <c r="A2369" i="29"/>
  <c r="A2368" i="29"/>
  <c r="A2367" i="29"/>
  <c r="A2366" i="29"/>
  <c r="A2365" i="29"/>
  <c r="A2364" i="29"/>
  <c r="A2363" i="29"/>
  <c r="A2362" i="29"/>
  <c r="A2361" i="29"/>
  <c r="A2360" i="29"/>
  <c r="A2359" i="29"/>
  <c r="A2358" i="29"/>
  <c r="A2357" i="29"/>
  <c r="A2356" i="29"/>
  <c r="A2355" i="29"/>
  <c r="A2354" i="29"/>
  <c r="A2353" i="29"/>
  <c r="A2352" i="29"/>
  <c r="A2351" i="29"/>
  <c r="A2350" i="29"/>
  <c r="A2349" i="29"/>
  <c r="A2348" i="29"/>
  <c r="A2347" i="29"/>
  <c r="A2346" i="29"/>
  <c r="A2345" i="29"/>
  <c r="A2344" i="29"/>
  <c r="A2343" i="29"/>
  <c r="A2342" i="29"/>
  <c r="A2341" i="29"/>
  <c r="A2340" i="29"/>
  <c r="A2339" i="29"/>
  <c r="A2338" i="29"/>
  <c r="A2337" i="29"/>
  <c r="A2336" i="29"/>
  <c r="A2335" i="29"/>
  <c r="A2334" i="29"/>
  <c r="A2333" i="29"/>
  <c r="A2332" i="29"/>
  <c r="A2331" i="29"/>
  <c r="A2330" i="29"/>
  <c r="A2329" i="29"/>
  <c r="A2328" i="29"/>
  <c r="A2327" i="29"/>
  <c r="A2326" i="29"/>
  <c r="A2325" i="29"/>
  <c r="A2324" i="29"/>
  <c r="A2323" i="29"/>
  <c r="A2322" i="29"/>
  <c r="A2321" i="29"/>
  <c r="A2320" i="29"/>
  <c r="A2319" i="29"/>
  <c r="A2318" i="29"/>
  <c r="A2317" i="29"/>
  <c r="A2316" i="29"/>
  <c r="A2315" i="29"/>
  <c r="A2314" i="29"/>
  <c r="A2313" i="29"/>
  <c r="A2312" i="29"/>
  <c r="A2311" i="29"/>
  <c r="A2310" i="29"/>
  <c r="A2309" i="29"/>
  <c r="A2308" i="29"/>
  <c r="A2307" i="29"/>
  <c r="A2306" i="29"/>
  <c r="A2305" i="29"/>
  <c r="A2304" i="29"/>
  <c r="A2303" i="29"/>
  <c r="A2302" i="29"/>
  <c r="A2301" i="29"/>
  <c r="A2300" i="29"/>
  <c r="A2299" i="29"/>
  <c r="A2298" i="29"/>
  <c r="A2297" i="29"/>
  <c r="A2296" i="29"/>
  <c r="A2295" i="29"/>
  <c r="A2294" i="29"/>
  <c r="A2293" i="29"/>
  <c r="A2292" i="29"/>
  <c r="A2291" i="29"/>
  <c r="A2290" i="29"/>
  <c r="A2289" i="29"/>
  <c r="A2288" i="29"/>
  <c r="A2287" i="29"/>
  <c r="A2286" i="29"/>
  <c r="A2285" i="29"/>
  <c r="A2284" i="29"/>
  <c r="A2283" i="29"/>
  <c r="A2282" i="29"/>
  <c r="A2281" i="29"/>
  <c r="A2280" i="29"/>
  <c r="A2279" i="29"/>
  <c r="A2278" i="29"/>
  <c r="A2277" i="29"/>
  <c r="A2276" i="29"/>
  <c r="A2275" i="29"/>
  <c r="A2274" i="29"/>
  <c r="A2273" i="29"/>
  <c r="A2272" i="29"/>
  <c r="A2271" i="29"/>
  <c r="A2270" i="29"/>
  <c r="A2269" i="29"/>
  <c r="A2268" i="29"/>
  <c r="A2267" i="29"/>
  <c r="A2266" i="29"/>
  <c r="A2265" i="29"/>
  <c r="A2264" i="29"/>
  <c r="A2263" i="29"/>
  <c r="A2262" i="29"/>
  <c r="A2261" i="29"/>
  <c r="A2260" i="29"/>
  <c r="A2259" i="29"/>
  <c r="A2258" i="29"/>
  <c r="A2257" i="29"/>
  <c r="A2256" i="29"/>
  <c r="A2255" i="29"/>
  <c r="A2254" i="29"/>
  <c r="A2253" i="29"/>
  <c r="A2252" i="29"/>
  <c r="A2251" i="29"/>
  <c r="A2250" i="29"/>
  <c r="A2249" i="29"/>
  <c r="A2248" i="29"/>
  <c r="A2247" i="29"/>
  <c r="A2246" i="29"/>
  <c r="A2245" i="29"/>
  <c r="A2244" i="29"/>
  <c r="A2243" i="29"/>
  <c r="A2242" i="29"/>
  <c r="A2241" i="29"/>
  <c r="A2240" i="29"/>
  <c r="A2239" i="29"/>
  <c r="A2238" i="29"/>
  <c r="A2237" i="29"/>
  <c r="A2236" i="29"/>
  <c r="A2235" i="29"/>
  <c r="A2234" i="29"/>
  <c r="A2233" i="29"/>
  <c r="A2232" i="29"/>
  <c r="A2231" i="29"/>
  <c r="A2230" i="29"/>
  <c r="A2229" i="29"/>
  <c r="A2228" i="29"/>
  <c r="A2227" i="29"/>
  <c r="A2226" i="29"/>
  <c r="A2225" i="29"/>
  <c r="A2224" i="29"/>
  <c r="A2223" i="29"/>
  <c r="A2222" i="29"/>
  <c r="A2221" i="29"/>
  <c r="A2220" i="29"/>
  <c r="A2219" i="29"/>
  <c r="A2218" i="29"/>
  <c r="A2217" i="29"/>
  <c r="A2216" i="29"/>
  <c r="A2215" i="29"/>
  <c r="A2214" i="29"/>
  <c r="A2213" i="29"/>
  <c r="A2212" i="29"/>
  <c r="A2211" i="29"/>
  <c r="A2210" i="29"/>
  <c r="A2209" i="29"/>
  <c r="A2208" i="29"/>
  <c r="A2207" i="29"/>
  <c r="A2206" i="29"/>
  <c r="A2205" i="29"/>
  <c r="A2204" i="29"/>
  <c r="A2203" i="29"/>
  <c r="A2202" i="29"/>
  <c r="A2201" i="29"/>
  <c r="A2200" i="29"/>
  <c r="A2199" i="29"/>
  <c r="A2198" i="29"/>
  <c r="A2197" i="29"/>
  <c r="A2196" i="29"/>
  <c r="A2195" i="29"/>
  <c r="A2194" i="29"/>
  <c r="A2193" i="29"/>
  <c r="A2192" i="29"/>
  <c r="A2191" i="29"/>
  <c r="A2190" i="29"/>
  <c r="A2189" i="29"/>
  <c r="A2188" i="29"/>
  <c r="A2187" i="29"/>
  <c r="A2186" i="29"/>
  <c r="A2185" i="29"/>
  <c r="A2184" i="29"/>
  <c r="A2183" i="29"/>
  <c r="A2182" i="29"/>
  <c r="A2181" i="29"/>
  <c r="A2180" i="29"/>
  <c r="A2179" i="29"/>
  <c r="A2178" i="29"/>
  <c r="A2177" i="29"/>
  <c r="A2176" i="29"/>
  <c r="A2175" i="29"/>
  <c r="A2174" i="29"/>
  <c r="A2173" i="29"/>
  <c r="A2172" i="29"/>
  <c r="A2171" i="29"/>
  <c r="A2170" i="29"/>
  <c r="A2169" i="29"/>
  <c r="A2168" i="29"/>
  <c r="A2167" i="29"/>
  <c r="A2166" i="29"/>
  <c r="A2165" i="29"/>
  <c r="A2164" i="29"/>
  <c r="A2163" i="29"/>
  <c r="A2162" i="29"/>
  <c r="A2161" i="29"/>
  <c r="A2160" i="29"/>
  <c r="A2159" i="29"/>
  <c r="A2158" i="29"/>
  <c r="A2157" i="29"/>
  <c r="A2156" i="29"/>
  <c r="A2155" i="29"/>
  <c r="A2154" i="29"/>
  <c r="A2153" i="29"/>
  <c r="A2152" i="29"/>
  <c r="A2151" i="29"/>
  <c r="A2150" i="29"/>
  <c r="A2149" i="29"/>
  <c r="A2148" i="29"/>
  <c r="A2147" i="29"/>
  <c r="A2146" i="29"/>
  <c r="A2145" i="29"/>
  <c r="A2144" i="29"/>
  <c r="A2143" i="29"/>
  <c r="A2142" i="29"/>
  <c r="A2141" i="29"/>
  <c r="A2140" i="29"/>
  <c r="A2139" i="29"/>
  <c r="A2138" i="29"/>
  <c r="A2137" i="29"/>
  <c r="A2136" i="29"/>
  <c r="A2135" i="29"/>
  <c r="A2134" i="29"/>
  <c r="A2133" i="29"/>
  <c r="A2132" i="29"/>
  <c r="A2131" i="29"/>
  <c r="A2130" i="29"/>
  <c r="A2129" i="29"/>
  <c r="A2128" i="29"/>
  <c r="A2127" i="29"/>
  <c r="A2126" i="29"/>
  <c r="A2125" i="29"/>
  <c r="A2124" i="29"/>
  <c r="A2123" i="29"/>
  <c r="A2122" i="29"/>
  <c r="A2121" i="29"/>
  <c r="A2120" i="29"/>
  <c r="A2119" i="29"/>
  <c r="A2118" i="29"/>
  <c r="A2117" i="29"/>
  <c r="A2116" i="29"/>
  <c r="A2115" i="29"/>
  <c r="A2114" i="29"/>
  <c r="A2113" i="29"/>
  <c r="A2112" i="29"/>
  <c r="A2111" i="29"/>
  <c r="A2110" i="29"/>
  <c r="A2109" i="29"/>
  <c r="A2108" i="29"/>
  <c r="A2107" i="29"/>
  <c r="A2106" i="29"/>
  <c r="A2105" i="29"/>
  <c r="A2104" i="29"/>
  <c r="A2103" i="29"/>
  <c r="A2102" i="29"/>
  <c r="A2101" i="29"/>
  <c r="A2100" i="29"/>
  <c r="A2099" i="29"/>
  <c r="A2098" i="29"/>
  <c r="A2097" i="29"/>
  <c r="A2096" i="29"/>
  <c r="A2095" i="29"/>
  <c r="A2094" i="29"/>
  <c r="A2093" i="29"/>
  <c r="A2092" i="29"/>
  <c r="A2091" i="29"/>
  <c r="A2090" i="29"/>
  <c r="A2089" i="29"/>
  <c r="A2088" i="29"/>
  <c r="A2087" i="29"/>
  <c r="A2086" i="29"/>
  <c r="A2085" i="29"/>
  <c r="A2084" i="29"/>
  <c r="A2083" i="29"/>
  <c r="A2082" i="29"/>
  <c r="A2081" i="29"/>
  <c r="A2080" i="29"/>
  <c r="A2079" i="29"/>
  <c r="A2078" i="29"/>
  <c r="A2077" i="29"/>
  <c r="A2076" i="29"/>
  <c r="A2075" i="29"/>
  <c r="A2074" i="29"/>
  <c r="A2073" i="29"/>
  <c r="A2072" i="29"/>
  <c r="A2071" i="29"/>
  <c r="A2070" i="29"/>
  <c r="A2069" i="29"/>
  <c r="A2068" i="29"/>
  <c r="A2067" i="29"/>
  <c r="A2066" i="29"/>
  <c r="A2065" i="29"/>
  <c r="A2064" i="29"/>
  <c r="A2063" i="29"/>
  <c r="A2062" i="29"/>
  <c r="A2061" i="29"/>
  <c r="A2060" i="29"/>
  <c r="A2059" i="29"/>
  <c r="A2058" i="29"/>
  <c r="A2057" i="29"/>
  <c r="A2056" i="29"/>
  <c r="A2055" i="29"/>
  <c r="A2054" i="29"/>
  <c r="A2053" i="29"/>
  <c r="A2052" i="29"/>
  <c r="A2051" i="29"/>
  <c r="A2050" i="29"/>
  <c r="A2049" i="29"/>
  <c r="A2048" i="29"/>
  <c r="A2047" i="29"/>
  <c r="A2046" i="29"/>
  <c r="A2045" i="29"/>
  <c r="A2044" i="29"/>
  <c r="A2043" i="29"/>
  <c r="A2042" i="29"/>
  <c r="A2041" i="29"/>
  <c r="A2040" i="29"/>
  <c r="A2039" i="29"/>
  <c r="A2038" i="29"/>
  <c r="A2037" i="29"/>
  <c r="A2036" i="29"/>
  <c r="A2035" i="29"/>
  <c r="A2034" i="29"/>
  <c r="A2033" i="29"/>
  <c r="A2032" i="29"/>
  <c r="A2031" i="29"/>
  <c r="A2030" i="29"/>
  <c r="A2029" i="29"/>
  <c r="A2028" i="29"/>
  <c r="A2027" i="29"/>
  <c r="A2026" i="29"/>
  <c r="A2025" i="29"/>
  <c r="A2024" i="29"/>
  <c r="A2023" i="29"/>
  <c r="A2022" i="29"/>
  <c r="A2021" i="29"/>
  <c r="A2020" i="29"/>
  <c r="A2019" i="29"/>
  <c r="A2018" i="29"/>
  <c r="A2017" i="29"/>
  <c r="A2016" i="29"/>
  <c r="A2015" i="29"/>
  <c r="A2014" i="29"/>
  <c r="A2013" i="29"/>
  <c r="A2012" i="29"/>
  <c r="A2011" i="29"/>
  <c r="A2010" i="29"/>
  <c r="A2009" i="29"/>
  <c r="A2008" i="29"/>
  <c r="A2007" i="29"/>
  <c r="A2006" i="29"/>
  <c r="A2005" i="29"/>
  <c r="A2004" i="29"/>
  <c r="A2003" i="29"/>
  <c r="A2002" i="29"/>
  <c r="A2001" i="29"/>
  <c r="A2000" i="29"/>
  <c r="A1999" i="29"/>
  <c r="A1998" i="29"/>
  <c r="A1997" i="29"/>
  <c r="A1996" i="29"/>
  <c r="A1995" i="29"/>
  <c r="A1994" i="29"/>
  <c r="A1993" i="29"/>
  <c r="A1992" i="29"/>
  <c r="A1991" i="29"/>
  <c r="A1990" i="29"/>
  <c r="A1989" i="29"/>
  <c r="A1988" i="29"/>
  <c r="A1987" i="29"/>
  <c r="A1986" i="29"/>
  <c r="A1985" i="29"/>
  <c r="A1984" i="29"/>
  <c r="A1983" i="29"/>
  <c r="A1982" i="29"/>
  <c r="A1981" i="29"/>
  <c r="A1980" i="29"/>
  <c r="A1979" i="29"/>
  <c r="A1978" i="29"/>
  <c r="A1977" i="29"/>
  <c r="A1976" i="29"/>
  <c r="A1975" i="29"/>
  <c r="A1974" i="29"/>
  <c r="A1973" i="29"/>
  <c r="A1972" i="29"/>
  <c r="A1971" i="29"/>
  <c r="A1970" i="29"/>
  <c r="A1969" i="29"/>
  <c r="A1968" i="29"/>
  <c r="A1967" i="29"/>
  <c r="A1966" i="29"/>
  <c r="A1965" i="29"/>
  <c r="A1964" i="29"/>
  <c r="A1963" i="29"/>
  <c r="A1962" i="29"/>
  <c r="A1961" i="29"/>
  <c r="A1960" i="29"/>
  <c r="A1959" i="29"/>
  <c r="A1958" i="29"/>
  <c r="A1957" i="29"/>
  <c r="A1956" i="29"/>
  <c r="A1955" i="29"/>
  <c r="A1954" i="29"/>
  <c r="A1953" i="29"/>
  <c r="A1952" i="29"/>
  <c r="A1951" i="29"/>
  <c r="A1950" i="29"/>
  <c r="A1949" i="29"/>
  <c r="A1948" i="29"/>
  <c r="A1947" i="29"/>
  <c r="A1946" i="29"/>
  <c r="A1945" i="29"/>
  <c r="A1944" i="29"/>
  <c r="A1943" i="29"/>
  <c r="A1942" i="29"/>
  <c r="A1941" i="29"/>
  <c r="A1940" i="29"/>
  <c r="A1939" i="29"/>
  <c r="A1938" i="29"/>
  <c r="A1937" i="29"/>
  <c r="A1936" i="29"/>
  <c r="A1935" i="29"/>
  <c r="A1934" i="29"/>
  <c r="A1933" i="29"/>
  <c r="A1932" i="29"/>
  <c r="A1931" i="29"/>
  <c r="A1930" i="29"/>
  <c r="A1929" i="29"/>
  <c r="A1928" i="29"/>
  <c r="A1927" i="29"/>
  <c r="A1926" i="29"/>
  <c r="A1925" i="29"/>
  <c r="A1924" i="29"/>
  <c r="A1923" i="29"/>
  <c r="A1922" i="29"/>
  <c r="A1921" i="29"/>
  <c r="A1920" i="29"/>
  <c r="A1919" i="29"/>
  <c r="A1918" i="29"/>
  <c r="A1917" i="29"/>
  <c r="A1916" i="29"/>
  <c r="A1915" i="29"/>
  <c r="A1914" i="29"/>
  <c r="A1913" i="29"/>
  <c r="A1912" i="29"/>
  <c r="A1911" i="29"/>
  <c r="A1910" i="29"/>
  <c r="A1909" i="29"/>
  <c r="A1908" i="29"/>
  <c r="A1907" i="29"/>
  <c r="A1906" i="29"/>
  <c r="A1905" i="29"/>
  <c r="A1904" i="29"/>
  <c r="A1903" i="29"/>
  <c r="A1902" i="29"/>
  <c r="A1901" i="29"/>
  <c r="A1900" i="29"/>
  <c r="A1899" i="29"/>
  <c r="A1898" i="29"/>
  <c r="A1897" i="29"/>
  <c r="A1896" i="29"/>
  <c r="A1895" i="29"/>
  <c r="A1894" i="29"/>
  <c r="A1893" i="29"/>
  <c r="A1892" i="29"/>
  <c r="A1891" i="29"/>
  <c r="A1890" i="29"/>
  <c r="A1889" i="29"/>
  <c r="A1888" i="29"/>
  <c r="A1887" i="29"/>
  <c r="A1886" i="29"/>
  <c r="A1885" i="29"/>
  <c r="A1884" i="29"/>
  <c r="A1883" i="29"/>
  <c r="A1882" i="29"/>
  <c r="A1881" i="29"/>
  <c r="A1880" i="29"/>
  <c r="A1879" i="29"/>
  <c r="A1878" i="29"/>
  <c r="A1877" i="29"/>
  <c r="A1876" i="29"/>
  <c r="A1875" i="29"/>
  <c r="A1874" i="29"/>
  <c r="A1873" i="29"/>
  <c r="A1872" i="29"/>
  <c r="A1871" i="29"/>
  <c r="A1870" i="29"/>
  <c r="A1869" i="29"/>
  <c r="A1868" i="29"/>
  <c r="A1867" i="29"/>
  <c r="A1866" i="29"/>
  <c r="A1865" i="29"/>
  <c r="A1864" i="29"/>
  <c r="A1863" i="29"/>
  <c r="A1862" i="29"/>
  <c r="A1861" i="29"/>
  <c r="A1860" i="29"/>
  <c r="A1859" i="29"/>
  <c r="A1858" i="29"/>
  <c r="A1857" i="29"/>
  <c r="A1856" i="29"/>
  <c r="A1855" i="29"/>
  <c r="A1854" i="29"/>
  <c r="A1853" i="29"/>
  <c r="A1852" i="29"/>
  <c r="A1851" i="29"/>
  <c r="A1850" i="29"/>
  <c r="A1849" i="29"/>
  <c r="A1848" i="29"/>
  <c r="A1847" i="29"/>
  <c r="A1846" i="29"/>
  <c r="A1845" i="29"/>
  <c r="A1844" i="29"/>
  <c r="A1843" i="29"/>
  <c r="A1842" i="29"/>
  <c r="A1841" i="29"/>
  <c r="A1840" i="29"/>
  <c r="A1839" i="29"/>
  <c r="A1838" i="29"/>
  <c r="A1837" i="29"/>
  <c r="A1836" i="29"/>
  <c r="A1835" i="29"/>
  <c r="A1834" i="29"/>
  <c r="A1833" i="29"/>
  <c r="A1832" i="29"/>
  <c r="A1831" i="29"/>
  <c r="A1830" i="29"/>
  <c r="A1829" i="29"/>
  <c r="A1828" i="29"/>
  <c r="A1827" i="29"/>
  <c r="A1826" i="29"/>
  <c r="A1825" i="29"/>
  <c r="A1824" i="29"/>
  <c r="A1823" i="29"/>
  <c r="A1822" i="29"/>
  <c r="A1821" i="29"/>
  <c r="A1820" i="29"/>
  <c r="A1819" i="29"/>
  <c r="A1818" i="29"/>
  <c r="A1817" i="29"/>
  <c r="A1816" i="29"/>
  <c r="A1815" i="29"/>
  <c r="A1814" i="29"/>
  <c r="A1813" i="29"/>
  <c r="A1812" i="29"/>
  <c r="A1811" i="29"/>
  <c r="A1810" i="29"/>
  <c r="A1809" i="29"/>
  <c r="A1808" i="29"/>
  <c r="A1807" i="29"/>
  <c r="A1806" i="29"/>
  <c r="A1805" i="29"/>
  <c r="A1804" i="29"/>
  <c r="A1803" i="29"/>
  <c r="A1802" i="29"/>
  <c r="A1801" i="29"/>
  <c r="A1800" i="29"/>
  <c r="A1799" i="29"/>
  <c r="A1798" i="29"/>
  <c r="A1797" i="29"/>
  <c r="A1796" i="29"/>
  <c r="A1795" i="29"/>
  <c r="A1794" i="29"/>
  <c r="A1793" i="29"/>
  <c r="A1792" i="29"/>
  <c r="A1791" i="29"/>
  <c r="A1790" i="29"/>
  <c r="A1789" i="29"/>
  <c r="A1788" i="29"/>
  <c r="A1787" i="29"/>
  <c r="A1786" i="29"/>
  <c r="A1785" i="29"/>
  <c r="A1784" i="29"/>
  <c r="A1783" i="29"/>
  <c r="A1782" i="29"/>
  <c r="A1781" i="29"/>
  <c r="A1780" i="29"/>
  <c r="A1779" i="29"/>
  <c r="A1778" i="29"/>
  <c r="A1777" i="29"/>
  <c r="A1776" i="29"/>
  <c r="A1775" i="29"/>
  <c r="A1774" i="29"/>
  <c r="A1773" i="29"/>
  <c r="A1772" i="29"/>
  <c r="A1771" i="29"/>
  <c r="A1770" i="29"/>
  <c r="A1769" i="29"/>
  <c r="A1768" i="29"/>
  <c r="A1767" i="29"/>
  <c r="A1766" i="29"/>
  <c r="A1765" i="29"/>
  <c r="A1764" i="29"/>
  <c r="A1763" i="29"/>
  <c r="A1762" i="29"/>
  <c r="A1761" i="29"/>
  <c r="A1760" i="29"/>
  <c r="A1759" i="29"/>
  <c r="A1758" i="29"/>
  <c r="A1757" i="29"/>
  <c r="A1756" i="29"/>
  <c r="A1755" i="29"/>
  <c r="A1754" i="29"/>
  <c r="A1753" i="29"/>
  <c r="A1752" i="29"/>
  <c r="A1751" i="29"/>
  <c r="A1750" i="29"/>
  <c r="A1749" i="29"/>
  <c r="A1748" i="29"/>
  <c r="A1747" i="29"/>
  <c r="A1746" i="29"/>
  <c r="A1745" i="29"/>
  <c r="A1744" i="29"/>
  <c r="A1743" i="29"/>
  <c r="A1742" i="29"/>
  <c r="A1741" i="29"/>
  <c r="A1740" i="29"/>
  <c r="A1739" i="29"/>
  <c r="A1738" i="29"/>
  <c r="A1737" i="29"/>
  <c r="A1736" i="29"/>
  <c r="A1735" i="29"/>
  <c r="A1734" i="29"/>
  <c r="A1733" i="29"/>
  <c r="A1732" i="29"/>
  <c r="A1731" i="29"/>
  <c r="A1730" i="29"/>
  <c r="A1729" i="29"/>
  <c r="A1728" i="29"/>
  <c r="A1727" i="29"/>
  <c r="A1726" i="29"/>
  <c r="A1725" i="29"/>
  <c r="A1724" i="29"/>
  <c r="A1723" i="29"/>
  <c r="A1722" i="29"/>
  <c r="A1721" i="29"/>
  <c r="A1720" i="29"/>
  <c r="A1719" i="29"/>
  <c r="A1718" i="29"/>
  <c r="A1717" i="29"/>
  <c r="A1716" i="29"/>
  <c r="A1715" i="29"/>
  <c r="A1714" i="29"/>
  <c r="A1713" i="29"/>
  <c r="A1712" i="29"/>
  <c r="A1711" i="29"/>
  <c r="A1710" i="29"/>
  <c r="A1709" i="29"/>
  <c r="A1708" i="29"/>
  <c r="A1707" i="29"/>
  <c r="A1706" i="29"/>
  <c r="A1705" i="29"/>
  <c r="A1704" i="29"/>
  <c r="A1703" i="29"/>
  <c r="A1702" i="29"/>
  <c r="A1701" i="29"/>
  <c r="A1700" i="29"/>
  <c r="A1699" i="29"/>
  <c r="A1698" i="29"/>
  <c r="A1697" i="29"/>
  <c r="A1696" i="29"/>
  <c r="A1695" i="29"/>
  <c r="A1694" i="29"/>
  <c r="A1693" i="29"/>
  <c r="A1692" i="29"/>
  <c r="A1691" i="29"/>
  <c r="A1690" i="29"/>
  <c r="A1689" i="29"/>
  <c r="A1688" i="29"/>
  <c r="A1687" i="29"/>
  <c r="A1686" i="29"/>
  <c r="A1685" i="29"/>
  <c r="A1684" i="29"/>
  <c r="A1683" i="29"/>
  <c r="A1682" i="29"/>
  <c r="A1681" i="29"/>
  <c r="A1680" i="29"/>
  <c r="A1679" i="29"/>
  <c r="A1678" i="29"/>
  <c r="A1677" i="29"/>
  <c r="A1676" i="29"/>
  <c r="A1675" i="29"/>
  <c r="A1674" i="29"/>
  <c r="A1673" i="29"/>
  <c r="A1672" i="29"/>
  <c r="A1671" i="29"/>
  <c r="A1670" i="29"/>
  <c r="A1669" i="29"/>
  <c r="A1668"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5" i="29"/>
  <c r="A4" i="29"/>
  <c r="A3" i="29"/>
  <c r="K327" i="15"/>
  <c r="L327" i="15" s="1"/>
  <c r="J327" i="15"/>
  <c r="I327" i="15"/>
  <c r="H327" i="15"/>
  <c r="G327" i="15"/>
  <c r="F327" i="15"/>
  <c r="A11" i="35" l="1"/>
  <c r="K11" i="35" s="1"/>
  <c r="Z24" i="38"/>
  <c r="AI24" i="38"/>
  <c r="Q11" i="37"/>
  <c r="A12" i="37"/>
  <c r="M12" i="37" s="1"/>
  <c r="V12" i="37" s="1"/>
  <c r="A13" i="37"/>
  <c r="C14" i="37"/>
  <c r="I11" i="37"/>
  <c r="X11" i="37" s="1"/>
  <c r="K11" i="37"/>
  <c r="E11" i="37"/>
  <c r="G11" i="37"/>
  <c r="M11" i="37"/>
  <c r="V11" i="37" s="1"/>
  <c r="O11" i="37"/>
  <c r="A11" i="36"/>
  <c r="M11" i="36" s="1"/>
  <c r="V11" i="36" s="1"/>
  <c r="Q12" i="36"/>
  <c r="M12" i="36"/>
  <c r="V12" i="36" s="1"/>
  <c r="A13" i="36"/>
  <c r="C14" i="36"/>
  <c r="G12" i="36"/>
  <c r="E12" i="36"/>
  <c r="I12" i="36"/>
  <c r="W12" i="36" s="1"/>
  <c r="K12" i="36"/>
  <c r="O12" i="36"/>
  <c r="A12" i="35"/>
  <c r="Q12" i="35" s="1"/>
  <c r="C14" i="35"/>
  <c r="A13" i="35"/>
  <c r="A12" i="33"/>
  <c r="K12" i="33" s="1"/>
  <c r="K11" i="33"/>
  <c r="L11" i="33" s="1"/>
  <c r="X11" i="33" s="1"/>
  <c r="Y11" i="33" s="1"/>
  <c r="A23" i="32"/>
  <c r="G11" i="33"/>
  <c r="C14" i="33"/>
  <c r="A13" i="33"/>
  <c r="M9" i="33"/>
  <c r="M11" i="33" s="1"/>
  <c r="V11" i="33" s="1"/>
  <c r="E11" i="33"/>
  <c r="O11" i="33"/>
  <c r="Q11" i="33"/>
  <c r="AD16" i="32"/>
  <c r="AD17" i="32"/>
  <c r="AD18" i="32"/>
  <c r="AD19" i="32"/>
  <c r="AD20" i="32"/>
  <c r="AD21" i="32"/>
  <c r="AD22" i="32"/>
  <c r="AD15" i="32"/>
  <c r="C75" i="32"/>
  <c r="C74" i="32"/>
  <c r="C73" i="32"/>
  <c r="C71" i="32"/>
  <c r="C70" i="32"/>
  <c r="C69" i="32"/>
  <c r="C68" i="32"/>
  <c r="C67" i="32"/>
  <c r="C12" i="32"/>
  <c r="C13" i="32" s="1"/>
  <c r="Q9" i="32"/>
  <c r="O9" i="32"/>
  <c r="I9" i="32"/>
  <c r="K9" i="32" s="1"/>
  <c r="M9" i="32" s="1"/>
  <c r="E9" i="32"/>
  <c r="G9" i="32" s="1"/>
  <c r="S8" i="32"/>
  <c r="A6" i="32"/>
  <c r="A4" i="32"/>
  <c r="A6" i="30"/>
  <c r="AE16" i="30"/>
  <c r="AE17" i="30"/>
  <c r="AE18" i="30"/>
  <c r="AE19" i="30"/>
  <c r="AE20" i="30"/>
  <c r="AE21" i="30"/>
  <c r="AE22" i="30"/>
  <c r="AE15" i="30"/>
  <c r="M11" i="35" l="1"/>
  <c r="V11" i="35" s="1"/>
  <c r="Q11" i="35"/>
  <c r="I11" i="35"/>
  <c r="W11" i="35" s="1"/>
  <c r="O11" i="35"/>
  <c r="AH11" i="35" s="1"/>
  <c r="E11" i="35"/>
  <c r="G11" i="35"/>
  <c r="G12" i="37"/>
  <c r="E12" i="37"/>
  <c r="I12" i="37"/>
  <c r="X12" i="37" s="1"/>
  <c r="K12" i="37"/>
  <c r="O12" i="37"/>
  <c r="S12" i="37" s="1"/>
  <c r="Q12" i="37"/>
  <c r="L11" i="37"/>
  <c r="Y11" i="37" s="1"/>
  <c r="Z11" i="37" s="1"/>
  <c r="C15" i="37"/>
  <c r="A14" i="37"/>
  <c r="E13" i="37"/>
  <c r="I13" i="37"/>
  <c r="X13" i="37" s="1"/>
  <c r="G13" i="37"/>
  <c r="K13" i="37"/>
  <c r="Q13" i="37"/>
  <c r="O13" i="37"/>
  <c r="M13" i="37"/>
  <c r="V13" i="37" s="1"/>
  <c r="S11" i="37"/>
  <c r="AI11" i="37"/>
  <c r="W12" i="37"/>
  <c r="L12" i="36"/>
  <c r="X12" i="36" s="1"/>
  <c r="Y12" i="36" s="1"/>
  <c r="K11" i="36"/>
  <c r="O11" i="36"/>
  <c r="S11" i="36" s="1"/>
  <c r="E11" i="36"/>
  <c r="Q11" i="36"/>
  <c r="I11" i="36"/>
  <c r="W11" i="36" s="1"/>
  <c r="G11" i="36"/>
  <c r="A14" i="36"/>
  <c r="C15" i="36"/>
  <c r="E13" i="36"/>
  <c r="K13" i="36"/>
  <c r="I13" i="36"/>
  <c r="W13" i="36" s="1"/>
  <c r="G13" i="36"/>
  <c r="Q13" i="36"/>
  <c r="O13" i="36"/>
  <c r="M13" i="36"/>
  <c r="V13" i="36" s="1"/>
  <c r="AH12" i="36"/>
  <c r="S12" i="36"/>
  <c r="K12" i="35"/>
  <c r="M12" i="35"/>
  <c r="V12" i="35" s="1"/>
  <c r="E12" i="35"/>
  <c r="G12" i="35"/>
  <c r="I12" i="35"/>
  <c r="W12" i="35" s="1"/>
  <c r="O12" i="35"/>
  <c r="AH12" i="35" s="1"/>
  <c r="M13" i="35"/>
  <c r="V13" i="35" s="1"/>
  <c r="K13" i="35"/>
  <c r="I13" i="35"/>
  <c r="W13" i="35" s="1"/>
  <c r="Q13" i="35"/>
  <c r="G13" i="35"/>
  <c r="E13" i="35"/>
  <c r="O13" i="35"/>
  <c r="AH13" i="35" s="1"/>
  <c r="A14" i="35"/>
  <c r="C15" i="35"/>
  <c r="O12" i="33"/>
  <c r="AH12" i="33" s="1"/>
  <c r="I12" i="33"/>
  <c r="W12" i="33" s="1"/>
  <c r="Q12" i="33"/>
  <c r="G12" i="33"/>
  <c r="E12" i="33"/>
  <c r="K13" i="33"/>
  <c r="I13" i="33"/>
  <c r="W13" i="33" s="1"/>
  <c r="G13" i="33"/>
  <c r="M13" i="33"/>
  <c r="V13" i="33" s="1"/>
  <c r="E13" i="33"/>
  <c r="Q13" i="33"/>
  <c r="O13" i="33"/>
  <c r="AH13" i="33" s="1"/>
  <c r="A14" i="33"/>
  <c r="C15" i="33"/>
  <c r="M12" i="33"/>
  <c r="V12" i="33" s="1"/>
  <c r="AH11" i="33"/>
  <c r="S11" i="33"/>
  <c r="A21" i="32"/>
  <c r="A11" i="32"/>
  <c r="Q11" i="32" s="1"/>
  <c r="C14" i="32"/>
  <c r="A13" i="32"/>
  <c r="G11" i="32"/>
  <c r="I11" i="32"/>
  <c r="W11" i="32" s="1"/>
  <c r="A12" i="32"/>
  <c r="I16" i="18"/>
  <c r="A4" i="30" s="1"/>
  <c r="S11" i="35" l="1"/>
  <c r="L11" i="35"/>
  <c r="X11" i="35" s="1"/>
  <c r="Y11" i="35" s="1"/>
  <c r="L12" i="37"/>
  <c r="Y12" i="37" s="1"/>
  <c r="Z12" i="37" s="1"/>
  <c r="AI12" i="37"/>
  <c r="L13" i="37"/>
  <c r="Y13" i="37" s="1"/>
  <c r="Z13" i="37" s="1"/>
  <c r="W13" i="37"/>
  <c r="AI13" i="37"/>
  <c r="AF15" i="37" s="1"/>
  <c r="S13" i="37"/>
  <c r="Q14" i="37"/>
  <c r="O14" i="37"/>
  <c r="M14" i="37"/>
  <c r="V14" i="37" s="1"/>
  <c r="AB16" i="37" s="1"/>
  <c r="AD16" i="37" s="1"/>
  <c r="K14" i="37"/>
  <c r="I14" i="37"/>
  <c r="X14" i="37" s="1"/>
  <c r="G14" i="37"/>
  <c r="E14" i="37"/>
  <c r="C16" i="37"/>
  <c r="A15" i="37"/>
  <c r="AB15" i="37"/>
  <c r="AD15" i="37" s="1"/>
  <c r="L11" i="36"/>
  <c r="X11" i="36" s="1"/>
  <c r="Y11" i="36" s="1"/>
  <c r="AH11" i="36"/>
  <c r="L13" i="36"/>
  <c r="X13" i="36" s="1"/>
  <c r="Y13" i="36" s="1"/>
  <c r="A15" i="36"/>
  <c r="C16" i="36"/>
  <c r="S13" i="36"/>
  <c r="AH13" i="36"/>
  <c r="AE15" i="36" s="1"/>
  <c r="AF15" i="36" s="1"/>
  <c r="AG15" i="36" s="1"/>
  <c r="M14" i="36"/>
  <c r="V14" i="36" s="1"/>
  <c r="I14" i="36"/>
  <c r="W14" i="36" s="1"/>
  <c r="G14" i="36"/>
  <c r="E14" i="36"/>
  <c r="Q14" i="36"/>
  <c r="O14" i="36"/>
  <c r="K14" i="36"/>
  <c r="AC15" i="35"/>
  <c r="L12" i="35"/>
  <c r="X12" i="35" s="1"/>
  <c r="Y12" i="35" s="1"/>
  <c r="S12" i="35"/>
  <c r="C16" i="35"/>
  <c r="A15" i="35"/>
  <c r="G14" i="35"/>
  <c r="E14" i="35"/>
  <c r="Q14" i="35"/>
  <c r="O14" i="35"/>
  <c r="AH14" i="35" s="1"/>
  <c r="M14" i="35"/>
  <c r="V14" i="35" s="1"/>
  <c r="K14" i="35"/>
  <c r="I14" i="35"/>
  <c r="W14" i="35" s="1"/>
  <c r="S13" i="35"/>
  <c r="AE15" i="35"/>
  <c r="L13" i="35"/>
  <c r="X13" i="35" s="1"/>
  <c r="Y13" i="35" s="1"/>
  <c r="L12" i="33"/>
  <c r="X12" i="33" s="1"/>
  <c r="Y12" i="33" s="1"/>
  <c r="C16" i="33"/>
  <c r="A15" i="33"/>
  <c r="E14" i="33"/>
  <c r="O14" i="33"/>
  <c r="AH14" i="33" s="1"/>
  <c r="I14" i="33"/>
  <c r="W14" i="33" s="1"/>
  <c r="G14" i="33"/>
  <c r="Q14" i="33"/>
  <c r="M14" i="33"/>
  <c r="V14" i="33" s="1"/>
  <c r="K14" i="33"/>
  <c r="AE15" i="33"/>
  <c r="S13" i="33"/>
  <c r="L13" i="33"/>
  <c r="X13" i="33" s="1"/>
  <c r="Y13" i="33" s="1"/>
  <c r="S12" i="33"/>
  <c r="AA15" i="33"/>
  <c r="AC15" i="33" s="1"/>
  <c r="E11" i="32"/>
  <c r="M11" i="32"/>
  <c r="V11" i="32" s="1"/>
  <c r="O11" i="32"/>
  <c r="AH11" i="32" s="1"/>
  <c r="K11" i="32"/>
  <c r="L11" i="32"/>
  <c r="X11" i="32" s="1"/>
  <c r="Y11" i="32" s="1"/>
  <c r="Q12" i="32"/>
  <c r="O12" i="32"/>
  <c r="M12" i="32"/>
  <c r="V12" i="32" s="1"/>
  <c r="K12" i="32"/>
  <c r="I12" i="32"/>
  <c r="W12" i="32" s="1"/>
  <c r="G12" i="32"/>
  <c r="E12" i="32"/>
  <c r="M13" i="32"/>
  <c r="V13" i="32" s="1"/>
  <c r="K13" i="32"/>
  <c r="I13" i="32"/>
  <c r="W13" i="32" s="1"/>
  <c r="O13" i="32"/>
  <c r="G13" i="32"/>
  <c r="E13" i="32"/>
  <c r="Q13" i="32"/>
  <c r="A14" i="32"/>
  <c r="C15" i="32"/>
  <c r="AG15" i="37" l="1"/>
  <c r="AH15" i="37" s="1"/>
  <c r="X15" i="37" s="1"/>
  <c r="W14" i="37"/>
  <c r="L14" i="37"/>
  <c r="Y14" i="37" s="1"/>
  <c r="Z14" i="37" s="1"/>
  <c r="I15" i="37"/>
  <c r="K15" i="37"/>
  <c r="G15" i="37"/>
  <c r="E15" i="37"/>
  <c r="O15" i="37"/>
  <c r="M15" i="37"/>
  <c r="V15" i="37" s="1"/>
  <c r="Q15" i="37"/>
  <c r="C17" i="37"/>
  <c r="A16" i="37"/>
  <c r="S14" i="37"/>
  <c r="AI14" i="37"/>
  <c r="AH14" i="36"/>
  <c r="AE16" i="36" s="1"/>
  <c r="AF16" i="36" s="1"/>
  <c r="AG16" i="36" s="1"/>
  <c r="S14" i="36"/>
  <c r="C17" i="36"/>
  <c r="A16" i="36"/>
  <c r="G15" i="36"/>
  <c r="E15" i="36"/>
  <c r="I15" i="36"/>
  <c r="W15" i="36" s="1"/>
  <c r="O15" i="36"/>
  <c r="M15" i="36"/>
  <c r="V15" i="36" s="1"/>
  <c r="Q15" i="36"/>
  <c r="K15" i="36"/>
  <c r="L14" i="36"/>
  <c r="X14" i="36" s="1"/>
  <c r="Y14" i="36" s="1"/>
  <c r="AF15" i="35"/>
  <c r="AG15" i="35" s="1"/>
  <c r="L14" i="35"/>
  <c r="X14" i="35" s="1"/>
  <c r="Y14" i="35" s="1"/>
  <c r="S14" i="35"/>
  <c r="AC16" i="35"/>
  <c r="K15" i="35"/>
  <c r="Q15" i="35"/>
  <c r="O15" i="35"/>
  <c r="AH15" i="35" s="1"/>
  <c r="I15" i="35"/>
  <c r="W15" i="35" s="1"/>
  <c r="G15" i="35"/>
  <c r="E15" i="35"/>
  <c r="M15" i="35"/>
  <c r="A16" i="35"/>
  <c r="C17" i="35"/>
  <c r="L14" i="33"/>
  <c r="X14" i="33" s="1"/>
  <c r="Y14" i="33" s="1"/>
  <c r="AF15" i="33"/>
  <c r="AG15" i="33" s="1"/>
  <c r="S14" i="33"/>
  <c r="AA16" i="33"/>
  <c r="AC16" i="33" s="1"/>
  <c r="Q15" i="33"/>
  <c r="O15" i="33"/>
  <c r="AH15" i="33" s="1"/>
  <c r="M15" i="33"/>
  <c r="V15" i="33" s="1"/>
  <c r="I15" i="33"/>
  <c r="W15" i="33" s="1"/>
  <c r="K15" i="33"/>
  <c r="L15" i="33" s="1"/>
  <c r="X15" i="33" s="1"/>
  <c r="G15" i="33"/>
  <c r="E15" i="33"/>
  <c r="A16" i="33"/>
  <c r="C17" i="33"/>
  <c r="S11" i="32"/>
  <c r="L13" i="32"/>
  <c r="X13" i="32" s="1"/>
  <c r="Y13" i="32" s="1"/>
  <c r="AH13" i="32"/>
  <c r="S13" i="32"/>
  <c r="C16" i="32"/>
  <c r="A15" i="32"/>
  <c r="I14" i="32"/>
  <c r="W14" i="32" s="1"/>
  <c r="G14" i="32"/>
  <c r="Q14" i="32"/>
  <c r="E14" i="32"/>
  <c r="O14" i="32"/>
  <c r="M14" i="32"/>
  <c r="V14" i="32" s="1"/>
  <c r="K14" i="32"/>
  <c r="L12" i="32"/>
  <c r="X12" i="32" s="1"/>
  <c r="Y12" i="32" s="1"/>
  <c r="S12" i="32"/>
  <c r="AH12" i="32"/>
  <c r="S15" i="37" l="1"/>
  <c r="L15" i="37"/>
  <c r="Y15" i="37" s="1"/>
  <c r="Z15" i="37" s="1"/>
  <c r="W15" i="37"/>
  <c r="AB17" i="37"/>
  <c r="AD17" i="37" s="1"/>
  <c r="AF16" i="37"/>
  <c r="AG16" i="37" s="1"/>
  <c r="AH16" i="37" s="1"/>
  <c r="X16" i="37" s="1"/>
  <c r="K16" i="37"/>
  <c r="M16" i="37"/>
  <c r="V16" i="37" s="1"/>
  <c r="AB18" i="37" s="1"/>
  <c r="AD18" i="37" s="1"/>
  <c r="I16" i="37"/>
  <c r="G16" i="37"/>
  <c r="E16" i="37"/>
  <c r="Q16" i="37"/>
  <c r="O16" i="37"/>
  <c r="C18" i="37"/>
  <c r="A17" i="37"/>
  <c r="L15" i="36"/>
  <c r="X15" i="36" s="1"/>
  <c r="Y15" i="36" s="1"/>
  <c r="S15" i="36"/>
  <c r="AH15" i="36"/>
  <c r="AE17" i="36" s="1"/>
  <c r="AF17" i="36" s="1"/>
  <c r="AG17" i="36" s="1"/>
  <c r="M16" i="36"/>
  <c r="V16" i="36" s="1"/>
  <c r="K16" i="36"/>
  <c r="O16" i="36"/>
  <c r="I16" i="36"/>
  <c r="W16" i="36" s="1"/>
  <c r="G16" i="36"/>
  <c r="Q16" i="36"/>
  <c r="E16" i="36"/>
  <c r="C18" i="36"/>
  <c r="A17" i="36"/>
  <c r="AC17" i="35"/>
  <c r="V15" i="35"/>
  <c r="S15" i="35"/>
  <c r="L15" i="35"/>
  <c r="X15" i="35" s="1"/>
  <c r="Y15" i="35" s="1"/>
  <c r="A17" i="35"/>
  <c r="C18" i="35"/>
  <c r="M16" i="35"/>
  <c r="V16" i="35" s="1"/>
  <c r="G16" i="35"/>
  <c r="K16" i="35"/>
  <c r="I16" i="35"/>
  <c r="W16" i="35" s="1"/>
  <c r="Q16" i="35"/>
  <c r="O16" i="35"/>
  <c r="AH16" i="35" s="1"/>
  <c r="E16" i="35"/>
  <c r="AE16" i="35"/>
  <c r="AF16" i="35" s="1"/>
  <c r="AG16" i="35" s="1"/>
  <c r="S15" i="33"/>
  <c r="AE16" i="33"/>
  <c r="AF16" i="33" s="1"/>
  <c r="AG16" i="33" s="1"/>
  <c r="A17" i="33"/>
  <c r="C18" i="33"/>
  <c r="AA17" i="33"/>
  <c r="AC17" i="33" s="1"/>
  <c r="Q16" i="33"/>
  <c r="K16" i="33"/>
  <c r="I16" i="33"/>
  <c r="W16" i="33" s="1"/>
  <c r="G16" i="33"/>
  <c r="E16" i="33"/>
  <c r="O16" i="33"/>
  <c r="AH16" i="33" s="1"/>
  <c r="M16" i="33"/>
  <c r="V16" i="33" s="1"/>
  <c r="AA18" i="33" s="1"/>
  <c r="AC18" i="33" s="1"/>
  <c r="Y15" i="33"/>
  <c r="AA15" i="32"/>
  <c r="AC15" i="32" s="1"/>
  <c r="S14" i="32"/>
  <c r="AH14" i="32"/>
  <c r="AE15" i="32" s="1"/>
  <c r="C17" i="32"/>
  <c r="A16" i="32"/>
  <c r="Q15" i="32"/>
  <c r="O15" i="32"/>
  <c r="M15" i="32"/>
  <c r="V15" i="32" s="1"/>
  <c r="K15" i="32"/>
  <c r="I15" i="32"/>
  <c r="G15" i="32"/>
  <c r="E15" i="32"/>
  <c r="L14" i="32"/>
  <c r="X14" i="32" s="1"/>
  <c r="Y14" i="32" s="1"/>
  <c r="C12" i="30"/>
  <c r="C13" i="30" s="1"/>
  <c r="C14" i="30" s="1"/>
  <c r="C15" i="30" s="1"/>
  <c r="C16" i="30" s="1"/>
  <c r="C17" i="30" s="1"/>
  <c r="C18" i="30" s="1"/>
  <c r="C19" i="30" s="1"/>
  <c r="C20" i="30" s="1"/>
  <c r="C21" i="30" s="1"/>
  <c r="W330" i="19"/>
  <c r="V330" i="19"/>
  <c r="O7" i="28"/>
  <c r="O6" i="22" s="1"/>
  <c r="O7" i="27"/>
  <c r="S8" i="30" s="1"/>
  <c r="O7" i="21"/>
  <c r="AI15" i="37" l="1"/>
  <c r="AF17" i="37" s="1"/>
  <c r="AG17" i="37" s="1"/>
  <c r="AH17" i="37" s="1"/>
  <c r="X17" i="37" s="1"/>
  <c r="L16" i="37"/>
  <c r="Y16" i="37" s="1"/>
  <c r="Z16" i="37" s="1"/>
  <c r="W16" i="37"/>
  <c r="O17" i="37"/>
  <c r="M17" i="37"/>
  <c r="V17" i="37" s="1"/>
  <c r="K17" i="37"/>
  <c r="I17" i="37"/>
  <c r="G17" i="37"/>
  <c r="E17" i="37"/>
  <c r="Q17" i="37"/>
  <c r="C19" i="37"/>
  <c r="A18" i="37"/>
  <c r="S16" i="37"/>
  <c r="Q17" i="36"/>
  <c r="M17" i="36"/>
  <c r="V17" i="36" s="1"/>
  <c r="G17" i="36"/>
  <c r="E17" i="36"/>
  <c r="K17" i="36"/>
  <c r="I17" i="36"/>
  <c r="W17" i="36" s="1"/>
  <c r="O17" i="36"/>
  <c r="A18" i="36"/>
  <c r="C19" i="36"/>
  <c r="AH16" i="36"/>
  <c r="AE18" i="36" s="1"/>
  <c r="AF18" i="36" s="1"/>
  <c r="AG18" i="36" s="1"/>
  <c r="S16" i="36"/>
  <c r="L16" i="36"/>
  <c r="X16" i="36" s="1"/>
  <c r="Y16" i="36" s="1"/>
  <c r="L16" i="35"/>
  <c r="X16" i="35" s="1"/>
  <c r="Y16" i="35" s="1"/>
  <c r="A18" i="35"/>
  <c r="C19" i="35"/>
  <c r="S16" i="35"/>
  <c r="G17" i="35"/>
  <c r="E17" i="35"/>
  <c r="O17" i="35"/>
  <c r="AH17" i="35" s="1"/>
  <c r="K17" i="35"/>
  <c r="Q17" i="35"/>
  <c r="M17" i="35"/>
  <c r="V17" i="35" s="1"/>
  <c r="I17" i="35"/>
  <c r="W17" i="35" s="1"/>
  <c r="AC18" i="35"/>
  <c r="L16" i="33"/>
  <c r="X16" i="33" s="1"/>
  <c r="Y16" i="33" s="1"/>
  <c r="A18" i="33"/>
  <c r="C19" i="33"/>
  <c r="E17" i="33"/>
  <c r="O17" i="33"/>
  <c r="AH17" i="33" s="1"/>
  <c r="K17" i="33"/>
  <c r="I17" i="33"/>
  <c r="W17" i="33" s="1"/>
  <c r="G17" i="33"/>
  <c r="Q17" i="33"/>
  <c r="M17" i="33"/>
  <c r="V17" i="33" s="1"/>
  <c r="AE17" i="33"/>
  <c r="AF17" i="33" s="1"/>
  <c r="AG17" i="33" s="1"/>
  <c r="S16" i="33"/>
  <c r="C22" i="30"/>
  <c r="A21" i="30"/>
  <c r="AF15" i="32"/>
  <c r="AG15" i="32" s="1"/>
  <c r="W15" i="32" s="1"/>
  <c r="AA16" i="32"/>
  <c r="AC16" i="32" s="1"/>
  <c r="L15" i="32"/>
  <c r="X15" i="32" s="1"/>
  <c r="S15" i="32"/>
  <c r="A17" i="32"/>
  <c r="C18" i="32"/>
  <c r="E16" i="32"/>
  <c r="Q16" i="32"/>
  <c r="O16" i="32"/>
  <c r="M16" i="32"/>
  <c r="V16" i="32" s="1"/>
  <c r="K16" i="32"/>
  <c r="I16" i="32"/>
  <c r="G16" i="32"/>
  <c r="C74" i="30"/>
  <c r="C75" i="30"/>
  <c r="C73" i="30"/>
  <c r="C68" i="30"/>
  <c r="C69" i="30"/>
  <c r="C70" i="30"/>
  <c r="C71" i="30"/>
  <c r="C67" i="30"/>
  <c r="Q9" i="30"/>
  <c r="O9" i="30"/>
  <c r="I9" i="30"/>
  <c r="E9" i="30"/>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14" i="25"/>
  <c r="B115" i="25"/>
  <c r="B116" i="25"/>
  <c r="B117" i="25"/>
  <c r="B118" i="25"/>
  <c r="B119" i="25"/>
  <c r="B120" i="25"/>
  <c r="B121" i="25"/>
  <c r="B122" i="25"/>
  <c r="B123" i="25"/>
  <c r="B124" i="25"/>
  <c r="B125" i="25"/>
  <c r="B126" i="25"/>
  <c r="B127" i="25"/>
  <c r="B128" i="25"/>
  <c r="B129" i="25"/>
  <c r="B130" i="25"/>
  <c r="B131" i="25"/>
  <c r="B132" i="25"/>
  <c r="B133" i="25"/>
  <c r="B134" i="25"/>
  <c r="B135" i="25"/>
  <c r="B136" i="25"/>
  <c r="B137" i="25"/>
  <c r="B138" i="25"/>
  <c r="B139" i="25"/>
  <c r="B140" i="25"/>
  <c r="B141" i="25"/>
  <c r="B142" i="25"/>
  <c r="B143" i="25"/>
  <c r="B144" i="25"/>
  <c r="B145" i="25"/>
  <c r="B146" i="25"/>
  <c r="B147" i="25"/>
  <c r="B148" i="25"/>
  <c r="B149" i="25"/>
  <c r="B150" i="25"/>
  <c r="B151" i="25"/>
  <c r="B152" i="25"/>
  <c r="B153" i="25"/>
  <c r="B154" i="25"/>
  <c r="B155" i="25"/>
  <c r="B156" i="25"/>
  <c r="B157" i="25"/>
  <c r="B158" i="25"/>
  <c r="B159" i="25"/>
  <c r="B160" i="25"/>
  <c r="B161" i="25"/>
  <c r="B162" i="25"/>
  <c r="B163" i="25"/>
  <c r="B164" i="25"/>
  <c r="B165" i="25"/>
  <c r="B166" i="25"/>
  <c r="B167" i="25"/>
  <c r="B168" i="25"/>
  <c r="B169" i="25"/>
  <c r="B170" i="25"/>
  <c r="B171" i="25"/>
  <c r="B172" i="25"/>
  <c r="B173" i="25"/>
  <c r="B174" i="25"/>
  <c r="B175" i="25"/>
  <c r="B176" i="25"/>
  <c r="B177" i="25"/>
  <c r="B178" i="25"/>
  <c r="B179" i="25"/>
  <c r="B180" i="25"/>
  <c r="B181" i="25"/>
  <c r="B182" i="25"/>
  <c r="B183" i="25"/>
  <c r="B184" i="25"/>
  <c r="B185" i="25"/>
  <c r="B186" i="25"/>
  <c r="B187" i="25"/>
  <c r="B188" i="25"/>
  <c r="B189" i="25"/>
  <c r="B190" i="25"/>
  <c r="B191" i="25"/>
  <c r="B192" i="25"/>
  <c r="B193" i="25"/>
  <c r="B194" i="25"/>
  <c r="B195" i="25"/>
  <c r="B196" i="25"/>
  <c r="B197" i="25"/>
  <c r="B198" i="25"/>
  <c r="B199" i="25"/>
  <c r="B200" i="25"/>
  <c r="B201" i="25"/>
  <c r="B202" i="25"/>
  <c r="B203" i="25"/>
  <c r="B204" i="25"/>
  <c r="B205" i="25"/>
  <c r="B206" i="25"/>
  <c r="B207" i="25"/>
  <c r="B208" i="25"/>
  <c r="B209" i="25"/>
  <c r="B210" i="25"/>
  <c r="B211" i="25"/>
  <c r="B212" i="25"/>
  <c r="B213" i="25"/>
  <c r="B214" i="25"/>
  <c r="B215" i="25"/>
  <c r="B216" i="25"/>
  <c r="B217" i="25"/>
  <c r="B218" i="25"/>
  <c r="B219" i="25"/>
  <c r="B220" i="25"/>
  <c r="B221" i="25"/>
  <c r="B222" i="25"/>
  <c r="B223" i="25"/>
  <c r="B224" i="25"/>
  <c r="B225" i="25"/>
  <c r="B226" i="25"/>
  <c r="B227" i="25"/>
  <c r="B228" i="25"/>
  <c r="B229" i="25"/>
  <c r="B230" i="25"/>
  <c r="B231" i="25"/>
  <c r="B232" i="25"/>
  <c r="B233" i="25"/>
  <c r="B234" i="25"/>
  <c r="B235" i="25"/>
  <c r="B236" i="25"/>
  <c r="B237" i="25"/>
  <c r="B238" i="25"/>
  <c r="B239" i="25"/>
  <c r="B240" i="25"/>
  <c r="B241" i="25"/>
  <c r="B242" i="25"/>
  <c r="B243" i="25"/>
  <c r="B244" i="25"/>
  <c r="B245" i="25"/>
  <c r="B246" i="25"/>
  <c r="B247" i="25"/>
  <c r="B248" i="25"/>
  <c r="B249" i="25"/>
  <c r="B250" i="25"/>
  <c r="B251" i="25"/>
  <c r="B252" i="25"/>
  <c r="B253" i="25"/>
  <c r="B254" i="25"/>
  <c r="B255" i="25"/>
  <c r="B256" i="25"/>
  <c r="B257" i="25"/>
  <c r="B258" i="25"/>
  <c r="B259" i="25"/>
  <c r="B260" i="25"/>
  <c r="B261" i="25"/>
  <c r="B262"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314" i="25"/>
  <c r="B315" i="25"/>
  <c r="B316" i="25"/>
  <c r="B317" i="25"/>
  <c r="B318" i="25"/>
  <c r="B319" i="25"/>
  <c r="B320" i="25"/>
  <c r="B321" i="25"/>
  <c r="B322" i="25"/>
  <c r="B323" i="25"/>
  <c r="B324" i="25"/>
  <c r="B325" i="25"/>
  <c r="B326" i="25"/>
  <c r="B327" i="25"/>
  <c r="B328" i="25"/>
  <c r="B329" i="25"/>
  <c r="B330" i="25"/>
  <c r="B331" i="25"/>
  <c r="B7" i="25"/>
  <c r="G4" i="22"/>
  <c r="C63" i="22"/>
  <c r="S6" i="22"/>
  <c r="Q6" i="22"/>
  <c r="E40" i="27"/>
  <c r="K6" i="22"/>
  <c r="I6" i="22"/>
  <c r="G6" i="22"/>
  <c r="E6" i="22"/>
  <c r="I5" i="21"/>
  <c r="I5" i="27"/>
  <c r="I5" i="28" s="1"/>
  <c r="C51" i="28"/>
  <c r="C19" i="28" s="1"/>
  <c r="M40" i="28"/>
  <c r="K40" i="28"/>
  <c r="I40" i="28"/>
  <c r="G40" i="28"/>
  <c r="E40" i="28"/>
  <c r="P9" i="28"/>
  <c r="P10" i="28" s="1"/>
  <c r="P11" i="28" s="1"/>
  <c r="P12" i="28" s="1"/>
  <c r="P13" i="28" s="1"/>
  <c r="P14" i="28" s="1"/>
  <c r="P15" i="28" s="1"/>
  <c r="P16" i="28" s="1"/>
  <c r="P17" i="28" s="1"/>
  <c r="P18" i="28" s="1"/>
  <c r="P19" i="28" s="1"/>
  <c r="P20" i="28" s="1"/>
  <c r="P21" i="28" s="1"/>
  <c r="P22" i="28" s="1"/>
  <c r="P23" i="28" s="1"/>
  <c r="P24" i="28" s="1"/>
  <c r="P25" i="28" s="1"/>
  <c r="P26" i="28" s="1"/>
  <c r="P27" i="28" s="1"/>
  <c r="P28" i="28" s="1"/>
  <c r="P29" i="28" s="1"/>
  <c r="V5" i="19"/>
  <c r="W5" i="19"/>
  <c r="V6" i="19"/>
  <c r="W6" i="19"/>
  <c r="V7" i="19"/>
  <c r="W7" i="19"/>
  <c r="V8" i="19"/>
  <c r="W8" i="19"/>
  <c r="V9" i="19"/>
  <c r="W9" i="19"/>
  <c r="V10" i="19"/>
  <c r="W10" i="19"/>
  <c r="V11" i="19"/>
  <c r="W11" i="19"/>
  <c r="V12" i="19"/>
  <c r="W12" i="19"/>
  <c r="V13" i="19"/>
  <c r="W13" i="19"/>
  <c r="V14" i="19"/>
  <c r="W14" i="19"/>
  <c r="V15" i="19"/>
  <c r="W15" i="19"/>
  <c r="V16" i="19"/>
  <c r="W16" i="19"/>
  <c r="V17" i="19"/>
  <c r="W17" i="19"/>
  <c r="V18" i="19"/>
  <c r="W18" i="19"/>
  <c r="V19" i="19"/>
  <c r="W19" i="19"/>
  <c r="V20" i="19"/>
  <c r="W20" i="19"/>
  <c r="V21" i="19"/>
  <c r="W21" i="19"/>
  <c r="V22" i="19"/>
  <c r="W22" i="19"/>
  <c r="V23" i="19"/>
  <c r="W23" i="19"/>
  <c r="V24" i="19"/>
  <c r="W24" i="19"/>
  <c r="V25" i="19"/>
  <c r="W25" i="19"/>
  <c r="V26" i="19"/>
  <c r="W26" i="19"/>
  <c r="V27" i="19"/>
  <c r="W27" i="19"/>
  <c r="V28" i="19"/>
  <c r="W28" i="19"/>
  <c r="V29" i="19"/>
  <c r="W29" i="19"/>
  <c r="V30" i="19"/>
  <c r="W30" i="19"/>
  <c r="V31" i="19"/>
  <c r="W31" i="19"/>
  <c r="V32" i="19"/>
  <c r="W32" i="19"/>
  <c r="V33" i="19"/>
  <c r="W33" i="19"/>
  <c r="V34" i="19"/>
  <c r="W34" i="19"/>
  <c r="V35" i="19"/>
  <c r="W35" i="19"/>
  <c r="V36" i="19"/>
  <c r="W36" i="19"/>
  <c r="V37" i="19"/>
  <c r="W37" i="19"/>
  <c r="V38" i="19"/>
  <c r="W38" i="19"/>
  <c r="V39" i="19"/>
  <c r="W39" i="19"/>
  <c r="V40" i="19"/>
  <c r="W40" i="19"/>
  <c r="V41" i="19"/>
  <c r="W41" i="19"/>
  <c r="V42" i="19"/>
  <c r="W42" i="19"/>
  <c r="V43" i="19"/>
  <c r="W43" i="19"/>
  <c r="V44" i="19"/>
  <c r="W44" i="19"/>
  <c r="V45" i="19"/>
  <c r="W45" i="19"/>
  <c r="V46" i="19"/>
  <c r="W46" i="19"/>
  <c r="V47" i="19"/>
  <c r="W47" i="19"/>
  <c r="V48" i="19"/>
  <c r="W48" i="19"/>
  <c r="V49" i="19"/>
  <c r="W49" i="19"/>
  <c r="V50" i="19"/>
  <c r="W50" i="19"/>
  <c r="V51" i="19"/>
  <c r="W51" i="19"/>
  <c r="V52" i="19"/>
  <c r="W52" i="19"/>
  <c r="V53" i="19"/>
  <c r="W53" i="19"/>
  <c r="V54" i="19"/>
  <c r="W54" i="19"/>
  <c r="V55" i="19"/>
  <c r="W55" i="19"/>
  <c r="V56" i="19"/>
  <c r="W56" i="19"/>
  <c r="V57" i="19"/>
  <c r="W57" i="19"/>
  <c r="V58" i="19"/>
  <c r="W58" i="19"/>
  <c r="V59" i="19"/>
  <c r="W59" i="19"/>
  <c r="V60" i="19"/>
  <c r="W60" i="19"/>
  <c r="V61" i="19"/>
  <c r="W61" i="19"/>
  <c r="V62" i="19"/>
  <c r="W62" i="19"/>
  <c r="V63" i="19"/>
  <c r="W63" i="19"/>
  <c r="V64" i="19"/>
  <c r="W64" i="19"/>
  <c r="V65" i="19"/>
  <c r="W65" i="19"/>
  <c r="V66" i="19"/>
  <c r="W66" i="19"/>
  <c r="V67" i="19"/>
  <c r="W67" i="19"/>
  <c r="V68" i="19"/>
  <c r="W68" i="19"/>
  <c r="V69" i="19"/>
  <c r="W69" i="19"/>
  <c r="V70" i="19"/>
  <c r="W70" i="19"/>
  <c r="V71" i="19"/>
  <c r="W71" i="19"/>
  <c r="V72" i="19"/>
  <c r="W72" i="19"/>
  <c r="V73" i="19"/>
  <c r="W73" i="19"/>
  <c r="V74" i="19"/>
  <c r="W74" i="19"/>
  <c r="V75" i="19"/>
  <c r="W75" i="19"/>
  <c r="V76" i="19"/>
  <c r="W76" i="19"/>
  <c r="V77" i="19"/>
  <c r="W77" i="19"/>
  <c r="V78" i="19"/>
  <c r="W78" i="19"/>
  <c r="V79" i="19"/>
  <c r="W79" i="19"/>
  <c r="V80" i="19"/>
  <c r="W80" i="19"/>
  <c r="V81" i="19"/>
  <c r="W81" i="19"/>
  <c r="V82" i="19"/>
  <c r="W82" i="19"/>
  <c r="V83" i="19"/>
  <c r="W83" i="19"/>
  <c r="V84" i="19"/>
  <c r="W84" i="19"/>
  <c r="V85" i="19"/>
  <c r="W85" i="19"/>
  <c r="V86" i="19"/>
  <c r="W86" i="19"/>
  <c r="V87" i="19"/>
  <c r="W87" i="19"/>
  <c r="V88" i="19"/>
  <c r="W88" i="19"/>
  <c r="V89" i="19"/>
  <c r="W89" i="19"/>
  <c r="V90" i="19"/>
  <c r="W90" i="19"/>
  <c r="V91" i="19"/>
  <c r="W91" i="19"/>
  <c r="V92" i="19"/>
  <c r="W92" i="19"/>
  <c r="V93" i="19"/>
  <c r="W93" i="19"/>
  <c r="V94" i="19"/>
  <c r="W94" i="19"/>
  <c r="V95" i="19"/>
  <c r="W95" i="19"/>
  <c r="V96" i="19"/>
  <c r="W96" i="19"/>
  <c r="V97" i="19"/>
  <c r="W97" i="19"/>
  <c r="V98" i="19"/>
  <c r="W98" i="19"/>
  <c r="V99" i="19"/>
  <c r="W99" i="19"/>
  <c r="V100" i="19"/>
  <c r="W100" i="19"/>
  <c r="V101" i="19"/>
  <c r="W101" i="19"/>
  <c r="V102" i="19"/>
  <c r="W102" i="19"/>
  <c r="V103" i="19"/>
  <c r="W103" i="19"/>
  <c r="V104" i="19"/>
  <c r="W104" i="19"/>
  <c r="V105" i="19"/>
  <c r="W105" i="19"/>
  <c r="V106" i="19"/>
  <c r="W106" i="19"/>
  <c r="V107" i="19"/>
  <c r="W107" i="19"/>
  <c r="V108" i="19"/>
  <c r="W108" i="19"/>
  <c r="V109" i="19"/>
  <c r="W109" i="19"/>
  <c r="V110" i="19"/>
  <c r="W110" i="19"/>
  <c r="V111" i="19"/>
  <c r="W111" i="19"/>
  <c r="V112" i="19"/>
  <c r="W112" i="19"/>
  <c r="V113" i="19"/>
  <c r="W113" i="19"/>
  <c r="V114" i="19"/>
  <c r="W114" i="19"/>
  <c r="V115" i="19"/>
  <c r="W115" i="19"/>
  <c r="V116" i="19"/>
  <c r="W116" i="19"/>
  <c r="V117" i="19"/>
  <c r="W117" i="19"/>
  <c r="V118" i="19"/>
  <c r="W118" i="19"/>
  <c r="V119" i="19"/>
  <c r="W119" i="19"/>
  <c r="V120" i="19"/>
  <c r="W120" i="19"/>
  <c r="V121" i="19"/>
  <c r="W121" i="19"/>
  <c r="V122" i="19"/>
  <c r="W122" i="19"/>
  <c r="V123" i="19"/>
  <c r="W123" i="19"/>
  <c r="V124" i="19"/>
  <c r="W124" i="19"/>
  <c r="V125" i="19"/>
  <c r="W125" i="19"/>
  <c r="V126" i="19"/>
  <c r="W126" i="19"/>
  <c r="V127" i="19"/>
  <c r="W127" i="19"/>
  <c r="V128" i="19"/>
  <c r="W128" i="19"/>
  <c r="V129" i="19"/>
  <c r="W129" i="19"/>
  <c r="V130" i="19"/>
  <c r="W130" i="19"/>
  <c r="V131" i="19"/>
  <c r="W131" i="19"/>
  <c r="V132" i="19"/>
  <c r="W132" i="19"/>
  <c r="V133" i="19"/>
  <c r="W133" i="19"/>
  <c r="V134" i="19"/>
  <c r="W134" i="19"/>
  <c r="V135" i="19"/>
  <c r="W135" i="19"/>
  <c r="V136" i="19"/>
  <c r="W136" i="19"/>
  <c r="V137" i="19"/>
  <c r="W137" i="19"/>
  <c r="V138" i="19"/>
  <c r="W138" i="19"/>
  <c r="V139" i="19"/>
  <c r="W139" i="19"/>
  <c r="V140" i="19"/>
  <c r="W140" i="19"/>
  <c r="V141" i="19"/>
  <c r="W141" i="19"/>
  <c r="V142" i="19"/>
  <c r="W142" i="19"/>
  <c r="V143" i="19"/>
  <c r="W143" i="19"/>
  <c r="V144" i="19"/>
  <c r="W144" i="19"/>
  <c r="V145" i="19"/>
  <c r="W145" i="19"/>
  <c r="V146" i="19"/>
  <c r="W146" i="19"/>
  <c r="V147" i="19"/>
  <c r="W147" i="19"/>
  <c r="V148" i="19"/>
  <c r="W148" i="19"/>
  <c r="V149" i="19"/>
  <c r="W149" i="19"/>
  <c r="V150" i="19"/>
  <c r="W150" i="19"/>
  <c r="V151" i="19"/>
  <c r="W151" i="19"/>
  <c r="V152" i="19"/>
  <c r="W152" i="19"/>
  <c r="V153" i="19"/>
  <c r="W153" i="19"/>
  <c r="V154" i="19"/>
  <c r="W154" i="19"/>
  <c r="V155" i="19"/>
  <c r="W155" i="19"/>
  <c r="V156" i="19"/>
  <c r="W156" i="19"/>
  <c r="V157" i="19"/>
  <c r="W157" i="19"/>
  <c r="V158" i="19"/>
  <c r="W158" i="19"/>
  <c r="V159" i="19"/>
  <c r="W159" i="19"/>
  <c r="V160" i="19"/>
  <c r="W160" i="19"/>
  <c r="V161" i="19"/>
  <c r="W161" i="19"/>
  <c r="V162" i="19"/>
  <c r="W162" i="19"/>
  <c r="V163" i="19"/>
  <c r="W163" i="19"/>
  <c r="V164" i="19"/>
  <c r="W164" i="19"/>
  <c r="V165" i="19"/>
  <c r="W165" i="19"/>
  <c r="V166" i="19"/>
  <c r="W166" i="19"/>
  <c r="V167" i="19"/>
  <c r="W167" i="19"/>
  <c r="V168" i="19"/>
  <c r="W168" i="19"/>
  <c r="V169" i="19"/>
  <c r="W169" i="19"/>
  <c r="V170" i="19"/>
  <c r="W170" i="19"/>
  <c r="V171" i="19"/>
  <c r="W171" i="19"/>
  <c r="V172" i="19"/>
  <c r="W172" i="19"/>
  <c r="V173" i="19"/>
  <c r="W173" i="19"/>
  <c r="V174" i="19"/>
  <c r="W174" i="19"/>
  <c r="V175" i="19"/>
  <c r="W175" i="19"/>
  <c r="V176" i="19"/>
  <c r="W176" i="19"/>
  <c r="V177" i="19"/>
  <c r="W177" i="19"/>
  <c r="V178" i="19"/>
  <c r="W178" i="19"/>
  <c r="V179" i="19"/>
  <c r="W179" i="19"/>
  <c r="V180" i="19"/>
  <c r="W180" i="19"/>
  <c r="V181" i="19"/>
  <c r="W181" i="19"/>
  <c r="V182" i="19"/>
  <c r="W182" i="19"/>
  <c r="V183" i="19"/>
  <c r="W183" i="19"/>
  <c r="V184" i="19"/>
  <c r="W184" i="19"/>
  <c r="V185" i="19"/>
  <c r="W185" i="19"/>
  <c r="V186" i="19"/>
  <c r="W186" i="19"/>
  <c r="V187" i="19"/>
  <c r="W187" i="19"/>
  <c r="V188" i="19"/>
  <c r="W188" i="19"/>
  <c r="V189" i="19"/>
  <c r="W189" i="19"/>
  <c r="V190" i="19"/>
  <c r="W190" i="19"/>
  <c r="V191" i="19"/>
  <c r="W191" i="19"/>
  <c r="V192" i="19"/>
  <c r="W192" i="19"/>
  <c r="V193" i="19"/>
  <c r="W193" i="19"/>
  <c r="V194" i="19"/>
  <c r="W194" i="19"/>
  <c r="V195" i="19"/>
  <c r="W195" i="19"/>
  <c r="V196" i="19"/>
  <c r="W196" i="19"/>
  <c r="V197" i="19"/>
  <c r="W197" i="19"/>
  <c r="V198" i="19"/>
  <c r="W198" i="19"/>
  <c r="V199" i="19"/>
  <c r="W199" i="19"/>
  <c r="V200" i="19"/>
  <c r="W200" i="19"/>
  <c r="V201" i="19"/>
  <c r="W201" i="19"/>
  <c r="V202" i="19"/>
  <c r="W202" i="19"/>
  <c r="V203" i="19"/>
  <c r="W203" i="19"/>
  <c r="V204" i="19"/>
  <c r="W204" i="19"/>
  <c r="V205" i="19"/>
  <c r="W205" i="19"/>
  <c r="V206" i="19"/>
  <c r="W206" i="19"/>
  <c r="V207" i="19"/>
  <c r="W207" i="19"/>
  <c r="V208" i="19"/>
  <c r="W208" i="19"/>
  <c r="V209" i="19"/>
  <c r="W209" i="19"/>
  <c r="V210" i="19"/>
  <c r="W210" i="19"/>
  <c r="V211" i="19"/>
  <c r="W211" i="19"/>
  <c r="V212" i="19"/>
  <c r="W212" i="19"/>
  <c r="V213" i="19"/>
  <c r="W213" i="19"/>
  <c r="V214" i="19"/>
  <c r="W214" i="19"/>
  <c r="V215" i="19"/>
  <c r="W215" i="19"/>
  <c r="V216" i="19"/>
  <c r="W216" i="19"/>
  <c r="V217" i="19"/>
  <c r="W217" i="19"/>
  <c r="V218" i="19"/>
  <c r="W218" i="19"/>
  <c r="V219" i="19"/>
  <c r="W219" i="19"/>
  <c r="V220" i="19"/>
  <c r="W220" i="19"/>
  <c r="V221" i="19"/>
  <c r="W221" i="19"/>
  <c r="V222" i="19"/>
  <c r="W222" i="19"/>
  <c r="V223" i="19"/>
  <c r="W223" i="19"/>
  <c r="V224" i="19"/>
  <c r="W224" i="19"/>
  <c r="V225" i="19"/>
  <c r="W225" i="19"/>
  <c r="V226" i="19"/>
  <c r="W226" i="19"/>
  <c r="V227" i="19"/>
  <c r="W227" i="19"/>
  <c r="V228" i="19"/>
  <c r="W228" i="19"/>
  <c r="V229" i="19"/>
  <c r="W229" i="19"/>
  <c r="V230" i="19"/>
  <c r="W230" i="19"/>
  <c r="V231" i="19"/>
  <c r="W231" i="19"/>
  <c r="V232" i="19"/>
  <c r="W232" i="19"/>
  <c r="V233" i="19"/>
  <c r="W233" i="19"/>
  <c r="V234" i="19"/>
  <c r="W234" i="19"/>
  <c r="V235" i="19"/>
  <c r="W235" i="19"/>
  <c r="V236" i="19"/>
  <c r="W236" i="19"/>
  <c r="V237" i="19"/>
  <c r="W237" i="19"/>
  <c r="V238" i="19"/>
  <c r="W238" i="19"/>
  <c r="V239" i="19"/>
  <c r="W239" i="19"/>
  <c r="V240" i="19"/>
  <c r="W240" i="19"/>
  <c r="V241" i="19"/>
  <c r="W241" i="19"/>
  <c r="V242" i="19"/>
  <c r="W242" i="19"/>
  <c r="V243" i="19"/>
  <c r="W243" i="19"/>
  <c r="V244" i="19"/>
  <c r="W244" i="19"/>
  <c r="V245" i="19"/>
  <c r="W245" i="19"/>
  <c r="V246" i="19"/>
  <c r="W246" i="19"/>
  <c r="V247" i="19"/>
  <c r="W247" i="19"/>
  <c r="V248" i="19"/>
  <c r="W248" i="19"/>
  <c r="V249" i="19"/>
  <c r="W249" i="19"/>
  <c r="V250" i="19"/>
  <c r="W250" i="19"/>
  <c r="V251" i="19"/>
  <c r="W251" i="19"/>
  <c r="V252" i="19"/>
  <c r="W252" i="19"/>
  <c r="V253" i="19"/>
  <c r="W253" i="19"/>
  <c r="V254" i="19"/>
  <c r="W254" i="19"/>
  <c r="V255" i="19"/>
  <c r="W255" i="19"/>
  <c r="V256" i="19"/>
  <c r="W256" i="19"/>
  <c r="V257" i="19"/>
  <c r="W257" i="19"/>
  <c r="V258" i="19"/>
  <c r="W258" i="19"/>
  <c r="V259" i="19"/>
  <c r="W259" i="19"/>
  <c r="V260" i="19"/>
  <c r="W260" i="19"/>
  <c r="V261" i="19"/>
  <c r="W261" i="19"/>
  <c r="V262" i="19"/>
  <c r="W262" i="19"/>
  <c r="V263" i="19"/>
  <c r="W263" i="19"/>
  <c r="V264" i="19"/>
  <c r="W264" i="19"/>
  <c r="V265" i="19"/>
  <c r="W265" i="19"/>
  <c r="V266" i="19"/>
  <c r="W266" i="19"/>
  <c r="V267" i="19"/>
  <c r="W267" i="19"/>
  <c r="V268" i="19"/>
  <c r="W268" i="19"/>
  <c r="V269" i="19"/>
  <c r="W269" i="19"/>
  <c r="V270" i="19"/>
  <c r="W270" i="19"/>
  <c r="V271" i="19"/>
  <c r="W271" i="19"/>
  <c r="V272" i="19"/>
  <c r="W272" i="19"/>
  <c r="V273" i="19"/>
  <c r="W273" i="19"/>
  <c r="V274" i="19"/>
  <c r="W274" i="19"/>
  <c r="V275" i="19"/>
  <c r="W275" i="19"/>
  <c r="V276" i="19"/>
  <c r="W276" i="19"/>
  <c r="V277" i="19"/>
  <c r="W277" i="19"/>
  <c r="V278" i="19"/>
  <c r="W278" i="19"/>
  <c r="V279" i="19"/>
  <c r="W279" i="19"/>
  <c r="V280" i="19"/>
  <c r="W280" i="19"/>
  <c r="V281" i="19"/>
  <c r="W281" i="19"/>
  <c r="V282" i="19"/>
  <c r="W282" i="19"/>
  <c r="V283" i="19"/>
  <c r="W283" i="19"/>
  <c r="V284" i="19"/>
  <c r="W284" i="19"/>
  <c r="V285" i="19"/>
  <c r="W285" i="19"/>
  <c r="V286" i="19"/>
  <c r="W286" i="19"/>
  <c r="V287" i="19"/>
  <c r="W287" i="19"/>
  <c r="V288" i="19"/>
  <c r="W288" i="19"/>
  <c r="V289" i="19"/>
  <c r="W289" i="19"/>
  <c r="V290" i="19"/>
  <c r="W290" i="19"/>
  <c r="V291" i="19"/>
  <c r="W291" i="19"/>
  <c r="V292" i="19"/>
  <c r="W292" i="19"/>
  <c r="V293" i="19"/>
  <c r="W293" i="19"/>
  <c r="V294" i="19"/>
  <c r="W294" i="19"/>
  <c r="V295" i="19"/>
  <c r="W295" i="19"/>
  <c r="V296" i="19"/>
  <c r="W296" i="19"/>
  <c r="V297" i="19"/>
  <c r="W297" i="19"/>
  <c r="V298" i="19"/>
  <c r="W298" i="19"/>
  <c r="V299" i="19"/>
  <c r="W299" i="19"/>
  <c r="V300" i="19"/>
  <c r="W300" i="19"/>
  <c r="V301" i="19"/>
  <c r="W301" i="19"/>
  <c r="V302" i="19"/>
  <c r="W302" i="19"/>
  <c r="V303" i="19"/>
  <c r="W303" i="19"/>
  <c r="V304" i="19"/>
  <c r="W304" i="19"/>
  <c r="V305" i="19"/>
  <c r="W305" i="19"/>
  <c r="V306" i="19"/>
  <c r="W306" i="19"/>
  <c r="V307" i="19"/>
  <c r="W307" i="19"/>
  <c r="V308" i="19"/>
  <c r="W308" i="19"/>
  <c r="V309" i="19"/>
  <c r="W309" i="19"/>
  <c r="V310" i="19"/>
  <c r="W310" i="19"/>
  <c r="V311" i="19"/>
  <c r="W311" i="19"/>
  <c r="V312" i="19"/>
  <c r="W312" i="19"/>
  <c r="V313" i="19"/>
  <c r="W313" i="19"/>
  <c r="V314" i="19"/>
  <c r="W314" i="19"/>
  <c r="V315" i="19"/>
  <c r="W315" i="19"/>
  <c r="V316" i="19"/>
  <c r="W316" i="19"/>
  <c r="V317" i="19"/>
  <c r="W317" i="19"/>
  <c r="V318" i="19"/>
  <c r="W318" i="19"/>
  <c r="V319" i="19"/>
  <c r="W319" i="19"/>
  <c r="V320" i="19"/>
  <c r="W320" i="19"/>
  <c r="V321" i="19"/>
  <c r="W321" i="19"/>
  <c r="V322" i="19"/>
  <c r="W322" i="19"/>
  <c r="V323" i="19"/>
  <c r="W323" i="19"/>
  <c r="V324" i="19"/>
  <c r="W324" i="19"/>
  <c r="V325" i="19"/>
  <c r="W325" i="19"/>
  <c r="V326" i="19"/>
  <c r="W326" i="19"/>
  <c r="V327" i="19"/>
  <c r="W327" i="19"/>
  <c r="V328" i="19"/>
  <c r="W328" i="19"/>
  <c r="W4" i="19"/>
  <c r="V4" i="19"/>
  <c r="C51" i="27"/>
  <c r="C19" i="27" s="1"/>
  <c r="M40" i="27"/>
  <c r="K40" i="27"/>
  <c r="I40" i="27"/>
  <c r="G40" i="27"/>
  <c r="P9" i="27"/>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AI16" i="37" l="1"/>
  <c r="AF18" i="37" s="1"/>
  <c r="AG18" i="37" s="1"/>
  <c r="AH18" i="37" s="1"/>
  <c r="X18" i="37" s="1"/>
  <c r="S17" i="37"/>
  <c r="M18" i="37"/>
  <c r="V18" i="37" s="1"/>
  <c r="Q18" i="37"/>
  <c r="O18" i="37"/>
  <c r="K18" i="37"/>
  <c r="I18" i="37"/>
  <c r="G18" i="37"/>
  <c r="E18" i="37"/>
  <c r="W17" i="37"/>
  <c r="AB19" i="37"/>
  <c r="AD19" i="37" s="1"/>
  <c r="C20" i="37"/>
  <c r="A19" i="37"/>
  <c r="L17" i="37"/>
  <c r="Y17" i="37" s="1"/>
  <c r="L17" i="36"/>
  <c r="X17" i="36" s="1"/>
  <c r="Y17" i="36" s="1"/>
  <c r="C20" i="36"/>
  <c r="A19" i="36"/>
  <c r="G18" i="36"/>
  <c r="E18" i="36"/>
  <c r="K18" i="36"/>
  <c r="I18" i="36"/>
  <c r="W18" i="36" s="1"/>
  <c r="O18" i="36"/>
  <c r="M18" i="36"/>
  <c r="V18" i="36" s="1"/>
  <c r="Q18" i="36"/>
  <c r="S17" i="36"/>
  <c r="AH17" i="36"/>
  <c r="AE19" i="36" s="1"/>
  <c r="AF19" i="36" s="1"/>
  <c r="AG19" i="36" s="1"/>
  <c r="L17" i="35"/>
  <c r="X17" i="35" s="1"/>
  <c r="Y17" i="35" s="1"/>
  <c r="S17" i="35"/>
  <c r="AE17" i="35"/>
  <c r="AF17" i="35" s="1"/>
  <c r="AG17" i="35" s="1"/>
  <c r="K18" i="35"/>
  <c r="I18" i="35"/>
  <c r="W18" i="35" s="1"/>
  <c r="G18" i="35"/>
  <c r="E18" i="35"/>
  <c r="M18" i="35"/>
  <c r="V18" i="35" s="1"/>
  <c r="Q18" i="35"/>
  <c r="O18" i="35"/>
  <c r="AH18" i="35" s="1"/>
  <c r="A19" i="35"/>
  <c r="C20" i="35"/>
  <c r="AC19" i="35"/>
  <c r="S17" i="33"/>
  <c r="AA19" i="33"/>
  <c r="AC19" i="33" s="1"/>
  <c r="L17" i="33"/>
  <c r="X17" i="33" s="1"/>
  <c r="Y17" i="33" s="1"/>
  <c r="A19" i="33"/>
  <c r="C20" i="33"/>
  <c r="I18" i="33"/>
  <c r="W18" i="33" s="1"/>
  <c r="G18" i="33"/>
  <c r="E18" i="33"/>
  <c r="O18" i="33"/>
  <c r="AH18" i="33" s="1"/>
  <c r="M18" i="33"/>
  <c r="V18" i="33" s="1"/>
  <c r="K18" i="33"/>
  <c r="Q18" i="33"/>
  <c r="AE18" i="33"/>
  <c r="AF18" i="33" s="1"/>
  <c r="AG18" i="33" s="1"/>
  <c r="C23" i="30"/>
  <c r="A22" i="30"/>
  <c r="O22" i="30" s="1"/>
  <c r="I21" i="30"/>
  <c r="Q21" i="30"/>
  <c r="O21" i="30"/>
  <c r="G9" i="30"/>
  <c r="E21" i="30"/>
  <c r="E22" i="30"/>
  <c r="L16" i="32"/>
  <c r="X16" i="32" s="1"/>
  <c r="S16" i="32"/>
  <c r="Y15" i="32"/>
  <c r="AA17" i="32"/>
  <c r="AC17" i="32" s="1"/>
  <c r="AH15" i="32"/>
  <c r="AE16" i="32" s="1"/>
  <c r="AF16" i="32" s="1"/>
  <c r="AG16" i="32" s="1"/>
  <c r="E17" i="32"/>
  <c r="I17" i="32"/>
  <c r="G17" i="32"/>
  <c r="Q17" i="32"/>
  <c r="O17" i="32"/>
  <c r="M17" i="32"/>
  <c r="V17" i="32" s="1"/>
  <c r="K17" i="32"/>
  <c r="A18" i="32"/>
  <c r="C19" i="32"/>
  <c r="A19" i="30"/>
  <c r="E19" i="30" s="1"/>
  <c r="A20" i="30"/>
  <c r="E20" i="30" s="1"/>
  <c r="A11" i="30"/>
  <c r="E11" i="30" s="1"/>
  <c r="A12" i="30"/>
  <c r="A13" i="30"/>
  <c r="A14" i="30"/>
  <c r="E14" i="30" s="1"/>
  <c r="A15" i="30"/>
  <c r="E15" i="30" s="1"/>
  <c r="K9" i="30"/>
  <c r="A18" i="30"/>
  <c r="A17" i="30"/>
  <c r="E17" i="30" s="1"/>
  <c r="A16" i="30"/>
  <c r="E16" i="30" s="1"/>
  <c r="P8" i="25"/>
  <c r="P9" i="25"/>
  <c r="P10" i="25"/>
  <c r="P11" i="25"/>
  <c r="P12" i="25"/>
  <c r="P13" i="25"/>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10" i="25"/>
  <c r="P211" i="25"/>
  <c r="P212" i="25"/>
  <c r="P213" i="25"/>
  <c r="P214" i="25"/>
  <c r="P215" i="25"/>
  <c r="P216" i="25"/>
  <c r="P217" i="25"/>
  <c r="P218" i="25"/>
  <c r="P219" i="25"/>
  <c r="P220" i="25"/>
  <c r="P221" i="25"/>
  <c r="P222" i="25"/>
  <c r="P223" i="25"/>
  <c r="P224" i="25"/>
  <c r="P225" i="25"/>
  <c r="P226" i="25"/>
  <c r="P227" i="25"/>
  <c r="P228" i="25"/>
  <c r="P229" i="25"/>
  <c r="P230" i="25"/>
  <c r="P231" i="25"/>
  <c r="P232" i="25"/>
  <c r="P233" i="25"/>
  <c r="P234" i="25"/>
  <c r="P235" i="25"/>
  <c r="P236" i="25"/>
  <c r="P237" i="25"/>
  <c r="P238" i="25"/>
  <c r="P239" i="25"/>
  <c r="P240" i="25"/>
  <c r="P241" i="25"/>
  <c r="P242" i="25"/>
  <c r="P243" i="25"/>
  <c r="P244" i="25"/>
  <c r="P245" i="25"/>
  <c r="P246" i="25"/>
  <c r="P247" i="25"/>
  <c r="P248" i="25"/>
  <c r="P249" i="25"/>
  <c r="P250" i="25"/>
  <c r="P251" i="25"/>
  <c r="P252" i="25"/>
  <c r="P253" i="25"/>
  <c r="P254" i="25"/>
  <c r="P255" i="25"/>
  <c r="P256" i="25"/>
  <c r="P257" i="25"/>
  <c r="P258" i="25"/>
  <c r="P259" i="25"/>
  <c r="P260"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P311" i="25"/>
  <c r="P312" i="25"/>
  <c r="P313" i="25"/>
  <c r="P314" i="25"/>
  <c r="P315" i="25"/>
  <c r="P316" i="25"/>
  <c r="P317" i="25"/>
  <c r="P318" i="25"/>
  <c r="P319" i="25"/>
  <c r="P320" i="25"/>
  <c r="P321" i="25"/>
  <c r="P322" i="25"/>
  <c r="P323" i="25"/>
  <c r="P324" i="25"/>
  <c r="P325" i="25"/>
  <c r="P326" i="25"/>
  <c r="P327" i="25"/>
  <c r="P328" i="25"/>
  <c r="P329" i="25"/>
  <c r="P330" i="25"/>
  <c r="P331" i="25"/>
  <c r="P7" i="25"/>
  <c r="J4" i="25"/>
  <c r="D333"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AI17" i="37" l="1"/>
  <c r="AF19" i="37" s="1"/>
  <c r="AG19" i="37" s="1"/>
  <c r="AH19" i="37" s="1"/>
  <c r="X19" i="37" s="1"/>
  <c r="L18" i="37"/>
  <c r="Y18" i="37" s="1"/>
  <c r="W18" i="37"/>
  <c r="O19" i="37"/>
  <c r="Q19" i="37"/>
  <c r="M19" i="37"/>
  <c r="V19" i="37" s="1"/>
  <c r="K19" i="37"/>
  <c r="I19" i="37"/>
  <c r="G19" i="37"/>
  <c r="E19" i="37"/>
  <c r="Z17" i="37"/>
  <c r="S18" i="37"/>
  <c r="C21" i="37"/>
  <c r="A20" i="37"/>
  <c r="AB20" i="37"/>
  <c r="AD20" i="37" s="1"/>
  <c r="L18" i="36"/>
  <c r="X18" i="36" s="1"/>
  <c r="Y18" i="36" s="1"/>
  <c r="AH18" i="36"/>
  <c r="S18" i="36"/>
  <c r="M19" i="36"/>
  <c r="V19" i="36" s="1"/>
  <c r="K19" i="36"/>
  <c r="Q19" i="36"/>
  <c r="O19" i="36"/>
  <c r="G19" i="36"/>
  <c r="E19" i="36"/>
  <c r="I19" i="36"/>
  <c r="W19" i="36" s="1"/>
  <c r="C21" i="36"/>
  <c r="A20" i="36"/>
  <c r="Q22" i="30"/>
  <c r="S18" i="35"/>
  <c r="L18" i="35"/>
  <c r="X18" i="35" s="1"/>
  <c r="Y18" i="35" s="1"/>
  <c r="AE18" i="35"/>
  <c r="AF18" i="35" s="1"/>
  <c r="AG18" i="35" s="1"/>
  <c r="AC20" i="35"/>
  <c r="C21" i="35"/>
  <c r="A20" i="35"/>
  <c r="M19" i="35"/>
  <c r="V19" i="35" s="1"/>
  <c r="K19" i="35"/>
  <c r="I19" i="35"/>
  <c r="W19" i="35" s="1"/>
  <c r="Q19" i="35"/>
  <c r="G19" i="35"/>
  <c r="E19" i="35"/>
  <c r="O19" i="35"/>
  <c r="AH19" i="35" s="1"/>
  <c r="I22" i="30"/>
  <c r="C21" i="33"/>
  <c r="A20" i="33"/>
  <c r="K19" i="33"/>
  <c r="I19" i="33"/>
  <c r="W19" i="33" s="1"/>
  <c r="G19" i="33"/>
  <c r="E19" i="33"/>
  <c r="Q19" i="33"/>
  <c r="O19" i="33"/>
  <c r="AH19" i="33" s="1"/>
  <c r="M19" i="33"/>
  <c r="V19" i="33" s="1"/>
  <c r="L18" i="33"/>
  <c r="X18" i="33" s="1"/>
  <c r="Y18" i="33" s="1"/>
  <c r="AA20" i="33"/>
  <c r="AC20" i="33" s="1"/>
  <c r="S18" i="33"/>
  <c r="C24" i="30"/>
  <c r="A24" i="30" s="1"/>
  <c r="G24" i="30" s="1"/>
  <c r="A23" i="30"/>
  <c r="G23" i="30" s="1"/>
  <c r="M9" i="30"/>
  <c r="M19" i="30" s="1"/>
  <c r="V19" i="30" s="1"/>
  <c r="K21" i="30"/>
  <c r="L21" i="30" s="1"/>
  <c r="K22" i="30"/>
  <c r="K23" i="30"/>
  <c r="G22" i="30"/>
  <c r="G21" i="30"/>
  <c r="W16" i="32"/>
  <c r="Y16" i="32" s="1"/>
  <c r="AH16" i="32"/>
  <c r="L17" i="32"/>
  <c r="X17" i="32" s="1"/>
  <c r="AA18" i="32"/>
  <c r="AC18" i="32" s="1"/>
  <c r="G18" i="32"/>
  <c r="I18" i="32"/>
  <c r="E18" i="32"/>
  <c r="Q18" i="32"/>
  <c r="O18" i="32"/>
  <c r="M18" i="32"/>
  <c r="V18" i="32" s="1"/>
  <c r="K18" i="32"/>
  <c r="S17" i="32"/>
  <c r="A19" i="32"/>
  <c r="C20" i="32"/>
  <c r="K19" i="30"/>
  <c r="Q19" i="30"/>
  <c r="G19" i="30"/>
  <c r="I19" i="30"/>
  <c r="O19" i="30"/>
  <c r="O20" i="30"/>
  <c r="K20" i="30"/>
  <c r="I20" i="30"/>
  <c r="Q20" i="30"/>
  <c r="G20" i="30"/>
  <c r="Q18" i="30"/>
  <c r="E18" i="30"/>
  <c r="K18" i="30"/>
  <c r="G18" i="30"/>
  <c r="I18" i="30"/>
  <c r="M18" i="30"/>
  <c r="V18" i="30" s="1"/>
  <c r="O18" i="30"/>
  <c r="E13" i="30"/>
  <c r="M13" i="30"/>
  <c r="V13" i="30" s="1"/>
  <c r="G13" i="30"/>
  <c r="O13" i="30"/>
  <c r="I13" i="30"/>
  <c r="X13" i="30" s="1"/>
  <c r="Q13" i="30"/>
  <c r="K13" i="30"/>
  <c r="E12" i="30"/>
  <c r="G12" i="30"/>
  <c r="O12" i="30"/>
  <c r="AI12" i="30" s="1"/>
  <c r="I12" i="30"/>
  <c r="X12" i="30" s="1"/>
  <c r="Q12" i="30"/>
  <c r="K12" i="30"/>
  <c r="M11" i="30"/>
  <c r="V11" i="30" s="1"/>
  <c r="G11" i="30"/>
  <c r="O11" i="30"/>
  <c r="AI11" i="30" s="1"/>
  <c r="I11" i="30"/>
  <c r="X11" i="30" s="1"/>
  <c r="Q11" i="30"/>
  <c r="K11" i="30"/>
  <c r="O15" i="30"/>
  <c r="I15" i="30"/>
  <c r="K15" i="30"/>
  <c r="Q15" i="30"/>
  <c r="G15" i="30"/>
  <c r="O16" i="30"/>
  <c r="G14" i="30"/>
  <c r="Q16" i="30"/>
  <c r="K16" i="30"/>
  <c r="O14" i="30"/>
  <c r="AI14" i="30" s="1"/>
  <c r="Q14" i="30"/>
  <c r="K14" i="30"/>
  <c r="M14" i="30"/>
  <c r="V14" i="30" s="1"/>
  <c r="I14" i="30"/>
  <c r="X14" i="30" s="1"/>
  <c r="G17" i="30"/>
  <c r="O17" i="30"/>
  <c r="I17" i="30"/>
  <c r="K17" i="30"/>
  <c r="M17" i="30"/>
  <c r="V17" i="30" s="1"/>
  <c r="G16" i="30"/>
  <c r="I16" i="30"/>
  <c r="Q17" i="30"/>
  <c r="AI18" i="37" l="1"/>
  <c r="AF20" i="37" s="1"/>
  <c r="AG20" i="37" s="1"/>
  <c r="AH20" i="37" s="1"/>
  <c r="X20" i="37" s="1"/>
  <c r="Z18" i="37"/>
  <c r="L19" i="37"/>
  <c r="Y19" i="37" s="1"/>
  <c r="Z19" i="37" s="1"/>
  <c r="W19" i="37"/>
  <c r="AB21" i="37"/>
  <c r="AD21" i="37" s="1"/>
  <c r="S19" i="37"/>
  <c r="Q20" i="37"/>
  <c r="O20" i="37"/>
  <c r="M20" i="37"/>
  <c r="V20" i="37" s="1"/>
  <c r="AB22" i="37" s="1"/>
  <c r="AD22" i="37" s="1"/>
  <c r="K20" i="37"/>
  <c r="I20" i="37"/>
  <c r="G20" i="37"/>
  <c r="E20" i="37"/>
  <c r="C22" i="37"/>
  <c r="A21" i="37"/>
  <c r="K24" i="30"/>
  <c r="W19" i="30"/>
  <c r="W14" i="30"/>
  <c r="W18" i="30"/>
  <c r="M16" i="30"/>
  <c r="V16" i="30" s="1"/>
  <c r="W17" i="30" s="1"/>
  <c r="M15" i="30"/>
  <c r="V15" i="30" s="1"/>
  <c r="W15" i="30" s="1"/>
  <c r="M12" i="30"/>
  <c r="V12" i="30" s="1"/>
  <c r="L19" i="36"/>
  <c r="X19" i="36" s="1"/>
  <c r="Y19" i="36" s="1"/>
  <c r="AH19" i="36"/>
  <c r="S19" i="36"/>
  <c r="Q20" i="36"/>
  <c r="K20" i="36"/>
  <c r="I20" i="36"/>
  <c r="W20" i="36" s="1"/>
  <c r="G20" i="36"/>
  <c r="O20" i="36"/>
  <c r="M20" i="36"/>
  <c r="V20" i="36" s="1"/>
  <c r="E20" i="36"/>
  <c r="C22" i="36"/>
  <c r="A21" i="36"/>
  <c r="AF16" i="30"/>
  <c r="L22" i="30"/>
  <c r="Y22" i="30" s="1"/>
  <c r="S19" i="35"/>
  <c r="L19" i="35"/>
  <c r="X19" i="35" s="1"/>
  <c r="Y19" i="35" s="1"/>
  <c r="Q20" i="35"/>
  <c r="O20" i="35"/>
  <c r="AH20" i="35" s="1"/>
  <c r="M20" i="35"/>
  <c r="V20" i="35" s="1"/>
  <c r="E20" i="35"/>
  <c r="G20" i="35"/>
  <c r="K20" i="35"/>
  <c r="I20" i="35"/>
  <c r="W20" i="35" s="1"/>
  <c r="C22" i="35"/>
  <c r="A21" i="35"/>
  <c r="AC21" i="35"/>
  <c r="AE19" i="35"/>
  <c r="AF19" i="35" s="1"/>
  <c r="AG19" i="35" s="1"/>
  <c r="S19" i="33"/>
  <c r="AA21" i="33"/>
  <c r="AC21" i="33" s="1"/>
  <c r="L19" i="33"/>
  <c r="X19" i="33" s="1"/>
  <c r="AE19" i="33"/>
  <c r="AF19" i="33" s="1"/>
  <c r="AG19" i="33" s="1"/>
  <c r="O20" i="33"/>
  <c r="AH20" i="33" s="1"/>
  <c r="M20" i="33"/>
  <c r="V20" i="33" s="1"/>
  <c r="I20" i="33"/>
  <c r="W20" i="33" s="1"/>
  <c r="K20" i="33"/>
  <c r="E20" i="33"/>
  <c r="Q20" i="33"/>
  <c r="G20" i="33"/>
  <c r="A21" i="33"/>
  <c r="C22" i="33"/>
  <c r="E23" i="30"/>
  <c r="I23" i="30"/>
  <c r="L23" i="30" s="1"/>
  <c r="Y23" i="30" s="1"/>
  <c r="Q23" i="30"/>
  <c r="O23" i="30"/>
  <c r="E24" i="30"/>
  <c r="O24" i="30"/>
  <c r="Q24" i="30"/>
  <c r="I24" i="30"/>
  <c r="M21" i="30"/>
  <c r="M23" i="30"/>
  <c r="V23" i="30" s="1"/>
  <c r="M22" i="30"/>
  <c r="M24" i="30"/>
  <c r="V24" i="30" s="1"/>
  <c r="M20" i="30"/>
  <c r="V20" i="30" s="1"/>
  <c r="W20" i="30" s="1"/>
  <c r="AE17" i="32"/>
  <c r="AF17" i="32" s="1"/>
  <c r="AG17" i="32" s="1"/>
  <c r="AA19" i="32"/>
  <c r="AC19" i="32" s="1"/>
  <c r="K19" i="32"/>
  <c r="I19" i="32"/>
  <c r="G19" i="32"/>
  <c r="O19" i="32"/>
  <c r="M19" i="32"/>
  <c r="V19" i="32" s="1"/>
  <c r="E19" i="32"/>
  <c r="Q19" i="32"/>
  <c r="A20" i="32"/>
  <c r="C21" i="32"/>
  <c r="L18" i="32"/>
  <c r="X18" i="32" s="1"/>
  <c r="S18" i="32"/>
  <c r="AI13" i="30"/>
  <c r="AF15" i="30" s="1"/>
  <c r="AB21" i="30"/>
  <c r="AD21" i="30" s="1"/>
  <c r="L15" i="30"/>
  <c r="Y15" i="30" s="1"/>
  <c r="L14" i="30"/>
  <c r="Y14" i="30" s="1"/>
  <c r="Z14" i="30" s="1"/>
  <c r="L12" i="30"/>
  <c r="Y12" i="30" s="1"/>
  <c r="Z12" i="30" s="1"/>
  <c r="L20" i="30"/>
  <c r="Y20" i="30" s="1"/>
  <c r="L11" i="30"/>
  <c r="Y11" i="30" s="1"/>
  <c r="Z11" i="30" s="1"/>
  <c r="L18" i="30"/>
  <c r="Y18" i="30" s="1"/>
  <c r="L13" i="30"/>
  <c r="Y13" i="30" s="1"/>
  <c r="Z13" i="30" s="1"/>
  <c r="L16" i="30"/>
  <c r="Y16" i="30" s="1"/>
  <c r="L19" i="30"/>
  <c r="Y19" i="30" s="1"/>
  <c r="Y21" i="30"/>
  <c r="L17" i="30"/>
  <c r="Y17" i="30" s="1"/>
  <c r="S19" i="30"/>
  <c r="S18" i="30"/>
  <c r="S13" i="30"/>
  <c r="S11" i="30"/>
  <c r="S15" i="30"/>
  <c r="S14" i="30"/>
  <c r="S17" i="30"/>
  <c r="B333" i="25"/>
  <c r="H333" i="25"/>
  <c r="J333" i="25"/>
  <c r="L333" i="25"/>
  <c r="AI19" i="37" l="1"/>
  <c r="AF21" i="37" s="1"/>
  <c r="AG21" i="37" s="1"/>
  <c r="AH21" i="37" s="1"/>
  <c r="X21" i="37" s="1"/>
  <c r="S20" i="37"/>
  <c r="L20" i="37"/>
  <c r="Y20" i="37" s="1"/>
  <c r="Z20" i="37" s="1"/>
  <c r="W20" i="37"/>
  <c r="Q21" i="37"/>
  <c r="O21" i="37"/>
  <c r="M21" i="37"/>
  <c r="V21" i="37" s="1"/>
  <c r="W21" i="37" s="1"/>
  <c r="K21" i="37"/>
  <c r="E21" i="37"/>
  <c r="I21" i="37"/>
  <c r="G21" i="37"/>
  <c r="A22" i="37"/>
  <c r="C23" i="37"/>
  <c r="W24" i="30"/>
  <c r="AB17" i="30"/>
  <c r="AD17" i="30" s="1"/>
  <c r="L24" i="30"/>
  <c r="Y24" i="30" s="1"/>
  <c r="AB20" i="30"/>
  <c r="AD20" i="30" s="1"/>
  <c r="AB15" i="30"/>
  <c r="AD15" i="30" s="1"/>
  <c r="AG15" i="30" s="1"/>
  <c r="AH15" i="30" s="1"/>
  <c r="W12" i="30"/>
  <c r="W16" i="30"/>
  <c r="S16" i="30"/>
  <c r="AB19" i="30"/>
  <c r="AD19" i="30" s="1"/>
  <c r="AB18" i="30"/>
  <c r="AD18" i="30" s="1"/>
  <c r="W13" i="30"/>
  <c r="S12" i="30"/>
  <c r="AB16" i="30"/>
  <c r="AD16" i="30" s="1"/>
  <c r="AG16" i="30" s="1"/>
  <c r="L20" i="36"/>
  <c r="X20" i="36" s="1"/>
  <c r="Y20" i="36" s="1"/>
  <c r="S20" i="36"/>
  <c r="AH20" i="36"/>
  <c r="AG20" i="36"/>
  <c r="K21" i="36"/>
  <c r="I21" i="36"/>
  <c r="W21" i="36" s="1"/>
  <c r="G21" i="36"/>
  <c r="Q21" i="36"/>
  <c r="E21" i="36"/>
  <c r="O21" i="36"/>
  <c r="M21" i="36"/>
  <c r="V21" i="36" s="1"/>
  <c r="C23" i="36"/>
  <c r="A22" i="36"/>
  <c r="S20" i="30"/>
  <c r="AG20" i="35"/>
  <c r="AB22" i="30"/>
  <c r="AD22" i="30" s="1"/>
  <c r="Q21" i="35"/>
  <c r="O21" i="35"/>
  <c r="AH21" i="35" s="1"/>
  <c r="I21" i="35"/>
  <c r="W21" i="35" s="1"/>
  <c r="AG21" i="35" s="1"/>
  <c r="K21" i="35"/>
  <c r="G21" i="35"/>
  <c r="E21" i="35"/>
  <c r="M21" i="35"/>
  <c r="V21" i="35" s="1"/>
  <c r="A22" i="35"/>
  <c r="C23" i="35"/>
  <c r="L20" i="35"/>
  <c r="X20" i="35" s="1"/>
  <c r="S20" i="35"/>
  <c r="AC22" i="35"/>
  <c r="L20" i="33"/>
  <c r="X20" i="33" s="1"/>
  <c r="S20" i="33"/>
  <c r="AA22" i="33"/>
  <c r="AC22" i="33" s="1"/>
  <c r="Y19" i="33"/>
  <c r="AE20" i="33"/>
  <c r="AF20" i="33" s="1"/>
  <c r="AG20" i="33" s="1"/>
  <c r="A22" i="33"/>
  <c r="C23" i="33"/>
  <c r="Q21" i="33"/>
  <c r="O21" i="33"/>
  <c r="AH21" i="33" s="1"/>
  <c r="M21" i="33"/>
  <c r="V21" i="33" s="1"/>
  <c r="I21" i="33"/>
  <c r="W21" i="33" s="1"/>
  <c r="K21" i="33"/>
  <c r="G21" i="33"/>
  <c r="E21" i="33"/>
  <c r="S24" i="30"/>
  <c r="S23" i="30"/>
  <c r="S22" i="30"/>
  <c r="V22" i="30"/>
  <c r="S21" i="30"/>
  <c r="V21" i="30"/>
  <c r="W21" i="30" s="1"/>
  <c r="W17" i="32"/>
  <c r="Y17" i="32" s="1"/>
  <c r="AH17" i="32"/>
  <c r="AE18" i="32" s="1"/>
  <c r="AF18" i="32" s="1"/>
  <c r="AG18" i="32" s="1"/>
  <c r="W18" i="32" s="1"/>
  <c r="Y18" i="32" s="1"/>
  <c r="AA20" i="32"/>
  <c r="AC20" i="32" s="1"/>
  <c r="S19" i="32"/>
  <c r="L19" i="32"/>
  <c r="X19" i="32" s="1"/>
  <c r="C22" i="32"/>
  <c r="M20" i="32"/>
  <c r="V20" i="32" s="1"/>
  <c r="K20" i="32"/>
  <c r="Q20" i="32"/>
  <c r="O20" i="32"/>
  <c r="I20" i="32"/>
  <c r="G20" i="32"/>
  <c r="F333" i="25"/>
  <c r="N333" i="25"/>
  <c r="H8" i="25"/>
  <c r="J8" i="25"/>
  <c r="L8" i="25"/>
  <c r="N8" i="25"/>
  <c r="H9" i="25"/>
  <c r="J9" i="25"/>
  <c r="L9" i="25"/>
  <c r="N9" i="25"/>
  <c r="H10" i="25"/>
  <c r="J10" i="25"/>
  <c r="L10" i="25"/>
  <c r="N10" i="25"/>
  <c r="H11" i="25"/>
  <c r="J11" i="25"/>
  <c r="L11" i="25"/>
  <c r="N11" i="25"/>
  <c r="H12" i="25"/>
  <c r="J12" i="25"/>
  <c r="L12" i="25"/>
  <c r="N12" i="25"/>
  <c r="H13" i="25"/>
  <c r="J13" i="25"/>
  <c r="L13" i="25"/>
  <c r="N13" i="25"/>
  <c r="H14" i="25"/>
  <c r="J14" i="25"/>
  <c r="L14" i="25"/>
  <c r="N14" i="25"/>
  <c r="H15" i="25"/>
  <c r="J15" i="25"/>
  <c r="L15" i="25"/>
  <c r="N15" i="25"/>
  <c r="H16" i="25"/>
  <c r="J16" i="25"/>
  <c r="L16" i="25"/>
  <c r="N16" i="25"/>
  <c r="H17" i="25"/>
  <c r="J17" i="25"/>
  <c r="L17" i="25"/>
  <c r="N17" i="25"/>
  <c r="H18" i="25"/>
  <c r="J18" i="25"/>
  <c r="L18" i="25"/>
  <c r="N18" i="25"/>
  <c r="H19" i="25"/>
  <c r="J19" i="25"/>
  <c r="L19" i="25"/>
  <c r="N19" i="25"/>
  <c r="H20" i="25"/>
  <c r="J20" i="25"/>
  <c r="L20" i="25"/>
  <c r="N20" i="25"/>
  <c r="H21" i="25"/>
  <c r="J21" i="25"/>
  <c r="L21" i="25"/>
  <c r="N21" i="25"/>
  <c r="H22" i="25"/>
  <c r="J22" i="25"/>
  <c r="L22" i="25"/>
  <c r="N22" i="25"/>
  <c r="H23" i="25"/>
  <c r="J23" i="25"/>
  <c r="L23" i="25"/>
  <c r="N23" i="25"/>
  <c r="H24" i="25"/>
  <c r="J24" i="25"/>
  <c r="L24" i="25"/>
  <c r="N24" i="25"/>
  <c r="H25" i="25"/>
  <c r="J25" i="25"/>
  <c r="L25" i="25"/>
  <c r="N25" i="25"/>
  <c r="H26" i="25"/>
  <c r="J26" i="25"/>
  <c r="L26" i="25"/>
  <c r="N26" i="25"/>
  <c r="H27" i="25"/>
  <c r="J27" i="25"/>
  <c r="L27" i="25"/>
  <c r="N27" i="25"/>
  <c r="H28" i="25"/>
  <c r="J28" i="25"/>
  <c r="L28" i="25"/>
  <c r="N28" i="25"/>
  <c r="H29" i="25"/>
  <c r="J29" i="25"/>
  <c r="L29" i="25"/>
  <c r="N29" i="25"/>
  <c r="H30" i="25"/>
  <c r="J30" i="25"/>
  <c r="L30" i="25"/>
  <c r="N30" i="25"/>
  <c r="H31" i="25"/>
  <c r="J31" i="25"/>
  <c r="L31" i="25"/>
  <c r="N31" i="25"/>
  <c r="H32" i="25"/>
  <c r="J32" i="25"/>
  <c r="L32" i="25"/>
  <c r="N32" i="25"/>
  <c r="H33" i="25"/>
  <c r="J33" i="25"/>
  <c r="L33" i="25"/>
  <c r="N33" i="25"/>
  <c r="H34" i="25"/>
  <c r="J34" i="25"/>
  <c r="L34" i="25"/>
  <c r="N34" i="25"/>
  <c r="H35" i="25"/>
  <c r="J35" i="25"/>
  <c r="L35" i="25"/>
  <c r="N35" i="25"/>
  <c r="H36" i="25"/>
  <c r="J36" i="25"/>
  <c r="L36" i="25"/>
  <c r="N36" i="25"/>
  <c r="H37" i="25"/>
  <c r="J37" i="25"/>
  <c r="L37" i="25"/>
  <c r="N37" i="25"/>
  <c r="H38" i="25"/>
  <c r="J38" i="25"/>
  <c r="L38" i="25"/>
  <c r="N38" i="25"/>
  <c r="H39" i="25"/>
  <c r="J39" i="25"/>
  <c r="L39" i="25"/>
  <c r="N39" i="25"/>
  <c r="H40" i="25"/>
  <c r="J40" i="25"/>
  <c r="L40" i="25"/>
  <c r="N40" i="25"/>
  <c r="H41" i="25"/>
  <c r="J41" i="25"/>
  <c r="L41" i="25"/>
  <c r="N41" i="25"/>
  <c r="H42" i="25"/>
  <c r="J42" i="25"/>
  <c r="L42" i="25"/>
  <c r="N42" i="25"/>
  <c r="H43" i="25"/>
  <c r="J43" i="25"/>
  <c r="L43" i="25"/>
  <c r="N43" i="25"/>
  <c r="H44" i="25"/>
  <c r="J44" i="25"/>
  <c r="L44" i="25"/>
  <c r="N44" i="25"/>
  <c r="H45" i="25"/>
  <c r="J45" i="25"/>
  <c r="L45" i="25"/>
  <c r="N45" i="25"/>
  <c r="H46" i="25"/>
  <c r="J46" i="25"/>
  <c r="L46" i="25"/>
  <c r="N46" i="25"/>
  <c r="H47" i="25"/>
  <c r="J47" i="25"/>
  <c r="L47" i="25"/>
  <c r="N47" i="25"/>
  <c r="H48" i="25"/>
  <c r="J48" i="25"/>
  <c r="L48" i="25"/>
  <c r="N48" i="25"/>
  <c r="H49" i="25"/>
  <c r="J49" i="25"/>
  <c r="L49" i="25"/>
  <c r="N49" i="25"/>
  <c r="H50" i="25"/>
  <c r="J50" i="25"/>
  <c r="L50" i="25"/>
  <c r="N50" i="25"/>
  <c r="H51" i="25"/>
  <c r="J51" i="25"/>
  <c r="L51" i="25"/>
  <c r="N51" i="25"/>
  <c r="H52" i="25"/>
  <c r="J52" i="25"/>
  <c r="L52" i="25"/>
  <c r="N52" i="25"/>
  <c r="H53" i="25"/>
  <c r="J53" i="25"/>
  <c r="L53" i="25"/>
  <c r="N53" i="25"/>
  <c r="H54" i="25"/>
  <c r="J54" i="25"/>
  <c r="L54" i="25"/>
  <c r="N54" i="25"/>
  <c r="H55" i="25"/>
  <c r="J55" i="25"/>
  <c r="L55" i="25"/>
  <c r="N55" i="25"/>
  <c r="H56" i="25"/>
  <c r="J56" i="25"/>
  <c r="L56" i="25"/>
  <c r="N56" i="25"/>
  <c r="H57" i="25"/>
  <c r="J57" i="25"/>
  <c r="L57" i="25"/>
  <c r="N57" i="25"/>
  <c r="H58" i="25"/>
  <c r="J58" i="25"/>
  <c r="L58" i="25"/>
  <c r="N58" i="25"/>
  <c r="H59" i="25"/>
  <c r="J59" i="25"/>
  <c r="L59" i="25"/>
  <c r="N59" i="25"/>
  <c r="H60" i="25"/>
  <c r="J60" i="25"/>
  <c r="L60" i="25"/>
  <c r="N60" i="25"/>
  <c r="H61" i="25"/>
  <c r="J61" i="25"/>
  <c r="L61" i="25"/>
  <c r="N61" i="25"/>
  <c r="H62" i="25"/>
  <c r="J62" i="25"/>
  <c r="L62" i="25"/>
  <c r="N62" i="25"/>
  <c r="H63" i="25"/>
  <c r="J63" i="25"/>
  <c r="L63" i="25"/>
  <c r="N63" i="25"/>
  <c r="H64" i="25"/>
  <c r="J64" i="25"/>
  <c r="L64" i="25"/>
  <c r="N64" i="25"/>
  <c r="H65" i="25"/>
  <c r="J65" i="25"/>
  <c r="L65" i="25"/>
  <c r="N65" i="25"/>
  <c r="H66" i="25"/>
  <c r="J66" i="25"/>
  <c r="L66" i="25"/>
  <c r="N66" i="25"/>
  <c r="H67" i="25"/>
  <c r="J67" i="25"/>
  <c r="L67" i="25"/>
  <c r="N67" i="25"/>
  <c r="H68" i="25"/>
  <c r="J68" i="25"/>
  <c r="L68" i="25"/>
  <c r="N68" i="25"/>
  <c r="H69" i="25"/>
  <c r="J69" i="25"/>
  <c r="L69" i="25"/>
  <c r="N69" i="25"/>
  <c r="H70" i="25"/>
  <c r="J70" i="25"/>
  <c r="L70" i="25"/>
  <c r="N70" i="25"/>
  <c r="H71" i="25"/>
  <c r="J71" i="25"/>
  <c r="L71" i="25"/>
  <c r="N71" i="25"/>
  <c r="H72" i="25"/>
  <c r="J72" i="25"/>
  <c r="L72" i="25"/>
  <c r="N72" i="25"/>
  <c r="H73" i="25"/>
  <c r="J73" i="25"/>
  <c r="L73" i="25"/>
  <c r="N73" i="25"/>
  <c r="H74" i="25"/>
  <c r="J74" i="25"/>
  <c r="L74" i="25"/>
  <c r="N74" i="25"/>
  <c r="H75" i="25"/>
  <c r="J75" i="25"/>
  <c r="L75" i="25"/>
  <c r="N75" i="25"/>
  <c r="H76" i="25"/>
  <c r="J76" i="25"/>
  <c r="L76" i="25"/>
  <c r="N76" i="25"/>
  <c r="H77" i="25"/>
  <c r="J77" i="25"/>
  <c r="L77" i="25"/>
  <c r="N77" i="25"/>
  <c r="H78" i="25"/>
  <c r="J78" i="25"/>
  <c r="L78" i="25"/>
  <c r="N78" i="25"/>
  <c r="H79" i="25"/>
  <c r="J79" i="25"/>
  <c r="L79" i="25"/>
  <c r="N79" i="25"/>
  <c r="H80" i="25"/>
  <c r="J80" i="25"/>
  <c r="L80" i="25"/>
  <c r="N80" i="25"/>
  <c r="H81" i="25"/>
  <c r="J81" i="25"/>
  <c r="L81" i="25"/>
  <c r="N81" i="25"/>
  <c r="H82" i="25"/>
  <c r="J82" i="25"/>
  <c r="L82" i="25"/>
  <c r="N82" i="25"/>
  <c r="H83" i="25"/>
  <c r="J83" i="25"/>
  <c r="L83" i="25"/>
  <c r="N83" i="25"/>
  <c r="H84" i="25"/>
  <c r="J84" i="25"/>
  <c r="L84" i="25"/>
  <c r="N84" i="25"/>
  <c r="H85" i="25"/>
  <c r="J85" i="25"/>
  <c r="L85" i="25"/>
  <c r="N85" i="25"/>
  <c r="H86" i="25"/>
  <c r="J86" i="25"/>
  <c r="L86" i="25"/>
  <c r="N86" i="25"/>
  <c r="H87" i="25"/>
  <c r="J87" i="25"/>
  <c r="L87" i="25"/>
  <c r="N87" i="25"/>
  <c r="H88" i="25"/>
  <c r="J88" i="25"/>
  <c r="L88" i="25"/>
  <c r="N88" i="25"/>
  <c r="H89" i="25"/>
  <c r="J89" i="25"/>
  <c r="L89" i="25"/>
  <c r="N89" i="25"/>
  <c r="H90" i="25"/>
  <c r="J90" i="25"/>
  <c r="L90" i="25"/>
  <c r="N90" i="25"/>
  <c r="H91" i="25"/>
  <c r="J91" i="25"/>
  <c r="L91" i="25"/>
  <c r="N91" i="25"/>
  <c r="H92" i="25"/>
  <c r="J92" i="25"/>
  <c r="L92" i="25"/>
  <c r="N92" i="25"/>
  <c r="H93" i="25"/>
  <c r="J93" i="25"/>
  <c r="L93" i="25"/>
  <c r="N93" i="25"/>
  <c r="H94" i="25"/>
  <c r="J94" i="25"/>
  <c r="L94" i="25"/>
  <c r="N94" i="25"/>
  <c r="H95" i="25"/>
  <c r="J95" i="25"/>
  <c r="L95" i="25"/>
  <c r="N95" i="25"/>
  <c r="H96" i="25"/>
  <c r="J96" i="25"/>
  <c r="L96" i="25"/>
  <c r="N96" i="25"/>
  <c r="H97" i="25"/>
  <c r="J97" i="25"/>
  <c r="L97" i="25"/>
  <c r="N97" i="25"/>
  <c r="H98" i="25"/>
  <c r="J98" i="25"/>
  <c r="L98" i="25"/>
  <c r="N98" i="25"/>
  <c r="H99" i="25"/>
  <c r="J99" i="25"/>
  <c r="L99" i="25"/>
  <c r="N99" i="25"/>
  <c r="H100" i="25"/>
  <c r="J100" i="25"/>
  <c r="L100" i="25"/>
  <c r="N100" i="25"/>
  <c r="H101" i="25"/>
  <c r="J101" i="25"/>
  <c r="L101" i="25"/>
  <c r="N101" i="25"/>
  <c r="H102" i="25"/>
  <c r="J102" i="25"/>
  <c r="L102" i="25"/>
  <c r="N102" i="25"/>
  <c r="H103" i="25"/>
  <c r="J103" i="25"/>
  <c r="L103" i="25"/>
  <c r="N103" i="25"/>
  <c r="H104" i="25"/>
  <c r="J104" i="25"/>
  <c r="L104" i="25"/>
  <c r="N104" i="25"/>
  <c r="H105" i="25"/>
  <c r="J105" i="25"/>
  <c r="L105" i="25"/>
  <c r="N105" i="25"/>
  <c r="H106" i="25"/>
  <c r="J106" i="25"/>
  <c r="L106" i="25"/>
  <c r="N106" i="25"/>
  <c r="H107" i="25"/>
  <c r="J107" i="25"/>
  <c r="L107" i="25"/>
  <c r="N107" i="25"/>
  <c r="H108" i="25"/>
  <c r="J108" i="25"/>
  <c r="L108" i="25"/>
  <c r="N108" i="25"/>
  <c r="H109" i="25"/>
  <c r="J109" i="25"/>
  <c r="L109" i="25"/>
  <c r="N109" i="25"/>
  <c r="H110" i="25"/>
  <c r="J110" i="25"/>
  <c r="L110" i="25"/>
  <c r="N110" i="25"/>
  <c r="H111" i="25"/>
  <c r="J111" i="25"/>
  <c r="L111" i="25"/>
  <c r="N111" i="25"/>
  <c r="H112" i="25"/>
  <c r="J112" i="25"/>
  <c r="L112" i="25"/>
  <c r="N112" i="25"/>
  <c r="H113" i="25"/>
  <c r="J113" i="25"/>
  <c r="L113" i="25"/>
  <c r="N113" i="25"/>
  <c r="H114" i="25"/>
  <c r="J114" i="25"/>
  <c r="L114" i="25"/>
  <c r="N114" i="25"/>
  <c r="H115" i="25"/>
  <c r="J115" i="25"/>
  <c r="L115" i="25"/>
  <c r="N115" i="25"/>
  <c r="H116" i="25"/>
  <c r="J116" i="25"/>
  <c r="L116" i="25"/>
  <c r="N116" i="25"/>
  <c r="H117" i="25"/>
  <c r="J117" i="25"/>
  <c r="L117" i="25"/>
  <c r="N117" i="25"/>
  <c r="H118" i="25"/>
  <c r="J118" i="25"/>
  <c r="L118" i="25"/>
  <c r="N118" i="25"/>
  <c r="H119" i="25"/>
  <c r="J119" i="25"/>
  <c r="L119" i="25"/>
  <c r="N119" i="25"/>
  <c r="H120" i="25"/>
  <c r="J120" i="25"/>
  <c r="L120" i="25"/>
  <c r="N120" i="25"/>
  <c r="H121" i="25"/>
  <c r="J121" i="25"/>
  <c r="L121" i="25"/>
  <c r="N121" i="25"/>
  <c r="H122" i="25"/>
  <c r="J122" i="25"/>
  <c r="L122" i="25"/>
  <c r="N122" i="25"/>
  <c r="H123" i="25"/>
  <c r="J123" i="25"/>
  <c r="L123" i="25"/>
  <c r="N123" i="25"/>
  <c r="H124" i="25"/>
  <c r="J124" i="25"/>
  <c r="L124" i="25"/>
  <c r="N124" i="25"/>
  <c r="H125" i="25"/>
  <c r="J125" i="25"/>
  <c r="L125" i="25"/>
  <c r="N125" i="25"/>
  <c r="H126" i="25"/>
  <c r="J126" i="25"/>
  <c r="L126" i="25"/>
  <c r="N126" i="25"/>
  <c r="H127" i="25"/>
  <c r="J127" i="25"/>
  <c r="L127" i="25"/>
  <c r="N127" i="25"/>
  <c r="H128" i="25"/>
  <c r="J128" i="25"/>
  <c r="L128" i="25"/>
  <c r="N128" i="25"/>
  <c r="H129" i="25"/>
  <c r="J129" i="25"/>
  <c r="L129" i="25"/>
  <c r="N129" i="25"/>
  <c r="H130" i="25"/>
  <c r="J130" i="25"/>
  <c r="L130" i="25"/>
  <c r="N130" i="25"/>
  <c r="H131" i="25"/>
  <c r="J131" i="25"/>
  <c r="L131" i="25"/>
  <c r="N131" i="25"/>
  <c r="H132" i="25"/>
  <c r="J132" i="25"/>
  <c r="L132" i="25"/>
  <c r="N132" i="25"/>
  <c r="H133" i="25"/>
  <c r="J133" i="25"/>
  <c r="L133" i="25"/>
  <c r="N133" i="25"/>
  <c r="H134" i="25"/>
  <c r="J134" i="25"/>
  <c r="L134" i="25"/>
  <c r="N134" i="25"/>
  <c r="H135" i="25"/>
  <c r="J135" i="25"/>
  <c r="L135" i="25"/>
  <c r="N135" i="25"/>
  <c r="H136" i="25"/>
  <c r="J136" i="25"/>
  <c r="L136" i="25"/>
  <c r="N136" i="25"/>
  <c r="H137" i="25"/>
  <c r="J137" i="25"/>
  <c r="L137" i="25"/>
  <c r="N137" i="25"/>
  <c r="H138" i="25"/>
  <c r="J138" i="25"/>
  <c r="L138" i="25"/>
  <c r="N138" i="25"/>
  <c r="H139" i="25"/>
  <c r="J139" i="25"/>
  <c r="L139" i="25"/>
  <c r="N139" i="25"/>
  <c r="H140" i="25"/>
  <c r="J140" i="25"/>
  <c r="L140" i="25"/>
  <c r="N140" i="25"/>
  <c r="H141" i="25"/>
  <c r="J141" i="25"/>
  <c r="L141" i="25"/>
  <c r="N141" i="25"/>
  <c r="H142" i="25"/>
  <c r="J142" i="25"/>
  <c r="L142" i="25"/>
  <c r="N142" i="25"/>
  <c r="H143" i="25"/>
  <c r="J143" i="25"/>
  <c r="L143" i="25"/>
  <c r="N143" i="25"/>
  <c r="H144" i="25"/>
  <c r="J144" i="25"/>
  <c r="L144" i="25"/>
  <c r="N144" i="25"/>
  <c r="H145" i="25"/>
  <c r="J145" i="25"/>
  <c r="L145" i="25"/>
  <c r="N145" i="25"/>
  <c r="H146" i="25"/>
  <c r="J146" i="25"/>
  <c r="L146" i="25"/>
  <c r="N146" i="25"/>
  <c r="H147" i="25"/>
  <c r="J147" i="25"/>
  <c r="L147" i="25"/>
  <c r="N147" i="25"/>
  <c r="H148" i="25"/>
  <c r="J148" i="25"/>
  <c r="L148" i="25"/>
  <c r="N148" i="25"/>
  <c r="H149" i="25"/>
  <c r="J149" i="25"/>
  <c r="L149" i="25"/>
  <c r="N149" i="25"/>
  <c r="H150" i="25"/>
  <c r="J150" i="25"/>
  <c r="L150" i="25"/>
  <c r="N150" i="25"/>
  <c r="H151" i="25"/>
  <c r="J151" i="25"/>
  <c r="L151" i="25"/>
  <c r="N151" i="25"/>
  <c r="H152" i="25"/>
  <c r="J152" i="25"/>
  <c r="L152" i="25"/>
  <c r="N152" i="25"/>
  <c r="H153" i="25"/>
  <c r="J153" i="25"/>
  <c r="L153" i="25"/>
  <c r="N153" i="25"/>
  <c r="H154" i="25"/>
  <c r="J154" i="25"/>
  <c r="L154" i="25"/>
  <c r="N154" i="25"/>
  <c r="H155" i="25"/>
  <c r="J155" i="25"/>
  <c r="L155" i="25"/>
  <c r="N155" i="25"/>
  <c r="H156" i="25"/>
  <c r="J156" i="25"/>
  <c r="L156" i="25"/>
  <c r="N156" i="25"/>
  <c r="H157" i="25"/>
  <c r="J157" i="25"/>
  <c r="L157" i="25"/>
  <c r="N157" i="25"/>
  <c r="H158" i="25"/>
  <c r="J158" i="25"/>
  <c r="L158" i="25"/>
  <c r="N158" i="25"/>
  <c r="H159" i="25"/>
  <c r="J159" i="25"/>
  <c r="L159" i="25"/>
  <c r="N159" i="25"/>
  <c r="H160" i="25"/>
  <c r="J160" i="25"/>
  <c r="L160" i="25"/>
  <c r="N160" i="25"/>
  <c r="H161" i="25"/>
  <c r="J161" i="25"/>
  <c r="L161" i="25"/>
  <c r="N161" i="25"/>
  <c r="H162" i="25"/>
  <c r="J162" i="25"/>
  <c r="L162" i="25"/>
  <c r="N162" i="25"/>
  <c r="H163" i="25"/>
  <c r="J163" i="25"/>
  <c r="L163" i="25"/>
  <c r="N163" i="25"/>
  <c r="H164" i="25"/>
  <c r="J164" i="25"/>
  <c r="L164" i="25"/>
  <c r="N164" i="25"/>
  <c r="H165" i="25"/>
  <c r="J165" i="25"/>
  <c r="L165" i="25"/>
  <c r="N165" i="25"/>
  <c r="H166" i="25"/>
  <c r="J166" i="25"/>
  <c r="L166" i="25"/>
  <c r="N166" i="25"/>
  <c r="H167" i="25"/>
  <c r="J167" i="25"/>
  <c r="L167" i="25"/>
  <c r="N167" i="25"/>
  <c r="H168" i="25"/>
  <c r="J168" i="25"/>
  <c r="L168" i="25"/>
  <c r="N168" i="25"/>
  <c r="H169" i="25"/>
  <c r="J169" i="25"/>
  <c r="L169" i="25"/>
  <c r="N169" i="25"/>
  <c r="H170" i="25"/>
  <c r="J170" i="25"/>
  <c r="L170" i="25"/>
  <c r="N170" i="25"/>
  <c r="H171" i="25"/>
  <c r="J171" i="25"/>
  <c r="L171" i="25"/>
  <c r="N171" i="25"/>
  <c r="H172" i="25"/>
  <c r="J172" i="25"/>
  <c r="L172" i="25"/>
  <c r="N172" i="25"/>
  <c r="H173" i="25"/>
  <c r="J173" i="25"/>
  <c r="L173" i="25"/>
  <c r="N173" i="25"/>
  <c r="H174" i="25"/>
  <c r="J174" i="25"/>
  <c r="L174" i="25"/>
  <c r="N174" i="25"/>
  <c r="H175" i="25"/>
  <c r="J175" i="25"/>
  <c r="L175" i="25"/>
  <c r="N175" i="25"/>
  <c r="H176" i="25"/>
  <c r="J176" i="25"/>
  <c r="L176" i="25"/>
  <c r="N176" i="25"/>
  <c r="H177" i="25"/>
  <c r="J177" i="25"/>
  <c r="L177" i="25"/>
  <c r="N177" i="25"/>
  <c r="H178" i="25"/>
  <c r="J178" i="25"/>
  <c r="L178" i="25"/>
  <c r="N178" i="25"/>
  <c r="H179" i="25"/>
  <c r="J179" i="25"/>
  <c r="L179" i="25"/>
  <c r="N179" i="25"/>
  <c r="H180" i="25"/>
  <c r="J180" i="25"/>
  <c r="L180" i="25"/>
  <c r="N180" i="25"/>
  <c r="H181" i="25"/>
  <c r="J181" i="25"/>
  <c r="L181" i="25"/>
  <c r="N181" i="25"/>
  <c r="H182" i="25"/>
  <c r="J182" i="25"/>
  <c r="L182" i="25"/>
  <c r="N182" i="25"/>
  <c r="H183" i="25"/>
  <c r="J183" i="25"/>
  <c r="L183" i="25"/>
  <c r="N183" i="25"/>
  <c r="H184" i="25"/>
  <c r="J184" i="25"/>
  <c r="L184" i="25"/>
  <c r="N184" i="25"/>
  <c r="H185" i="25"/>
  <c r="J185" i="25"/>
  <c r="L185" i="25"/>
  <c r="N185" i="25"/>
  <c r="H186" i="25"/>
  <c r="J186" i="25"/>
  <c r="L186" i="25"/>
  <c r="N186" i="25"/>
  <c r="H187" i="25"/>
  <c r="J187" i="25"/>
  <c r="L187" i="25"/>
  <c r="N187" i="25"/>
  <c r="H188" i="25"/>
  <c r="J188" i="25"/>
  <c r="L188" i="25"/>
  <c r="N188" i="25"/>
  <c r="H189" i="25"/>
  <c r="J189" i="25"/>
  <c r="L189" i="25"/>
  <c r="N189" i="25"/>
  <c r="H190" i="25"/>
  <c r="J190" i="25"/>
  <c r="L190" i="25"/>
  <c r="N190" i="25"/>
  <c r="H191" i="25"/>
  <c r="J191" i="25"/>
  <c r="L191" i="25"/>
  <c r="N191" i="25"/>
  <c r="H192" i="25"/>
  <c r="J192" i="25"/>
  <c r="L192" i="25"/>
  <c r="N192" i="25"/>
  <c r="H193" i="25"/>
  <c r="J193" i="25"/>
  <c r="L193" i="25"/>
  <c r="N193" i="25"/>
  <c r="H194" i="25"/>
  <c r="J194" i="25"/>
  <c r="L194" i="25"/>
  <c r="N194" i="25"/>
  <c r="H195" i="25"/>
  <c r="J195" i="25"/>
  <c r="L195" i="25"/>
  <c r="N195" i="25"/>
  <c r="H196" i="25"/>
  <c r="J196" i="25"/>
  <c r="L196" i="25"/>
  <c r="N196" i="25"/>
  <c r="H197" i="25"/>
  <c r="J197" i="25"/>
  <c r="L197" i="25"/>
  <c r="N197" i="25"/>
  <c r="H198" i="25"/>
  <c r="J198" i="25"/>
  <c r="L198" i="25"/>
  <c r="N198" i="25"/>
  <c r="H199" i="25"/>
  <c r="J199" i="25"/>
  <c r="L199" i="25"/>
  <c r="N199" i="25"/>
  <c r="H200" i="25"/>
  <c r="J200" i="25"/>
  <c r="L200" i="25"/>
  <c r="N200" i="25"/>
  <c r="H201" i="25"/>
  <c r="J201" i="25"/>
  <c r="L201" i="25"/>
  <c r="N201" i="25"/>
  <c r="H202" i="25"/>
  <c r="J202" i="25"/>
  <c r="L202" i="25"/>
  <c r="N202" i="25"/>
  <c r="H203" i="25"/>
  <c r="J203" i="25"/>
  <c r="L203" i="25"/>
  <c r="N203" i="25"/>
  <c r="H204" i="25"/>
  <c r="J204" i="25"/>
  <c r="L204" i="25"/>
  <c r="N204" i="25"/>
  <c r="H205" i="25"/>
  <c r="J205" i="25"/>
  <c r="L205" i="25"/>
  <c r="N205" i="25"/>
  <c r="H206" i="25"/>
  <c r="J206" i="25"/>
  <c r="L206" i="25"/>
  <c r="N206" i="25"/>
  <c r="H207" i="25"/>
  <c r="J207" i="25"/>
  <c r="L207" i="25"/>
  <c r="N207" i="25"/>
  <c r="H208" i="25"/>
  <c r="J208" i="25"/>
  <c r="L208" i="25"/>
  <c r="N208" i="25"/>
  <c r="H209" i="25"/>
  <c r="J209" i="25"/>
  <c r="L209" i="25"/>
  <c r="N209" i="25"/>
  <c r="H210" i="25"/>
  <c r="J210" i="25"/>
  <c r="L210" i="25"/>
  <c r="N210" i="25"/>
  <c r="H211" i="25"/>
  <c r="J211" i="25"/>
  <c r="L211" i="25"/>
  <c r="N211" i="25"/>
  <c r="H212" i="25"/>
  <c r="J212" i="25"/>
  <c r="L212" i="25"/>
  <c r="N212" i="25"/>
  <c r="H213" i="25"/>
  <c r="J213" i="25"/>
  <c r="L213" i="25"/>
  <c r="N213" i="25"/>
  <c r="H214" i="25"/>
  <c r="J214" i="25"/>
  <c r="L214" i="25"/>
  <c r="N214" i="25"/>
  <c r="H215" i="25"/>
  <c r="J215" i="25"/>
  <c r="L215" i="25"/>
  <c r="N215" i="25"/>
  <c r="H216" i="25"/>
  <c r="J216" i="25"/>
  <c r="L216" i="25"/>
  <c r="N216" i="25"/>
  <c r="H217" i="25"/>
  <c r="J217" i="25"/>
  <c r="L217" i="25"/>
  <c r="N217" i="25"/>
  <c r="H218" i="25"/>
  <c r="J218" i="25"/>
  <c r="L218" i="25"/>
  <c r="N218" i="25"/>
  <c r="H219" i="25"/>
  <c r="J219" i="25"/>
  <c r="L219" i="25"/>
  <c r="N219" i="25"/>
  <c r="H220" i="25"/>
  <c r="J220" i="25"/>
  <c r="L220" i="25"/>
  <c r="N220" i="25"/>
  <c r="H221" i="25"/>
  <c r="J221" i="25"/>
  <c r="L221" i="25"/>
  <c r="N221" i="25"/>
  <c r="H222" i="25"/>
  <c r="J222" i="25"/>
  <c r="L222" i="25"/>
  <c r="N222" i="25"/>
  <c r="H223" i="25"/>
  <c r="J223" i="25"/>
  <c r="L223" i="25"/>
  <c r="N223" i="25"/>
  <c r="H224" i="25"/>
  <c r="J224" i="25"/>
  <c r="L224" i="25"/>
  <c r="N224" i="25"/>
  <c r="H225" i="25"/>
  <c r="J225" i="25"/>
  <c r="L225" i="25"/>
  <c r="N225" i="25"/>
  <c r="H226" i="25"/>
  <c r="J226" i="25"/>
  <c r="L226" i="25"/>
  <c r="N226" i="25"/>
  <c r="H227" i="25"/>
  <c r="J227" i="25"/>
  <c r="L227" i="25"/>
  <c r="N227" i="25"/>
  <c r="H228" i="25"/>
  <c r="J228" i="25"/>
  <c r="L228" i="25"/>
  <c r="N228" i="25"/>
  <c r="H229" i="25"/>
  <c r="J229" i="25"/>
  <c r="L229" i="25"/>
  <c r="N229" i="25"/>
  <c r="H230" i="25"/>
  <c r="J230" i="25"/>
  <c r="L230" i="25"/>
  <c r="N230" i="25"/>
  <c r="H231" i="25"/>
  <c r="J231" i="25"/>
  <c r="L231" i="25"/>
  <c r="N231" i="25"/>
  <c r="H232" i="25"/>
  <c r="J232" i="25"/>
  <c r="L232" i="25"/>
  <c r="N232" i="25"/>
  <c r="H233" i="25"/>
  <c r="J233" i="25"/>
  <c r="L233" i="25"/>
  <c r="N233" i="25"/>
  <c r="H234" i="25"/>
  <c r="J234" i="25"/>
  <c r="L234" i="25"/>
  <c r="N234" i="25"/>
  <c r="H235" i="25"/>
  <c r="J235" i="25"/>
  <c r="L235" i="25"/>
  <c r="N235" i="25"/>
  <c r="H236" i="25"/>
  <c r="J236" i="25"/>
  <c r="L236" i="25"/>
  <c r="N236" i="25"/>
  <c r="H237" i="25"/>
  <c r="J237" i="25"/>
  <c r="L237" i="25"/>
  <c r="N237" i="25"/>
  <c r="H238" i="25"/>
  <c r="J238" i="25"/>
  <c r="L238" i="25"/>
  <c r="N238" i="25"/>
  <c r="H239" i="25"/>
  <c r="J239" i="25"/>
  <c r="L239" i="25"/>
  <c r="N239" i="25"/>
  <c r="H240" i="25"/>
  <c r="J240" i="25"/>
  <c r="L240" i="25"/>
  <c r="N240" i="25"/>
  <c r="H241" i="25"/>
  <c r="J241" i="25"/>
  <c r="L241" i="25"/>
  <c r="N241" i="25"/>
  <c r="H242" i="25"/>
  <c r="J242" i="25"/>
  <c r="L242" i="25"/>
  <c r="N242" i="25"/>
  <c r="H243" i="25"/>
  <c r="J243" i="25"/>
  <c r="L243" i="25"/>
  <c r="N243" i="25"/>
  <c r="H244" i="25"/>
  <c r="J244" i="25"/>
  <c r="L244" i="25"/>
  <c r="N244" i="25"/>
  <c r="H245" i="25"/>
  <c r="J245" i="25"/>
  <c r="L245" i="25"/>
  <c r="N245" i="25"/>
  <c r="H246" i="25"/>
  <c r="J246" i="25"/>
  <c r="L246" i="25"/>
  <c r="N246" i="25"/>
  <c r="H247" i="25"/>
  <c r="J247" i="25"/>
  <c r="L247" i="25"/>
  <c r="N247" i="25"/>
  <c r="H248" i="25"/>
  <c r="J248" i="25"/>
  <c r="L248" i="25"/>
  <c r="N248" i="25"/>
  <c r="H249" i="25"/>
  <c r="J249" i="25"/>
  <c r="L249" i="25"/>
  <c r="N249" i="25"/>
  <c r="H250" i="25"/>
  <c r="J250" i="25"/>
  <c r="L250" i="25"/>
  <c r="N250" i="25"/>
  <c r="H251" i="25"/>
  <c r="J251" i="25"/>
  <c r="L251" i="25"/>
  <c r="N251" i="25"/>
  <c r="H252" i="25"/>
  <c r="J252" i="25"/>
  <c r="L252" i="25"/>
  <c r="N252" i="25"/>
  <c r="H253" i="25"/>
  <c r="J253" i="25"/>
  <c r="L253" i="25"/>
  <c r="N253" i="25"/>
  <c r="H254" i="25"/>
  <c r="J254" i="25"/>
  <c r="L254" i="25"/>
  <c r="N254" i="25"/>
  <c r="H255" i="25"/>
  <c r="J255" i="25"/>
  <c r="L255" i="25"/>
  <c r="N255" i="25"/>
  <c r="H256" i="25"/>
  <c r="J256" i="25"/>
  <c r="L256" i="25"/>
  <c r="N256" i="25"/>
  <c r="H257" i="25"/>
  <c r="J257" i="25"/>
  <c r="L257" i="25"/>
  <c r="N257" i="25"/>
  <c r="H258" i="25"/>
  <c r="J258" i="25"/>
  <c r="L258" i="25"/>
  <c r="N258" i="25"/>
  <c r="H259" i="25"/>
  <c r="J259" i="25"/>
  <c r="L259" i="25"/>
  <c r="N259" i="25"/>
  <c r="H260" i="25"/>
  <c r="J260" i="25"/>
  <c r="L260" i="25"/>
  <c r="N260" i="25"/>
  <c r="H261" i="25"/>
  <c r="J261" i="25"/>
  <c r="L261" i="25"/>
  <c r="N261" i="25"/>
  <c r="H262" i="25"/>
  <c r="J262" i="25"/>
  <c r="L262" i="25"/>
  <c r="N262" i="25"/>
  <c r="H263" i="25"/>
  <c r="J263" i="25"/>
  <c r="L263" i="25"/>
  <c r="N263" i="25"/>
  <c r="H264" i="25"/>
  <c r="J264" i="25"/>
  <c r="L264" i="25"/>
  <c r="N264" i="25"/>
  <c r="H265" i="25"/>
  <c r="J265" i="25"/>
  <c r="L265" i="25"/>
  <c r="N265" i="25"/>
  <c r="H266" i="25"/>
  <c r="J266" i="25"/>
  <c r="L266" i="25"/>
  <c r="N266" i="25"/>
  <c r="H267" i="25"/>
  <c r="J267" i="25"/>
  <c r="L267" i="25"/>
  <c r="N267" i="25"/>
  <c r="H268" i="25"/>
  <c r="J268" i="25"/>
  <c r="L268" i="25"/>
  <c r="N268" i="25"/>
  <c r="H269" i="25"/>
  <c r="J269" i="25"/>
  <c r="L269" i="25"/>
  <c r="N269" i="25"/>
  <c r="H270" i="25"/>
  <c r="J270" i="25"/>
  <c r="L270" i="25"/>
  <c r="N270" i="25"/>
  <c r="H271" i="25"/>
  <c r="J271" i="25"/>
  <c r="L271" i="25"/>
  <c r="N271" i="25"/>
  <c r="H272" i="25"/>
  <c r="J272" i="25"/>
  <c r="L272" i="25"/>
  <c r="N272" i="25"/>
  <c r="H273" i="25"/>
  <c r="J273" i="25"/>
  <c r="L273" i="25"/>
  <c r="N273" i="25"/>
  <c r="H274" i="25"/>
  <c r="J274" i="25"/>
  <c r="L274" i="25"/>
  <c r="N274" i="25"/>
  <c r="H275" i="25"/>
  <c r="J275" i="25"/>
  <c r="L275" i="25"/>
  <c r="N275" i="25"/>
  <c r="H276" i="25"/>
  <c r="J276" i="25"/>
  <c r="L276" i="25"/>
  <c r="N276" i="25"/>
  <c r="H277" i="25"/>
  <c r="J277" i="25"/>
  <c r="L277" i="25"/>
  <c r="N277" i="25"/>
  <c r="H278" i="25"/>
  <c r="J278" i="25"/>
  <c r="L278" i="25"/>
  <c r="N278" i="25"/>
  <c r="H279" i="25"/>
  <c r="J279" i="25"/>
  <c r="L279" i="25"/>
  <c r="N279" i="25"/>
  <c r="H280" i="25"/>
  <c r="J280" i="25"/>
  <c r="L280" i="25"/>
  <c r="N280" i="25"/>
  <c r="H281" i="25"/>
  <c r="J281" i="25"/>
  <c r="L281" i="25"/>
  <c r="N281" i="25"/>
  <c r="H282" i="25"/>
  <c r="J282" i="25"/>
  <c r="L282" i="25"/>
  <c r="N282" i="25"/>
  <c r="H283" i="25"/>
  <c r="J283" i="25"/>
  <c r="L283" i="25"/>
  <c r="N283" i="25"/>
  <c r="H284" i="25"/>
  <c r="J284" i="25"/>
  <c r="L284" i="25"/>
  <c r="N284" i="25"/>
  <c r="H285" i="25"/>
  <c r="J285" i="25"/>
  <c r="L285" i="25"/>
  <c r="N285" i="25"/>
  <c r="H286" i="25"/>
  <c r="J286" i="25"/>
  <c r="L286" i="25"/>
  <c r="N286" i="25"/>
  <c r="H287" i="25"/>
  <c r="J287" i="25"/>
  <c r="L287" i="25"/>
  <c r="N287" i="25"/>
  <c r="H288" i="25"/>
  <c r="J288" i="25"/>
  <c r="L288" i="25"/>
  <c r="N288" i="25"/>
  <c r="H289" i="25"/>
  <c r="J289" i="25"/>
  <c r="L289" i="25"/>
  <c r="N289" i="25"/>
  <c r="H290" i="25"/>
  <c r="J290" i="25"/>
  <c r="L290" i="25"/>
  <c r="N290" i="25"/>
  <c r="H291" i="25"/>
  <c r="J291" i="25"/>
  <c r="L291" i="25"/>
  <c r="N291" i="25"/>
  <c r="H292" i="25"/>
  <c r="J292" i="25"/>
  <c r="L292" i="25"/>
  <c r="N292" i="25"/>
  <c r="H293" i="25"/>
  <c r="J293" i="25"/>
  <c r="L293" i="25"/>
  <c r="N293" i="25"/>
  <c r="H294" i="25"/>
  <c r="J294" i="25"/>
  <c r="L294" i="25"/>
  <c r="N294" i="25"/>
  <c r="H295" i="25"/>
  <c r="J295" i="25"/>
  <c r="L295" i="25"/>
  <c r="N295" i="25"/>
  <c r="H296" i="25"/>
  <c r="J296" i="25"/>
  <c r="L296" i="25"/>
  <c r="N296" i="25"/>
  <c r="H297" i="25"/>
  <c r="J297" i="25"/>
  <c r="L297" i="25"/>
  <c r="N297" i="25"/>
  <c r="H298" i="25"/>
  <c r="J298" i="25"/>
  <c r="L298" i="25"/>
  <c r="N298" i="25"/>
  <c r="H299" i="25"/>
  <c r="J299" i="25"/>
  <c r="L299" i="25"/>
  <c r="N299" i="25"/>
  <c r="H300" i="25"/>
  <c r="J300" i="25"/>
  <c r="L300" i="25"/>
  <c r="N300" i="25"/>
  <c r="H301" i="25"/>
  <c r="J301" i="25"/>
  <c r="L301" i="25"/>
  <c r="N301" i="25"/>
  <c r="H302" i="25"/>
  <c r="J302" i="25"/>
  <c r="L302" i="25"/>
  <c r="N302" i="25"/>
  <c r="H303" i="25"/>
  <c r="J303" i="25"/>
  <c r="L303" i="25"/>
  <c r="N303" i="25"/>
  <c r="H304" i="25"/>
  <c r="J304" i="25"/>
  <c r="L304" i="25"/>
  <c r="N304" i="25"/>
  <c r="H305" i="25"/>
  <c r="J305" i="25"/>
  <c r="L305" i="25"/>
  <c r="N305" i="25"/>
  <c r="H306" i="25"/>
  <c r="J306" i="25"/>
  <c r="L306" i="25"/>
  <c r="N306" i="25"/>
  <c r="H307" i="25"/>
  <c r="J307" i="25"/>
  <c r="L307" i="25"/>
  <c r="N307" i="25"/>
  <c r="H308" i="25"/>
  <c r="J308" i="25"/>
  <c r="L308" i="25"/>
  <c r="N308" i="25"/>
  <c r="H309" i="25"/>
  <c r="J309" i="25"/>
  <c r="L309" i="25"/>
  <c r="N309" i="25"/>
  <c r="H310" i="25"/>
  <c r="J310" i="25"/>
  <c r="L310" i="25"/>
  <c r="N310" i="25"/>
  <c r="H311" i="25"/>
  <c r="J311" i="25"/>
  <c r="L311" i="25"/>
  <c r="N311" i="25"/>
  <c r="H312" i="25"/>
  <c r="J312" i="25"/>
  <c r="L312" i="25"/>
  <c r="N312" i="25"/>
  <c r="H313" i="25"/>
  <c r="J313" i="25"/>
  <c r="L313" i="25"/>
  <c r="N313" i="25"/>
  <c r="H314" i="25"/>
  <c r="J314" i="25"/>
  <c r="L314" i="25"/>
  <c r="N314" i="25"/>
  <c r="H315" i="25"/>
  <c r="J315" i="25"/>
  <c r="L315" i="25"/>
  <c r="N315" i="25"/>
  <c r="H316" i="25"/>
  <c r="J316" i="25"/>
  <c r="L316" i="25"/>
  <c r="N316" i="25"/>
  <c r="H317" i="25"/>
  <c r="J317" i="25"/>
  <c r="L317" i="25"/>
  <c r="N317" i="25"/>
  <c r="H318" i="25"/>
  <c r="J318" i="25"/>
  <c r="L318" i="25"/>
  <c r="N318" i="25"/>
  <c r="H319" i="25"/>
  <c r="J319" i="25"/>
  <c r="L319" i="25"/>
  <c r="N319" i="25"/>
  <c r="H320" i="25"/>
  <c r="J320" i="25"/>
  <c r="L320" i="25"/>
  <c r="N320" i="25"/>
  <c r="H321" i="25"/>
  <c r="J321" i="25"/>
  <c r="L321" i="25"/>
  <c r="N321" i="25"/>
  <c r="H322" i="25"/>
  <c r="J322" i="25"/>
  <c r="L322" i="25"/>
  <c r="N322" i="25"/>
  <c r="H323" i="25"/>
  <c r="J323" i="25"/>
  <c r="L323" i="25"/>
  <c r="N323" i="25"/>
  <c r="H324" i="25"/>
  <c r="J324" i="25"/>
  <c r="L324" i="25"/>
  <c r="N324" i="25"/>
  <c r="H325" i="25"/>
  <c r="J325" i="25"/>
  <c r="L325" i="25"/>
  <c r="N325" i="25"/>
  <c r="H326" i="25"/>
  <c r="J326" i="25"/>
  <c r="L326" i="25"/>
  <c r="N326" i="25"/>
  <c r="H327" i="25"/>
  <c r="J327" i="25"/>
  <c r="L327" i="25"/>
  <c r="N327" i="25"/>
  <c r="H328" i="25"/>
  <c r="J328" i="25"/>
  <c r="L328" i="25"/>
  <c r="N328" i="25"/>
  <c r="H329" i="25"/>
  <c r="J329" i="25"/>
  <c r="L329" i="25"/>
  <c r="N329" i="25"/>
  <c r="H330" i="25"/>
  <c r="J330" i="25"/>
  <c r="L330" i="25"/>
  <c r="N330" i="25"/>
  <c r="H331" i="25"/>
  <c r="J331" i="25"/>
  <c r="L331" i="25"/>
  <c r="N331" i="25"/>
  <c r="J7" i="25"/>
  <c r="L7" i="25"/>
  <c r="N7" i="25"/>
  <c r="H7" i="25"/>
  <c r="B343" i="25"/>
  <c r="B342" i="25"/>
  <c r="B341"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L21" i="37" l="1"/>
  <c r="Y21" i="37" s="1"/>
  <c r="Z21" i="37" s="1"/>
  <c r="AB23" i="37"/>
  <c r="AD23" i="37" s="1"/>
  <c r="C24" i="37"/>
  <c r="A24" i="37" s="1"/>
  <c r="A23" i="37"/>
  <c r="Q22" i="37"/>
  <c r="O22" i="37"/>
  <c r="M22" i="37"/>
  <c r="V22" i="37" s="1"/>
  <c r="W22" i="37" s="1"/>
  <c r="G22" i="37"/>
  <c r="E22" i="37"/>
  <c r="K22" i="37"/>
  <c r="I22" i="37"/>
  <c r="AI20" i="37"/>
  <c r="S21" i="37"/>
  <c r="W22" i="30"/>
  <c r="W23" i="30"/>
  <c r="AH21" i="36"/>
  <c r="S21" i="36"/>
  <c r="L21" i="36"/>
  <c r="X21" i="36" s="1"/>
  <c r="Y21" i="36" s="1"/>
  <c r="AG21" i="36"/>
  <c r="Q22" i="36"/>
  <c r="K22" i="36"/>
  <c r="I22" i="36"/>
  <c r="W22" i="36" s="1"/>
  <c r="G22" i="36"/>
  <c r="E22" i="36"/>
  <c r="M22" i="36"/>
  <c r="V22" i="36" s="1"/>
  <c r="O22" i="36"/>
  <c r="C24" i="36"/>
  <c r="A24" i="36" s="1"/>
  <c r="A23" i="36"/>
  <c r="X15" i="30"/>
  <c r="AH16" i="30"/>
  <c r="X16" i="30" s="1"/>
  <c r="Z16" i="30" s="1"/>
  <c r="AB24" i="30"/>
  <c r="AD24" i="30" s="1"/>
  <c r="AB23" i="30"/>
  <c r="AD23" i="30" s="1"/>
  <c r="Y20" i="35"/>
  <c r="S21" i="35"/>
  <c r="A23" i="35"/>
  <c r="C24" i="35"/>
  <c r="A24" i="35" s="1"/>
  <c r="I22" i="35"/>
  <c r="W22" i="35" s="1"/>
  <c r="M22" i="35"/>
  <c r="G22" i="35"/>
  <c r="K22" i="35"/>
  <c r="Q22" i="35"/>
  <c r="O22" i="35"/>
  <c r="AH22" i="35" s="1"/>
  <c r="E22" i="35"/>
  <c r="AC23" i="35"/>
  <c r="L21" i="35"/>
  <c r="X21" i="35" s="1"/>
  <c r="Y21" i="35" s="1"/>
  <c r="L21" i="33"/>
  <c r="X21" i="33" s="1"/>
  <c r="Y20" i="33"/>
  <c r="AA23" i="33"/>
  <c r="AC23" i="33" s="1"/>
  <c r="S21" i="33"/>
  <c r="A23" i="33"/>
  <c r="C24" i="33"/>
  <c r="A24" i="33" s="1"/>
  <c r="AA24" i="33"/>
  <c r="AC24" i="33" s="1"/>
  <c r="O22" i="33"/>
  <c r="AH22" i="33" s="1"/>
  <c r="Q22" i="33"/>
  <c r="M22" i="33"/>
  <c r="V22" i="33" s="1"/>
  <c r="K22" i="33"/>
  <c r="I22" i="33"/>
  <c r="W22" i="33" s="1"/>
  <c r="G22" i="33"/>
  <c r="E22" i="33"/>
  <c r="AE21" i="33"/>
  <c r="AF21" i="33" s="1"/>
  <c r="AG21" i="33" s="1"/>
  <c r="AH18" i="32"/>
  <c r="AE19" i="32" s="1"/>
  <c r="AF19" i="32" s="1"/>
  <c r="AG19" i="32" s="1"/>
  <c r="W19" i="32" s="1"/>
  <c r="Y19" i="32" s="1"/>
  <c r="L20" i="32"/>
  <c r="X20" i="32" s="1"/>
  <c r="AA21" i="32"/>
  <c r="AC21" i="32" s="1"/>
  <c r="Q21" i="32"/>
  <c r="V21" i="32"/>
  <c r="S20" i="32"/>
  <c r="R307" i="25"/>
  <c r="R277" i="25"/>
  <c r="R265" i="25"/>
  <c r="R259" i="25"/>
  <c r="R247" i="25"/>
  <c r="R241" i="25"/>
  <c r="R327" i="25"/>
  <c r="R321" i="25"/>
  <c r="R315" i="25"/>
  <c r="R309" i="25"/>
  <c r="R303" i="25"/>
  <c r="R297" i="25"/>
  <c r="R291" i="25"/>
  <c r="R285" i="25"/>
  <c r="R279" i="25"/>
  <c r="R273" i="25"/>
  <c r="R267" i="25"/>
  <c r="R261" i="25"/>
  <c r="R255" i="25"/>
  <c r="R249" i="25"/>
  <c r="R243" i="25"/>
  <c r="R237" i="25"/>
  <c r="R231" i="25"/>
  <c r="R225" i="25"/>
  <c r="R219" i="25"/>
  <c r="R213" i="25"/>
  <c r="R207" i="25"/>
  <c r="R235" i="25"/>
  <c r="R229" i="25"/>
  <c r="R223" i="25"/>
  <c r="R217" i="25"/>
  <c r="R211" i="25"/>
  <c r="R205" i="25"/>
  <c r="R199" i="25"/>
  <c r="R193" i="25"/>
  <c r="R181" i="25"/>
  <c r="R175" i="25"/>
  <c r="R169" i="25"/>
  <c r="R201" i="25"/>
  <c r="R195" i="25"/>
  <c r="R189" i="25"/>
  <c r="R183" i="25"/>
  <c r="R177" i="25"/>
  <c r="R171" i="25"/>
  <c r="R329" i="25"/>
  <c r="R323" i="25"/>
  <c r="R317" i="25"/>
  <c r="R311" i="25"/>
  <c r="R305" i="25"/>
  <c r="R299" i="25"/>
  <c r="R293" i="25"/>
  <c r="R287" i="25"/>
  <c r="R281" i="25"/>
  <c r="R275" i="25"/>
  <c r="R269" i="25"/>
  <c r="R263" i="25"/>
  <c r="R257" i="25"/>
  <c r="R251" i="25"/>
  <c r="R245" i="25"/>
  <c r="R239" i="25"/>
  <c r="R233" i="25"/>
  <c r="R227" i="25"/>
  <c r="R221" i="25"/>
  <c r="R215" i="25"/>
  <c r="R209" i="25"/>
  <c r="R203" i="25"/>
  <c r="R197" i="25"/>
  <c r="R191" i="25"/>
  <c r="R185" i="25"/>
  <c r="R179" i="25"/>
  <c r="R173" i="25"/>
  <c r="R331" i="25"/>
  <c r="R325" i="25"/>
  <c r="R319" i="25"/>
  <c r="R313" i="25"/>
  <c r="R301" i="25"/>
  <c r="R295" i="25"/>
  <c r="R289" i="25"/>
  <c r="R283" i="25"/>
  <c r="R271" i="25"/>
  <c r="R253" i="25"/>
  <c r="R187" i="25"/>
  <c r="R330" i="25"/>
  <c r="R328" i="25"/>
  <c r="R326" i="25"/>
  <c r="R324" i="25"/>
  <c r="R322" i="25"/>
  <c r="R320" i="25"/>
  <c r="R318" i="25"/>
  <c r="R316" i="25"/>
  <c r="R314" i="25"/>
  <c r="R312" i="25"/>
  <c r="R310" i="25"/>
  <c r="R308" i="25"/>
  <c r="R306" i="25"/>
  <c r="R304" i="25"/>
  <c r="R302" i="25"/>
  <c r="R300" i="25"/>
  <c r="R298" i="25"/>
  <c r="R296" i="25"/>
  <c r="R294" i="25"/>
  <c r="R292" i="25"/>
  <c r="R290" i="25"/>
  <c r="R288" i="25"/>
  <c r="R286" i="25"/>
  <c r="R284" i="25"/>
  <c r="R282" i="25"/>
  <c r="R280" i="25"/>
  <c r="R278" i="25"/>
  <c r="R276" i="25"/>
  <c r="R274" i="25"/>
  <c r="R272" i="25"/>
  <c r="R270" i="25"/>
  <c r="R268" i="25"/>
  <c r="R266" i="25"/>
  <c r="R264" i="25"/>
  <c r="R262" i="25"/>
  <c r="R260" i="25"/>
  <c r="R258" i="25"/>
  <c r="R256" i="25"/>
  <c r="R254" i="25"/>
  <c r="R252" i="25"/>
  <c r="R250" i="25"/>
  <c r="R248" i="25"/>
  <c r="R246" i="25"/>
  <c r="R244" i="25"/>
  <c r="R242" i="25"/>
  <c r="R240" i="25"/>
  <c r="R238" i="25"/>
  <c r="R236" i="25"/>
  <c r="R234" i="25"/>
  <c r="R232" i="25"/>
  <c r="R230" i="25"/>
  <c r="R228" i="25"/>
  <c r="R226" i="25"/>
  <c r="R224" i="25"/>
  <c r="R222" i="25"/>
  <c r="R220" i="25"/>
  <c r="R218" i="25"/>
  <c r="R216" i="25"/>
  <c r="R214" i="25"/>
  <c r="R212" i="25"/>
  <c r="R210" i="25"/>
  <c r="R208" i="25"/>
  <c r="R206" i="25"/>
  <c r="R204" i="25"/>
  <c r="R202" i="25"/>
  <c r="R200" i="25"/>
  <c r="R198" i="25"/>
  <c r="R196" i="25"/>
  <c r="R194" i="25"/>
  <c r="R192" i="25"/>
  <c r="R190" i="25"/>
  <c r="R188" i="25"/>
  <c r="R186" i="25"/>
  <c r="R184" i="25"/>
  <c r="R182" i="25"/>
  <c r="R180" i="25"/>
  <c r="R178" i="25"/>
  <c r="R176" i="25"/>
  <c r="R174" i="25"/>
  <c r="R172" i="25"/>
  <c r="R170" i="25"/>
  <c r="R168" i="25"/>
  <c r="R166" i="25"/>
  <c r="R164" i="25"/>
  <c r="R162" i="25"/>
  <c r="R160" i="25"/>
  <c r="R158" i="25"/>
  <c r="R156" i="25"/>
  <c r="R154" i="25"/>
  <c r="R152" i="25"/>
  <c r="R150" i="25"/>
  <c r="R148" i="25"/>
  <c r="R146" i="25"/>
  <c r="R144" i="25"/>
  <c r="R142" i="25"/>
  <c r="R140" i="25"/>
  <c r="R138" i="25"/>
  <c r="R136" i="25"/>
  <c r="R134" i="25"/>
  <c r="R132" i="25"/>
  <c r="R130" i="25"/>
  <c r="R128" i="25"/>
  <c r="R126" i="25"/>
  <c r="R124" i="25"/>
  <c r="R122" i="25"/>
  <c r="R120" i="25"/>
  <c r="R118" i="25"/>
  <c r="R116" i="25"/>
  <c r="R114" i="25"/>
  <c r="R112" i="25"/>
  <c r="R110" i="25"/>
  <c r="R108" i="25"/>
  <c r="R106" i="25"/>
  <c r="R104" i="25"/>
  <c r="R102" i="25"/>
  <c r="R100" i="25"/>
  <c r="R98" i="25"/>
  <c r="R96" i="25"/>
  <c r="R94" i="25"/>
  <c r="R92" i="25"/>
  <c r="R90" i="25"/>
  <c r="R88" i="25"/>
  <c r="R86" i="25"/>
  <c r="R84" i="25"/>
  <c r="R82" i="25"/>
  <c r="R80" i="25"/>
  <c r="R78" i="25"/>
  <c r="R76" i="25"/>
  <c r="R74" i="25"/>
  <c r="R72" i="25"/>
  <c r="R70" i="25"/>
  <c r="R68" i="25"/>
  <c r="R66" i="25"/>
  <c r="R64" i="25"/>
  <c r="R62" i="25"/>
  <c r="R60" i="25"/>
  <c r="R58" i="25"/>
  <c r="R56" i="25"/>
  <c r="R54" i="25"/>
  <c r="R52" i="25"/>
  <c r="R50" i="25"/>
  <c r="R48" i="25"/>
  <c r="R46" i="25"/>
  <c r="R44" i="25"/>
  <c r="R42" i="25"/>
  <c r="R40" i="25"/>
  <c r="R38" i="25"/>
  <c r="R36" i="25"/>
  <c r="R34" i="25"/>
  <c r="R32" i="25"/>
  <c r="R30" i="25"/>
  <c r="R167" i="25"/>
  <c r="R165" i="25"/>
  <c r="R163" i="25"/>
  <c r="R161" i="25"/>
  <c r="R159" i="25"/>
  <c r="R157" i="25"/>
  <c r="R155" i="25"/>
  <c r="R153" i="25"/>
  <c r="R151" i="25"/>
  <c r="R149" i="25"/>
  <c r="R147" i="25"/>
  <c r="R145" i="25"/>
  <c r="R143" i="25"/>
  <c r="R141" i="25"/>
  <c r="R139" i="25"/>
  <c r="R137" i="25"/>
  <c r="R135" i="25"/>
  <c r="R133" i="25"/>
  <c r="R131" i="25"/>
  <c r="R129" i="25"/>
  <c r="R127" i="25"/>
  <c r="R125" i="25"/>
  <c r="R123" i="25"/>
  <c r="R121" i="25"/>
  <c r="R119" i="25"/>
  <c r="R117" i="25"/>
  <c r="R115" i="25"/>
  <c r="R113" i="25"/>
  <c r="R111" i="25"/>
  <c r="R109" i="25"/>
  <c r="R107" i="25"/>
  <c r="R105" i="25"/>
  <c r="R103" i="25"/>
  <c r="R101" i="25"/>
  <c r="R99" i="25"/>
  <c r="R97" i="25"/>
  <c r="R95" i="25"/>
  <c r="R93" i="25"/>
  <c r="R91" i="25"/>
  <c r="R89" i="25"/>
  <c r="R87" i="25"/>
  <c r="R85" i="25"/>
  <c r="R83" i="25"/>
  <c r="R81" i="25"/>
  <c r="R79" i="25"/>
  <c r="R77" i="25"/>
  <c r="R75" i="25"/>
  <c r="R73" i="25"/>
  <c r="R71" i="25"/>
  <c r="R69" i="25"/>
  <c r="R67" i="25"/>
  <c r="R65" i="25"/>
  <c r="R63" i="25"/>
  <c r="R61" i="25"/>
  <c r="R59" i="25"/>
  <c r="R57" i="25"/>
  <c r="R55" i="25"/>
  <c r="R53" i="25"/>
  <c r="R51" i="25"/>
  <c r="R49" i="25"/>
  <c r="R47" i="25"/>
  <c r="R45" i="25"/>
  <c r="R43" i="25"/>
  <c r="R41" i="25"/>
  <c r="R39" i="25"/>
  <c r="R37" i="25"/>
  <c r="R35" i="25"/>
  <c r="R33" i="25"/>
  <c r="R31" i="25"/>
  <c r="R29" i="25"/>
  <c r="R27" i="25"/>
  <c r="R25" i="25"/>
  <c r="R23" i="25"/>
  <c r="R21" i="25"/>
  <c r="R19" i="25"/>
  <c r="R17" i="25"/>
  <c r="R15" i="25"/>
  <c r="R13" i="25"/>
  <c r="R11" i="25"/>
  <c r="R9" i="25"/>
  <c r="R28" i="25"/>
  <c r="R26" i="25"/>
  <c r="R24" i="25"/>
  <c r="R22" i="25"/>
  <c r="R20" i="25"/>
  <c r="R18" i="25"/>
  <c r="R16" i="25"/>
  <c r="R14" i="25"/>
  <c r="R12" i="25"/>
  <c r="R10" i="25"/>
  <c r="R8" i="25"/>
  <c r="P333" i="25"/>
  <c r="R333" i="25"/>
  <c r="O31" i="21" s="1"/>
  <c r="R7" i="25"/>
  <c r="N337" i="25"/>
  <c r="P335" i="25"/>
  <c r="L336" i="25"/>
  <c r="J337" i="25"/>
  <c r="P337" i="25"/>
  <c r="H335" i="25"/>
  <c r="H336" i="25"/>
  <c r="J335" i="25"/>
  <c r="N336" i="25"/>
  <c r="L335" i="25"/>
  <c r="N335" i="25"/>
  <c r="P336" i="25"/>
  <c r="J336" i="25"/>
  <c r="L337" i="25"/>
  <c r="H337" i="25"/>
  <c r="Q24" i="37" l="1"/>
  <c r="I24" i="37"/>
  <c r="G24" i="37"/>
  <c r="E24" i="37"/>
  <c r="O24" i="37"/>
  <c r="K24" i="37"/>
  <c r="M24" i="37"/>
  <c r="V24" i="37" s="1"/>
  <c r="E23" i="37"/>
  <c r="Q23" i="37"/>
  <c r="O23" i="37"/>
  <c r="M23" i="37"/>
  <c r="V23" i="37" s="1"/>
  <c r="W23" i="37" s="1"/>
  <c r="I23" i="37"/>
  <c r="K23" i="37"/>
  <c r="G23" i="37"/>
  <c r="L22" i="37"/>
  <c r="Y22" i="37" s="1"/>
  <c r="S22" i="37"/>
  <c r="AI21" i="37"/>
  <c r="AF22" i="37"/>
  <c r="AG22" i="37" s="1"/>
  <c r="AH22" i="37" s="1"/>
  <c r="X22" i="37" s="1"/>
  <c r="AB24" i="37"/>
  <c r="AD24" i="37" s="1"/>
  <c r="Z15" i="30"/>
  <c r="AI15" i="30"/>
  <c r="AI16" i="30" s="1"/>
  <c r="AG22" i="36"/>
  <c r="K23" i="36"/>
  <c r="I23" i="36"/>
  <c r="W23" i="36" s="1"/>
  <c r="G23" i="36"/>
  <c r="E23" i="36"/>
  <c r="M23" i="36"/>
  <c r="V23" i="36" s="1"/>
  <c r="Q23" i="36"/>
  <c r="O23" i="36"/>
  <c r="Q24" i="36"/>
  <c r="O24" i="36"/>
  <c r="M24" i="36"/>
  <c r="V24" i="36" s="1"/>
  <c r="K24" i="36"/>
  <c r="I24" i="36"/>
  <c r="W24" i="36" s="1"/>
  <c r="G24" i="36"/>
  <c r="E24" i="36"/>
  <c r="L22" i="36"/>
  <c r="X22" i="36" s="1"/>
  <c r="S22" i="36"/>
  <c r="AH22" i="36"/>
  <c r="AG22" i="35"/>
  <c r="AH19" i="32"/>
  <c r="AE20" i="32" s="1"/>
  <c r="AF20" i="32" s="1"/>
  <c r="AG20" i="32" s="1"/>
  <c r="W20" i="32" s="1"/>
  <c r="AC24" i="35"/>
  <c r="V22" i="35"/>
  <c r="S22" i="35"/>
  <c r="L22" i="35"/>
  <c r="X22" i="35" s="1"/>
  <c r="Y22" i="35" s="1"/>
  <c r="K24" i="35"/>
  <c r="G24" i="35"/>
  <c r="E24" i="35"/>
  <c r="I24" i="35"/>
  <c r="W24" i="35" s="1"/>
  <c r="AG24" i="35" s="1"/>
  <c r="M24" i="35"/>
  <c r="V24" i="35" s="1"/>
  <c r="Q24" i="35"/>
  <c r="O24" i="35"/>
  <c r="AH24" i="35" s="1"/>
  <c r="G23" i="35"/>
  <c r="E23" i="35"/>
  <c r="O23" i="35"/>
  <c r="AH23" i="35" s="1"/>
  <c r="K23" i="35"/>
  <c r="M23" i="35"/>
  <c r="V23" i="35" s="1"/>
  <c r="Q23" i="35"/>
  <c r="I23" i="35"/>
  <c r="W23" i="35" s="1"/>
  <c r="AG23" i="35" s="1"/>
  <c r="Y21" i="33"/>
  <c r="AA25" i="33"/>
  <c r="AC25" i="33" s="1"/>
  <c r="L22" i="33"/>
  <c r="X22" i="33" s="1"/>
  <c r="S22" i="33"/>
  <c r="I24" i="33"/>
  <c r="W24" i="33" s="1"/>
  <c r="W25" i="33" s="1"/>
  <c r="G24" i="33"/>
  <c r="E24" i="33"/>
  <c r="Q24" i="33"/>
  <c r="O24" i="33"/>
  <c r="AH24" i="33" s="1"/>
  <c r="M24" i="33"/>
  <c r="V24" i="33" s="1"/>
  <c r="V25" i="33" s="1"/>
  <c r="V26" i="33" s="1"/>
  <c r="V27" i="33" s="1"/>
  <c r="V28" i="33" s="1"/>
  <c r="V29" i="33" s="1"/>
  <c r="V30" i="33" s="1"/>
  <c r="V31" i="33" s="1"/>
  <c r="V32" i="33" s="1"/>
  <c r="V33" i="33" s="1"/>
  <c r="V34" i="33" s="1"/>
  <c r="V35" i="33" s="1"/>
  <c r="K24" i="33"/>
  <c r="E23" i="33"/>
  <c r="O23" i="33"/>
  <c r="AH23" i="33" s="1"/>
  <c r="Q23" i="33"/>
  <c r="M23" i="33"/>
  <c r="V23" i="33" s="1"/>
  <c r="AA26" i="33" s="1"/>
  <c r="AC26" i="33" s="1"/>
  <c r="K23" i="33"/>
  <c r="I23" i="33"/>
  <c r="W23" i="33" s="1"/>
  <c r="G23" i="33"/>
  <c r="AE22" i="33"/>
  <c r="AF22" i="33" s="1"/>
  <c r="AG22" i="33" s="1"/>
  <c r="Y22" i="33" s="1"/>
  <c r="Y20" i="32"/>
  <c r="L21" i="32"/>
  <c r="X21" i="32" s="1"/>
  <c r="S21" i="32"/>
  <c r="AA22" i="32"/>
  <c r="AC22" i="32" s="1"/>
  <c r="V24" i="32"/>
  <c r="V22" i="32"/>
  <c r="AA24" i="32" s="1"/>
  <c r="AC24" i="32" s="1"/>
  <c r="AH20" i="32"/>
  <c r="AE21" i="32" s="1"/>
  <c r="AF21" i="32" s="1"/>
  <c r="AG21" i="32" s="1"/>
  <c r="W21" i="32" s="1"/>
  <c r="M32" i="28"/>
  <c r="S9" i="28" s="1"/>
  <c r="S10" i="28" s="1"/>
  <c r="S11" i="28" s="1"/>
  <c r="S12" i="28" s="1"/>
  <c r="S13" i="28" s="1"/>
  <c r="S14" i="28" s="1"/>
  <c r="S15" i="28" s="1"/>
  <c r="S16" i="28" s="1"/>
  <c r="S17" i="28" s="1"/>
  <c r="S18" i="28" s="1"/>
  <c r="S19" i="28" s="1"/>
  <c r="S20" i="28" s="1"/>
  <c r="S21" i="28" s="1"/>
  <c r="S22" i="28" s="1"/>
  <c r="S23" i="28" s="1"/>
  <c r="S24" i="28" s="1"/>
  <c r="S25" i="28" s="1"/>
  <c r="S26" i="28" s="1"/>
  <c r="S27" i="28" s="1"/>
  <c r="S28" i="28" s="1"/>
  <c r="S29" i="28" s="1"/>
  <c r="M32" i="27"/>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M32" i="21"/>
  <c r="S9" i="21" s="1"/>
  <c r="S10" i="21" s="1"/>
  <c r="S11" i="21" s="1"/>
  <c r="S12" i="21" s="1"/>
  <c r="S13" i="21" s="1"/>
  <c r="S14" i="21" s="1"/>
  <c r="S15" i="21" s="1"/>
  <c r="S16" i="21" s="1"/>
  <c r="S17" i="21" s="1"/>
  <c r="S18" i="21" s="1"/>
  <c r="S19" i="21" s="1"/>
  <c r="S20" i="21" s="1"/>
  <c r="S21" i="21" s="1"/>
  <c r="S22" i="21" s="1"/>
  <c r="S23" i="21" s="1"/>
  <c r="S24" i="21" s="1"/>
  <c r="S25" i="21" s="1"/>
  <c r="S26" i="21" s="1"/>
  <c r="S27" i="21" s="1"/>
  <c r="S28" i="21" s="1"/>
  <c r="S29" i="21" s="1"/>
  <c r="R337" i="25"/>
  <c r="O32" i="21" s="1"/>
  <c r="R336" i="25"/>
  <c r="R335" i="25"/>
  <c r="O31" i="28"/>
  <c r="O31" i="27"/>
  <c r="M31" i="28"/>
  <c r="Q9" i="28" s="1"/>
  <c r="M31" i="27"/>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M31" i="21"/>
  <c r="Q9" i="21" s="1"/>
  <c r="Q10" i="21" s="1"/>
  <c r="Q11" i="21" s="1"/>
  <c r="Q12" i="21" s="1"/>
  <c r="Q13" i="21" s="1"/>
  <c r="Q14" i="21" s="1"/>
  <c r="Q15" i="21" s="1"/>
  <c r="Q16" i="21" s="1"/>
  <c r="Q17" i="21" s="1"/>
  <c r="Q18" i="21" s="1"/>
  <c r="Q19" i="21" s="1"/>
  <c r="Q20" i="21" s="1"/>
  <c r="Q21" i="21" s="1"/>
  <c r="Q22" i="21" s="1"/>
  <c r="Q23" i="21" s="1"/>
  <c r="Q24" i="21" s="1"/>
  <c r="Q25" i="21" s="1"/>
  <c r="Q26" i="21" s="1"/>
  <c r="Q27" i="21" s="1"/>
  <c r="Q28" i="21" s="1"/>
  <c r="Q29" i="21" s="1"/>
  <c r="C41" i="22"/>
  <c r="D41" i="22" s="1"/>
  <c r="C42" i="22"/>
  <c r="D42" i="22" s="1"/>
  <c r="C43" i="22"/>
  <c r="D43" i="22" s="1"/>
  <c r="C44" i="22"/>
  <c r="D44" i="22" s="1"/>
  <c r="C45" i="22"/>
  <c r="D45" i="22" s="1"/>
  <c r="C46" i="22"/>
  <c r="D46" i="22" s="1"/>
  <c r="C47" i="22"/>
  <c r="D47" i="22" s="1"/>
  <c r="C48" i="22"/>
  <c r="D48" i="22" s="1"/>
  <c r="C49" i="22"/>
  <c r="D49" i="22" s="1"/>
  <c r="C50" i="22"/>
  <c r="D50" i="22" s="1"/>
  <c r="C51" i="22"/>
  <c r="D51" i="22" s="1"/>
  <c r="C52" i="22"/>
  <c r="D52" i="22" s="1"/>
  <c r="C53" i="22"/>
  <c r="D53" i="22" s="1"/>
  <c r="C54" i="22"/>
  <c r="D54" i="22" s="1"/>
  <c r="C55" i="22"/>
  <c r="D55" i="22" s="1"/>
  <c r="C56" i="22"/>
  <c r="D56" i="22" s="1"/>
  <c r="C57" i="22"/>
  <c r="D57" i="22" s="1"/>
  <c r="C58" i="22"/>
  <c r="D58" i="22" s="1"/>
  <c r="C59" i="22"/>
  <c r="D59" i="22" s="1"/>
  <c r="C60" i="22"/>
  <c r="D60" i="22" s="1"/>
  <c r="C40" i="22"/>
  <c r="D40" i="22" s="1"/>
  <c r="M39" i="22"/>
  <c r="K39" i="22"/>
  <c r="I39" i="22"/>
  <c r="G39" i="22"/>
  <c r="E39" i="22"/>
  <c r="C51" i="21"/>
  <c r="C19" i="21" s="1"/>
  <c r="M40" i="21"/>
  <c r="K40" i="21"/>
  <c r="I40" i="21"/>
  <c r="G40" i="21"/>
  <c r="E40" i="21"/>
  <c r="D328" i="19"/>
  <c r="D327" i="19"/>
  <c r="D326" i="19"/>
  <c r="D325" i="19"/>
  <c r="D324" i="19"/>
  <c r="D323" i="19"/>
  <c r="D322" i="19"/>
  <c r="D321" i="19"/>
  <c r="D320" i="19"/>
  <c r="D319" i="19"/>
  <c r="D318" i="19"/>
  <c r="D317" i="19"/>
  <c r="D316" i="19"/>
  <c r="D315" i="19"/>
  <c r="D314" i="19"/>
  <c r="D313" i="19"/>
  <c r="D312" i="19"/>
  <c r="D311" i="19"/>
  <c r="D310" i="19"/>
  <c r="D309" i="19"/>
  <c r="D308" i="19"/>
  <c r="D307" i="19"/>
  <c r="D306" i="19"/>
  <c r="D305" i="19"/>
  <c r="D304" i="19"/>
  <c r="D303" i="19"/>
  <c r="D302" i="19"/>
  <c r="D301" i="19"/>
  <c r="D300" i="19"/>
  <c r="D299" i="19"/>
  <c r="D298" i="19"/>
  <c r="D297" i="19"/>
  <c r="D296" i="19"/>
  <c r="D295" i="19"/>
  <c r="D294" i="19"/>
  <c r="D293" i="19"/>
  <c r="D292" i="19"/>
  <c r="D291" i="19"/>
  <c r="D290" i="19"/>
  <c r="D289" i="19"/>
  <c r="D288" i="19"/>
  <c r="D287" i="19"/>
  <c r="D286" i="19"/>
  <c r="D285" i="19"/>
  <c r="D284" i="19"/>
  <c r="D283" i="19"/>
  <c r="D282" i="19"/>
  <c r="D281" i="19"/>
  <c r="D280" i="19"/>
  <c r="D279" i="19"/>
  <c r="D278" i="19"/>
  <c r="D277" i="19"/>
  <c r="D276" i="19"/>
  <c r="D275" i="19"/>
  <c r="D274" i="19"/>
  <c r="D273" i="19"/>
  <c r="D272" i="19"/>
  <c r="D271" i="19"/>
  <c r="D270" i="19"/>
  <c r="D269" i="19"/>
  <c r="D268" i="19"/>
  <c r="D267" i="19"/>
  <c r="D266" i="19"/>
  <c r="D265" i="19"/>
  <c r="D264" i="19"/>
  <c r="D263" i="19"/>
  <c r="D262" i="19"/>
  <c r="D261" i="19"/>
  <c r="D260" i="19"/>
  <c r="D259" i="19"/>
  <c r="D258" i="19"/>
  <c r="D257" i="19"/>
  <c r="D256" i="19"/>
  <c r="D255" i="19"/>
  <c r="D254" i="19"/>
  <c r="D253" i="19"/>
  <c r="D252" i="19"/>
  <c r="D251" i="19"/>
  <c r="D250" i="19"/>
  <c r="D249" i="19"/>
  <c r="D248" i="19"/>
  <c r="D247" i="19"/>
  <c r="D246" i="19"/>
  <c r="D245" i="19"/>
  <c r="D244" i="19"/>
  <c r="D243" i="19"/>
  <c r="D242" i="19"/>
  <c r="D241" i="19"/>
  <c r="D240" i="19"/>
  <c r="D239" i="19"/>
  <c r="D238" i="19"/>
  <c r="D237" i="19"/>
  <c r="D236" i="19"/>
  <c r="D235" i="19"/>
  <c r="D234" i="19"/>
  <c r="D233" i="19"/>
  <c r="D232" i="19"/>
  <c r="D231" i="19"/>
  <c r="D230" i="19"/>
  <c r="D229" i="19"/>
  <c r="D228" i="19"/>
  <c r="D227" i="19"/>
  <c r="D226" i="19"/>
  <c r="D225" i="19"/>
  <c r="D224" i="19"/>
  <c r="D223" i="19"/>
  <c r="D222" i="19"/>
  <c r="D221" i="19"/>
  <c r="D220" i="19"/>
  <c r="D219" i="19"/>
  <c r="D218" i="19"/>
  <c r="D217" i="19"/>
  <c r="D216" i="19"/>
  <c r="D215" i="19"/>
  <c r="D214" i="19"/>
  <c r="D213" i="19"/>
  <c r="D212" i="19"/>
  <c r="D211" i="19"/>
  <c r="D210" i="19"/>
  <c r="D209" i="19"/>
  <c r="D208" i="19"/>
  <c r="D207" i="19"/>
  <c r="D206" i="19"/>
  <c r="D205" i="19"/>
  <c r="D204" i="19"/>
  <c r="D203" i="19"/>
  <c r="D202" i="19"/>
  <c r="D201" i="19"/>
  <c r="D200" i="19"/>
  <c r="D199" i="19"/>
  <c r="D198" i="19"/>
  <c r="D197" i="19"/>
  <c r="D196" i="19"/>
  <c r="D195" i="19"/>
  <c r="D194" i="19"/>
  <c r="D193" i="19"/>
  <c r="D192" i="19"/>
  <c r="D191" i="19"/>
  <c r="D190" i="19"/>
  <c r="D189" i="19"/>
  <c r="D188" i="19"/>
  <c r="D187" i="19"/>
  <c r="D186" i="19"/>
  <c r="D185" i="19"/>
  <c r="D184" i="19"/>
  <c r="D183" i="19"/>
  <c r="D182" i="19"/>
  <c r="D181" i="19"/>
  <c r="D180" i="19"/>
  <c r="D179" i="19"/>
  <c r="D178" i="19"/>
  <c r="D177" i="19"/>
  <c r="D176" i="19"/>
  <c r="D175" i="19"/>
  <c r="D174" i="19"/>
  <c r="D173" i="19"/>
  <c r="D172" i="19"/>
  <c r="D171" i="19"/>
  <c r="D170" i="19"/>
  <c r="D169" i="19"/>
  <c r="D168" i="19"/>
  <c r="D167" i="19"/>
  <c r="D166" i="19"/>
  <c r="D165" i="19"/>
  <c r="D164" i="19"/>
  <c r="D163" i="19"/>
  <c r="D162" i="19"/>
  <c r="D161" i="19"/>
  <c r="D160" i="19"/>
  <c r="D159" i="19"/>
  <c r="D158" i="19"/>
  <c r="D157" i="19"/>
  <c r="D156" i="19"/>
  <c r="D155" i="19"/>
  <c r="D154" i="19"/>
  <c r="D153" i="19"/>
  <c r="D152" i="19"/>
  <c r="D151" i="19"/>
  <c r="D150" i="19"/>
  <c r="D149" i="19"/>
  <c r="D148" i="19"/>
  <c r="D147" i="19"/>
  <c r="D146" i="19"/>
  <c r="D145" i="19"/>
  <c r="D144" i="19"/>
  <c r="D143" i="19"/>
  <c r="D142" i="19"/>
  <c r="D141" i="19"/>
  <c r="D140" i="19"/>
  <c r="D139" i="19"/>
  <c r="D138" i="19"/>
  <c r="D137" i="19"/>
  <c r="D136" i="19"/>
  <c r="D135" i="19"/>
  <c r="D134" i="19"/>
  <c r="D133" i="19"/>
  <c r="D132" i="19"/>
  <c r="D131" i="19"/>
  <c r="D130" i="19"/>
  <c r="D129" i="19"/>
  <c r="D128" i="19"/>
  <c r="D127" i="19"/>
  <c r="D126" i="19"/>
  <c r="D125" i="19"/>
  <c r="D124" i="19"/>
  <c r="D123" i="19"/>
  <c r="D122" i="19"/>
  <c r="D121" i="19"/>
  <c r="D120" i="19"/>
  <c r="D119" i="19"/>
  <c r="D118" i="19"/>
  <c r="D117" i="19"/>
  <c r="D116" i="19"/>
  <c r="D115" i="19"/>
  <c r="D114" i="19"/>
  <c r="D113" i="19"/>
  <c r="D112" i="19"/>
  <c r="D111" i="19"/>
  <c r="D110" i="19"/>
  <c r="D109" i="19"/>
  <c r="D108" i="19"/>
  <c r="D107" i="19"/>
  <c r="D106" i="19"/>
  <c r="D105" i="19"/>
  <c r="D104" i="19"/>
  <c r="D103" i="19"/>
  <c r="D102" i="19"/>
  <c r="D101" i="19"/>
  <c r="D100" i="19"/>
  <c r="D99" i="19"/>
  <c r="D98" i="19"/>
  <c r="D97" i="19"/>
  <c r="D96" i="19"/>
  <c r="D95" i="19"/>
  <c r="D94" i="19"/>
  <c r="D93" i="19"/>
  <c r="D92" i="19"/>
  <c r="D91" i="19"/>
  <c r="D90" i="19"/>
  <c r="D89" i="19"/>
  <c r="D88" i="19"/>
  <c r="D87" i="19"/>
  <c r="D86" i="19"/>
  <c r="D85" i="19"/>
  <c r="D84" i="19"/>
  <c r="D83" i="19"/>
  <c r="D82" i="19"/>
  <c r="D81" i="19"/>
  <c r="D80" i="19"/>
  <c r="D79" i="19"/>
  <c r="D78" i="19"/>
  <c r="D77" i="19"/>
  <c r="D76" i="19"/>
  <c r="D75" i="19"/>
  <c r="D74" i="19"/>
  <c r="D73" i="19"/>
  <c r="D72" i="19"/>
  <c r="D71" i="19"/>
  <c r="D70" i="19"/>
  <c r="D69" i="19"/>
  <c r="D68" i="19"/>
  <c r="D67" i="19"/>
  <c r="D66" i="19"/>
  <c r="D65" i="19"/>
  <c r="D64" i="19"/>
  <c r="D63" i="19"/>
  <c r="D62" i="19"/>
  <c r="D61" i="19"/>
  <c r="D60" i="19"/>
  <c r="D59" i="19"/>
  <c r="D58" i="19"/>
  <c r="D57" i="19"/>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D6" i="19"/>
  <c r="D5" i="19"/>
  <c r="D4" i="19"/>
  <c r="D3" i="19"/>
  <c r="V25" i="35" l="1"/>
  <c r="V26" i="35" s="1"/>
  <c r="V27" i="35" s="1"/>
  <c r="V29" i="35" s="1"/>
  <c r="L23" i="37"/>
  <c r="Y23" i="37" s="1"/>
  <c r="W24" i="37"/>
  <c r="Z22" i="37"/>
  <c r="L24" i="37"/>
  <c r="Y24" i="37" s="1"/>
  <c r="AI22" i="37"/>
  <c r="AF23" i="37"/>
  <c r="AG23" i="37" s="1"/>
  <c r="AH23" i="37" s="1"/>
  <c r="X23" i="37" s="1"/>
  <c r="S23" i="37"/>
  <c r="S24" i="37"/>
  <c r="AF17" i="30"/>
  <c r="AG17" i="30" s="1"/>
  <c r="AH17" i="30" s="1"/>
  <c r="X17" i="30" s="1"/>
  <c r="Z17" i="30" s="1"/>
  <c r="AH23" i="36"/>
  <c r="S23" i="36"/>
  <c r="S24" i="36"/>
  <c r="AH24" i="36"/>
  <c r="L23" i="36"/>
  <c r="X23" i="36" s="1"/>
  <c r="AG23" i="36"/>
  <c r="Y22" i="36"/>
  <c r="AG24" i="36"/>
  <c r="L24" i="36"/>
  <c r="X24" i="36" s="1"/>
  <c r="Y24" i="36" s="1"/>
  <c r="V25" i="36"/>
  <c r="W26" i="33"/>
  <c r="AA23" i="32"/>
  <c r="AC23" i="32" s="1"/>
  <c r="AC26" i="35"/>
  <c r="AC25" i="35"/>
  <c r="S24" i="35"/>
  <c r="S23" i="35"/>
  <c r="L23" i="35"/>
  <c r="X23" i="35" s="1"/>
  <c r="L24" i="35"/>
  <c r="X24" i="35" s="1"/>
  <c r="Y24" i="35" s="1"/>
  <c r="AG25" i="33"/>
  <c r="S23" i="33"/>
  <c r="AA27" i="33"/>
  <c r="AC27" i="33" s="1"/>
  <c r="L24" i="33"/>
  <c r="X24" i="33" s="1"/>
  <c r="L23" i="33"/>
  <c r="X23" i="33" s="1"/>
  <c r="S24" i="33"/>
  <c r="AE25" i="33"/>
  <c r="AF25" i="33" s="1"/>
  <c r="AE23" i="33"/>
  <c r="AF23" i="33" s="1"/>
  <c r="AG23" i="33" s="1"/>
  <c r="Y23" i="33" s="1"/>
  <c r="AE24" i="33"/>
  <c r="AF24" i="33" s="1"/>
  <c r="AG24" i="33" s="1"/>
  <c r="Y21" i="32"/>
  <c r="L24" i="32"/>
  <c r="X24" i="32" s="1"/>
  <c r="AH21" i="32"/>
  <c r="AE22" i="32" s="1"/>
  <c r="AF22" i="32" s="1"/>
  <c r="AG22" i="32" s="1"/>
  <c r="W22" i="32" s="1"/>
  <c r="L22" i="32"/>
  <c r="X22" i="32" s="1"/>
  <c r="AF18" i="30"/>
  <c r="AG18" i="30" s="1"/>
  <c r="AH18" i="30" s="1"/>
  <c r="O32" i="28"/>
  <c r="O32" i="27"/>
  <c r="S15" i="22"/>
  <c r="S26" i="22"/>
  <c r="Q22" i="22"/>
  <c r="Q15" i="22"/>
  <c r="S12" i="22"/>
  <c r="S11" i="22"/>
  <c r="S22" i="22"/>
  <c r="Q26" i="22"/>
  <c r="Q19" i="22"/>
  <c r="S8" i="22"/>
  <c r="Q9" i="22"/>
  <c r="S18" i="22"/>
  <c r="S25" i="22"/>
  <c r="Q23" i="22"/>
  <c r="Q12" i="22"/>
  <c r="Q13" i="22"/>
  <c r="S14" i="22"/>
  <c r="S21" i="22"/>
  <c r="Q27" i="22"/>
  <c r="Q16" i="22"/>
  <c r="Q25" i="22"/>
  <c r="S9" i="22"/>
  <c r="Q10" i="28"/>
  <c r="Q11" i="28" s="1"/>
  <c r="Q12" i="28" s="1"/>
  <c r="Q13" i="28" s="1"/>
  <c r="Q14" i="28" s="1"/>
  <c r="Q15" i="28" s="1"/>
  <c r="Q16" i="28" s="1"/>
  <c r="Q17" i="28" s="1"/>
  <c r="Q18" i="28" s="1"/>
  <c r="Q19" i="28" s="1"/>
  <c r="Q20" i="28" s="1"/>
  <c r="Q21" i="28" s="1"/>
  <c r="Q22" i="28" s="1"/>
  <c r="Q23" i="28" s="1"/>
  <c r="Q24" i="28" s="1"/>
  <c r="Q25" i="28" s="1"/>
  <c r="Q26" i="28" s="1"/>
  <c r="Q27" i="28" s="1"/>
  <c r="Q28" i="28" s="1"/>
  <c r="Q29" i="28" s="1"/>
  <c r="Q17" i="22"/>
  <c r="S10" i="22"/>
  <c r="S17" i="22"/>
  <c r="S28" i="22"/>
  <c r="Q20" i="22"/>
  <c r="S23" i="22"/>
  <c r="Q28" i="22"/>
  <c r="S27" i="22"/>
  <c r="Q21" i="22"/>
  <c r="Q10" i="22"/>
  <c r="S13" i="22"/>
  <c r="S24" i="22"/>
  <c r="Q24" i="22"/>
  <c r="Q14" i="22"/>
  <c r="S20" i="22"/>
  <c r="S19" i="22"/>
  <c r="Q8" i="22"/>
  <c r="Q18" i="22"/>
  <c r="Q11" i="22"/>
  <c r="S16" i="22"/>
  <c r="B51" i="28"/>
  <c r="B51" i="27"/>
  <c r="M40" i="22"/>
  <c r="E40" i="22"/>
  <c r="K40" i="22"/>
  <c r="I40" i="22"/>
  <c r="G40" i="22"/>
  <c r="E57" i="22"/>
  <c r="M57" i="22"/>
  <c r="G57" i="22"/>
  <c r="I57" i="22"/>
  <c r="K57" i="22"/>
  <c r="E53" i="22"/>
  <c r="M53" i="22"/>
  <c r="G53" i="22"/>
  <c r="K53" i="22"/>
  <c r="I53" i="22"/>
  <c r="E49" i="22"/>
  <c r="M49" i="22"/>
  <c r="G49" i="22"/>
  <c r="I49" i="22"/>
  <c r="K49" i="22"/>
  <c r="E45" i="22"/>
  <c r="M45" i="22"/>
  <c r="G45" i="22"/>
  <c r="K45" i="22"/>
  <c r="I45" i="22"/>
  <c r="E41" i="22"/>
  <c r="M41" i="22"/>
  <c r="G41" i="22"/>
  <c r="I41" i="22"/>
  <c r="K41" i="22"/>
  <c r="G60" i="22"/>
  <c r="M60" i="22"/>
  <c r="I60" i="22"/>
  <c r="E60" i="22"/>
  <c r="K60" i="22"/>
  <c r="G56" i="22"/>
  <c r="M56" i="22"/>
  <c r="I56" i="22"/>
  <c r="E56" i="22"/>
  <c r="K56" i="22"/>
  <c r="G52" i="22"/>
  <c r="I52" i="22"/>
  <c r="K52" i="22"/>
  <c r="E52" i="22"/>
  <c r="M52" i="22"/>
  <c r="G48" i="22"/>
  <c r="I48" i="22"/>
  <c r="M48" i="22"/>
  <c r="K48" i="22"/>
  <c r="E48" i="22"/>
  <c r="G44" i="22"/>
  <c r="I44" i="22"/>
  <c r="E44" i="22"/>
  <c r="K44" i="22"/>
  <c r="M44" i="22"/>
  <c r="I59" i="22"/>
  <c r="K59" i="22"/>
  <c r="E59" i="22"/>
  <c r="M59" i="22"/>
  <c r="G59" i="22"/>
  <c r="I55" i="22"/>
  <c r="K55" i="22"/>
  <c r="E55" i="22"/>
  <c r="M55" i="22"/>
  <c r="G55" i="22"/>
  <c r="I51" i="22"/>
  <c r="K51" i="22"/>
  <c r="G51" i="22"/>
  <c r="E51" i="22"/>
  <c r="M51" i="22"/>
  <c r="I47" i="22"/>
  <c r="K47" i="22"/>
  <c r="G47" i="22"/>
  <c r="E47" i="22"/>
  <c r="M47" i="22"/>
  <c r="I43" i="22"/>
  <c r="K43" i="22"/>
  <c r="E43" i="22"/>
  <c r="M43" i="22"/>
  <c r="G43" i="22"/>
  <c r="K58" i="22"/>
  <c r="E58" i="22"/>
  <c r="M58" i="22"/>
  <c r="I58" i="22"/>
  <c r="G58" i="22"/>
  <c r="K54" i="22"/>
  <c r="E54" i="22"/>
  <c r="M54" i="22"/>
  <c r="I54" i="22"/>
  <c r="G54" i="22"/>
  <c r="K50" i="22"/>
  <c r="I50" i="22"/>
  <c r="E50" i="22"/>
  <c r="M50" i="22"/>
  <c r="G50" i="22"/>
  <c r="K46" i="22"/>
  <c r="E46" i="22"/>
  <c r="M46" i="22"/>
  <c r="G46" i="22"/>
  <c r="I46" i="22"/>
  <c r="K42" i="22"/>
  <c r="E42" i="22"/>
  <c r="M42" i="22"/>
  <c r="I42" i="22"/>
  <c r="G42" i="22"/>
  <c r="B51" i="21"/>
  <c r="A51" i="21" s="1"/>
  <c r="A18" i="22"/>
  <c r="V30" i="35" l="1"/>
  <c r="V31" i="35" s="1"/>
  <c r="V32" i="35" s="1"/>
  <c r="V33" i="35" s="1"/>
  <c r="V34" i="35" s="1"/>
  <c r="V35" i="35" s="1"/>
  <c r="V36" i="35" s="1"/>
  <c r="V37" i="35" s="1"/>
  <c r="V38" i="35" s="1"/>
  <c r="Z23" i="37"/>
  <c r="AI23" i="37"/>
  <c r="AF24" i="37"/>
  <c r="AG24" i="37" s="1"/>
  <c r="AH24" i="37" s="1"/>
  <c r="X24" i="37" s="1"/>
  <c r="Z24" i="37" s="1"/>
  <c r="AA28" i="36"/>
  <c r="AC28" i="36" s="1"/>
  <c r="AI17" i="30"/>
  <c r="W26" i="36"/>
  <c r="X32" i="36"/>
  <c r="X33" i="36"/>
  <c r="X29" i="36"/>
  <c r="X27" i="36"/>
  <c r="X30" i="36"/>
  <c r="X26" i="36"/>
  <c r="X31" i="36"/>
  <c r="W25" i="36"/>
  <c r="X25" i="36"/>
  <c r="Y23" i="36"/>
  <c r="X28" i="36"/>
  <c r="AG25" i="35"/>
  <c r="Y24" i="33"/>
  <c r="Y23" i="35"/>
  <c r="X31" i="35"/>
  <c r="X33" i="35"/>
  <c r="X29" i="35"/>
  <c r="X28" i="35"/>
  <c r="X30" i="35"/>
  <c r="X27" i="35"/>
  <c r="X26" i="35"/>
  <c r="X32" i="35"/>
  <c r="X25" i="35"/>
  <c r="AA29" i="33"/>
  <c r="AC29" i="33" s="1"/>
  <c r="X25" i="33"/>
  <c r="Y25" i="33" s="1"/>
  <c r="X26" i="33"/>
  <c r="X27" i="33"/>
  <c r="AA28" i="33"/>
  <c r="AC28" i="33" s="1"/>
  <c r="Y22" i="32"/>
  <c r="AH22" i="32"/>
  <c r="X18" i="30"/>
  <c r="A51" i="27"/>
  <c r="A19" i="27"/>
  <c r="D51" i="27"/>
  <c r="A19" i="28"/>
  <c r="D51" i="28"/>
  <c r="A51" i="28"/>
  <c r="P9" i="22"/>
  <c r="P10" i="22" s="1"/>
  <c r="P11" i="22" s="1"/>
  <c r="P12" i="22" s="1"/>
  <c r="P13" i="22" s="1"/>
  <c r="P14" i="22" s="1"/>
  <c r="P15" i="22" s="1"/>
  <c r="P16" i="22" s="1"/>
  <c r="P17" i="22" s="1"/>
  <c r="P18" i="22" s="1"/>
  <c r="P19" i="22" s="1"/>
  <c r="P20" i="22" s="1"/>
  <c r="P21" i="22" s="1"/>
  <c r="P22" i="22" s="1"/>
  <c r="P23" i="22" s="1"/>
  <c r="P24" i="22" s="1"/>
  <c r="P25" i="22" s="1"/>
  <c r="P26" i="22" s="1"/>
  <c r="P27" i="22" s="1"/>
  <c r="P28" i="22" s="1"/>
  <c r="P9" i="21"/>
  <c r="P10" i="21" s="1"/>
  <c r="P11" i="21" s="1"/>
  <c r="P12" i="21" s="1"/>
  <c r="P13" i="21" s="1"/>
  <c r="P14" i="21" s="1"/>
  <c r="P15" i="21" s="1"/>
  <c r="P16" i="21" s="1"/>
  <c r="P17" i="21" s="1"/>
  <c r="P18" i="21" s="1"/>
  <c r="P19" i="21" s="1"/>
  <c r="P20" i="21" s="1"/>
  <c r="P21" i="21" s="1"/>
  <c r="P22" i="21" s="1"/>
  <c r="P23" i="21" s="1"/>
  <c r="P24" i="21" s="1"/>
  <c r="P25" i="21" s="1"/>
  <c r="P26" i="21" s="1"/>
  <c r="P27" i="21" s="1"/>
  <c r="P28" i="21" s="1"/>
  <c r="P29" i="21" s="1"/>
  <c r="A19" i="21"/>
  <c r="D51" i="21"/>
  <c r="A19" i="22"/>
  <c r="A20" i="22"/>
  <c r="A50" i="21"/>
  <c r="B50" i="21" s="1"/>
  <c r="A52" i="21"/>
  <c r="B52" i="21" s="1"/>
  <c r="W27" i="36" l="1"/>
  <c r="AI24" i="37"/>
  <c r="Z18" i="30"/>
  <c r="AI18" i="30"/>
  <c r="AF20" i="30" s="1"/>
  <c r="X34" i="36"/>
  <c r="AG25" i="36"/>
  <c r="AH25" i="36" s="1"/>
  <c r="Y25" i="36"/>
  <c r="AG26" i="36"/>
  <c r="AH26" i="36" s="1"/>
  <c r="Y26" i="36"/>
  <c r="W26" i="35"/>
  <c r="AA28" i="35"/>
  <c r="AC28" i="35" s="1"/>
  <c r="AE23" i="32"/>
  <c r="AF23" i="32" s="1"/>
  <c r="AG23" i="32" s="1"/>
  <c r="W23" i="32" s="1"/>
  <c r="Y23" i="32" s="1"/>
  <c r="X34" i="35"/>
  <c r="W27" i="33"/>
  <c r="AG27" i="33" s="1"/>
  <c r="AG26" i="33"/>
  <c r="AH26" i="33" s="1"/>
  <c r="AH25" i="33"/>
  <c r="AH27" i="33" s="1"/>
  <c r="AE26" i="33"/>
  <c r="AF26" i="33" s="1"/>
  <c r="Y26" i="33" s="1"/>
  <c r="AE27" i="33"/>
  <c r="AF27" i="33" s="1"/>
  <c r="Y27" i="33" s="1"/>
  <c r="X28" i="33"/>
  <c r="A50" i="28"/>
  <c r="A52" i="28"/>
  <c r="A52" i="27"/>
  <c r="A50" i="27"/>
  <c r="G51" i="28"/>
  <c r="G19" i="28" s="1"/>
  <c r="E51" i="28"/>
  <c r="E19" i="28" s="1"/>
  <c r="M51" i="28"/>
  <c r="M19" i="28" s="1"/>
  <c r="I51" i="28"/>
  <c r="I19" i="28" s="1"/>
  <c r="K51" i="28"/>
  <c r="K19" i="28" s="1"/>
  <c r="K51" i="27"/>
  <c r="K19" i="27" s="1"/>
  <c r="I51" i="27"/>
  <c r="I19" i="27" s="1"/>
  <c r="G51" i="27"/>
  <c r="G19" i="27" s="1"/>
  <c r="M51" i="27"/>
  <c r="M19" i="27" s="1"/>
  <c r="E51" i="27"/>
  <c r="E19" i="27" s="1"/>
  <c r="M51" i="21"/>
  <c r="E51" i="21"/>
  <c r="K51" i="21"/>
  <c r="I51" i="21"/>
  <c r="G51" i="21"/>
  <c r="A16" i="22"/>
  <c r="A17" i="22"/>
  <c r="A21" i="22"/>
  <c r="A53" i="21"/>
  <c r="B53" i="21" s="1"/>
  <c r="A49" i="21"/>
  <c r="B49" i="21" s="1"/>
  <c r="AA29" i="36" l="1"/>
  <c r="AC29" i="36" s="1"/>
  <c r="AA29" i="35"/>
  <c r="AC29" i="35" s="1"/>
  <c r="W27" i="35"/>
  <c r="Y27" i="36"/>
  <c r="AG27" i="36"/>
  <c r="AH27" i="36" s="1"/>
  <c r="AE29" i="36" s="1"/>
  <c r="X35" i="36"/>
  <c r="X36" i="36" s="1"/>
  <c r="X35" i="35"/>
  <c r="X36" i="35" s="1"/>
  <c r="AH23" i="32"/>
  <c r="AE24" i="32" s="1"/>
  <c r="AF24" i="32" s="1"/>
  <c r="AG24" i="32" s="1"/>
  <c r="AE29" i="33"/>
  <c r="AF29" i="33" s="1"/>
  <c r="AG29" i="33" s="1"/>
  <c r="AE28" i="33"/>
  <c r="AF28" i="33" s="1"/>
  <c r="AG28" i="33" s="1"/>
  <c r="AE30" i="33"/>
  <c r="AA30" i="33"/>
  <c r="AC30" i="33" s="1"/>
  <c r="X29" i="33"/>
  <c r="AG20" i="30"/>
  <c r="AH20" i="30" s="1"/>
  <c r="X20" i="30" s="1"/>
  <c r="Z20" i="30" s="1"/>
  <c r="AF19" i="30"/>
  <c r="AG19" i="30" s="1"/>
  <c r="O19" i="27"/>
  <c r="B50" i="27"/>
  <c r="A49" i="27"/>
  <c r="B52" i="27"/>
  <c r="A53" i="27"/>
  <c r="B52" i="28"/>
  <c r="A53" i="28"/>
  <c r="O19" i="28"/>
  <c r="B50" i="28"/>
  <c r="A49" i="28"/>
  <c r="A15" i="22"/>
  <c r="A22" i="22"/>
  <c r="A48" i="21"/>
  <c r="B48" i="21" s="1"/>
  <c r="D52" i="21"/>
  <c r="C52" i="21"/>
  <c r="C20" i="21" s="1"/>
  <c r="A20" i="21"/>
  <c r="D50" i="21"/>
  <c r="C50" i="21"/>
  <c r="C18" i="21" s="1"/>
  <c r="A18" i="21"/>
  <c r="A54" i="21"/>
  <c r="B54" i="21" s="1"/>
  <c r="AA30" i="36" l="1"/>
  <c r="AC30" i="36" s="1"/>
  <c r="AF28" i="36"/>
  <c r="X37" i="36"/>
  <c r="X38" i="36" s="1"/>
  <c r="AA30" i="35"/>
  <c r="AC30" i="35" s="1"/>
  <c r="X37" i="35"/>
  <c r="X38" i="35" s="1"/>
  <c r="AH24" i="32"/>
  <c r="W24" i="32"/>
  <c r="Y24" i="32" s="1"/>
  <c r="W28" i="33"/>
  <c r="Y28" i="33" s="1"/>
  <c r="AH28" i="33"/>
  <c r="AF30" i="33"/>
  <c r="AG30" i="33" s="1"/>
  <c r="W30" i="33" s="1"/>
  <c r="AA31" i="33"/>
  <c r="AC31" i="33" s="1"/>
  <c r="AA32" i="33"/>
  <c r="AC32" i="33" s="1"/>
  <c r="X30" i="33"/>
  <c r="X31" i="33" s="1"/>
  <c r="AH29" i="33"/>
  <c r="W29" i="33"/>
  <c r="Y29" i="33" s="1"/>
  <c r="AH19" i="30"/>
  <c r="D50" i="28"/>
  <c r="C50" i="28"/>
  <c r="C18" i="28" s="1"/>
  <c r="A18" i="28"/>
  <c r="B53" i="28"/>
  <c r="A54" i="28"/>
  <c r="D52" i="28"/>
  <c r="C52" i="28"/>
  <c r="C20" i="28" s="1"/>
  <c r="A20" i="28"/>
  <c r="B53" i="27"/>
  <c r="A54" i="27"/>
  <c r="D52" i="27"/>
  <c r="C52" i="27"/>
  <c r="C20" i="27" s="1"/>
  <c r="A20" i="27"/>
  <c r="B49" i="27"/>
  <c r="A48" i="27"/>
  <c r="B49" i="28"/>
  <c r="A48" i="28"/>
  <c r="D50" i="27"/>
  <c r="C50" i="27"/>
  <c r="C18" i="27" s="1"/>
  <c r="A18" i="27"/>
  <c r="M52" i="21"/>
  <c r="K52" i="21"/>
  <c r="E52" i="21"/>
  <c r="I52" i="21"/>
  <c r="G52" i="21"/>
  <c r="K50" i="21"/>
  <c r="I50" i="21"/>
  <c r="G50" i="21"/>
  <c r="M50" i="21"/>
  <c r="E50" i="21"/>
  <c r="A14" i="22"/>
  <c r="A23" i="22"/>
  <c r="D49" i="21"/>
  <c r="C49" i="21"/>
  <c r="C17" i="21" s="1"/>
  <c r="A17" i="21"/>
  <c r="A55" i="21"/>
  <c r="B55" i="21" s="1"/>
  <c r="D53" i="21"/>
  <c r="C53" i="21"/>
  <c r="C21" i="21" s="1"/>
  <c r="A21" i="21"/>
  <c r="A47" i="21"/>
  <c r="B47" i="21" s="1"/>
  <c r="AA31" i="36" l="1"/>
  <c r="AC31" i="36" s="1"/>
  <c r="W28" i="36"/>
  <c r="AA32" i="36"/>
  <c r="AC32" i="36" s="1"/>
  <c r="AA31" i="35"/>
  <c r="AC31" i="35" s="1"/>
  <c r="Y30" i="33"/>
  <c r="AE32" i="33"/>
  <c r="AF32" i="33" s="1"/>
  <c r="AG32" i="33" s="1"/>
  <c r="W32" i="33" s="1"/>
  <c r="X32" i="33"/>
  <c r="X33" i="33" s="1"/>
  <c r="AE31" i="33"/>
  <c r="AF31" i="33" s="1"/>
  <c r="AG31" i="33" s="1"/>
  <c r="W31" i="33" s="1"/>
  <c r="Y31" i="33" s="1"/>
  <c r="AA34" i="33"/>
  <c r="AC34" i="33" s="1"/>
  <c r="AA35" i="33"/>
  <c r="AC35" i="33" s="1"/>
  <c r="AA33" i="33"/>
  <c r="AC33" i="33" s="1"/>
  <c r="X19" i="30"/>
  <c r="A17" i="28"/>
  <c r="D49" i="28"/>
  <c r="C49" i="28"/>
  <c r="C17" i="28" s="1"/>
  <c r="B48" i="27"/>
  <c r="A47" i="27"/>
  <c r="D49" i="27"/>
  <c r="A17" i="27"/>
  <c r="C49" i="27"/>
  <c r="C17" i="27" s="1"/>
  <c r="G52" i="28"/>
  <c r="G20" i="28" s="1"/>
  <c r="E52" i="28"/>
  <c r="E20" i="28" s="1"/>
  <c r="I52" i="28"/>
  <c r="I20" i="28" s="1"/>
  <c r="M52" i="28"/>
  <c r="M20" i="28" s="1"/>
  <c r="K52" i="28"/>
  <c r="K20" i="28" s="1"/>
  <c r="B54" i="28"/>
  <c r="A55" i="28"/>
  <c r="M52" i="27"/>
  <c r="M20" i="27" s="1"/>
  <c r="E52" i="27"/>
  <c r="E20" i="27" s="1"/>
  <c r="G52" i="27"/>
  <c r="G20" i="27" s="1"/>
  <c r="K52" i="27"/>
  <c r="K20" i="27" s="1"/>
  <c r="I52" i="27"/>
  <c r="I20" i="27" s="1"/>
  <c r="G50" i="27"/>
  <c r="G18" i="27" s="1"/>
  <c r="E50" i="27"/>
  <c r="E18" i="27" s="1"/>
  <c r="K50" i="27"/>
  <c r="K18" i="27" s="1"/>
  <c r="M50" i="27"/>
  <c r="M18" i="27" s="1"/>
  <c r="I50" i="27"/>
  <c r="I18" i="27" s="1"/>
  <c r="B54" i="27"/>
  <c r="A55" i="27"/>
  <c r="A21" i="28"/>
  <c r="D53" i="28"/>
  <c r="C53" i="28"/>
  <c r="C21" i="28" s="1"/>
  <c r="B48" i="28"/>
  <c r="A47" i="28"/>
  <c r="A21" i="27"/>
  <c r="D53" i="27"/>
  <c r="C53" i="27"/>
  <c r="C21" i="27" s="1"/>
  <c r="G50" i="28"/>
  <c r="G18" i="28" s="1"/>
  <c r="M50" i="28"/>
  <c r="M18" i="28" s="1"/>
  <c r="K50" i="28"/>
  <c r="K18" i="28" s="1"/>
  <c r="E50" i="28"/>
  <c r="E18" i="28" s="1"/>
  <c r="I50" i="28"/>
  <c r="I18" i="28" s="1"/>
  <c r="G53" i="21"/>
  <c r="E53" i="21"/>
  <c r="M53" i="21"/>
  <c r="K53" i="21"/>
  <c r="I53" i="21"/>
  <c r="I49" i="21"/>
  <c r="G49" i="21"/>
  <c r="M49" i="21"/>
  <c r="E49" i="21"/>
  <c r="K49" i="21"/>
  <c r="A13" i="22"/>
  <c r="A24" i="22"/>
  <c r="A56" i="21"/>
  <c r="B56" i="21" s="1"/>
  <c r="D48" i="21"/>
  <c r="C48" i="21"/>
  <c r="C16" i="21" s="1"/>
  <c r="A16" i="21"/>
  <c r="A46" i="21"/>
  <c r="B46" i="21" s="1"/>
  <c r="D54" i="21"/>
  <c r="C54" i="21"/>
  <c r="C22" i="21" s="1"/>
  <c r="A22" i="21"/>
  <c r="AA33" i="36" l="1"/>
  <c r="AC33" i="36" s="1"/>
  <c r="AH28" i="36"/>
  <c r="AE30" i="36" s="1"/>
  <c r="AF30" i="36" s="1"/>
  <c r="Y28" i="36"/>
  <c r="AA34" i="36"/>
  <c r="AC34" i="36" s="1"/>
  <c r="AF29" i="36"/>
  <c r="AA32" i="35"/>
  <c r="AC32" i="35" s="1"/>
  <c r="Z19" i="30"/>
  <c r="AI19" i="30"/>
  <c r="AI20" i="30" s="1"/>
  <c r="Y32" i="33"/>
  <c r="AH31" i="33"/>
  <c r="AE34" i="33" s="1"/>
  <c r="AF34" i="33" s="1"/>
  <c r="AG34" i="33" s="1"/>
  <c r="W34" i="33" s="1"/>
  <c r="X34" i="33"/>
  <c r="X35" i="33" s="1"/>
  <c r="AH30" i="33"/>
  <c r="AF22" i="30"/>
  <c r="O18" i="27"/>
  <c r="O20" i="28"/>
  <c r="B55" i="28"/>
  <c r="A56" i="28"/>
  <c r="O18" i="28"/>
  <c r="C54" i="28"/>
  <c r="C22" i="28" s="1"/>
  <c r="D54" i="28"/>
  <c r="A22" i="28"/>
  <c r="M49" i="27"/>
  <c r="M17" i="27" s="1"/>
  <c r="E49" i="27"/>
  <c r="E17" i="27" s="1"/>
  <c r="K49" i="27"/>
  <c r="K17" i="27" s="1"/>
  <c r="I49" i="27"/>
  <c r="I17" i="27" s="1"/>
  <c r="G49" i="27"/>
  <c r="G17" i="27" s="1"/>
  <c r="D48" i="28"/>
  <c r="C48" i="28"/>
  <c r="C16" i="28" s="1"/>
  <c r="A16" i="28"/>
  <c r="G53" i="28"/>
  <c r="G21" i="28" s="1"/>
  <c r="I53" i="28"/>
  <c r="I21" i="28" s="1"/>
  <c r="M53" i="28"/>
  <c r="M21" i="28" s="1"/>
  <c r="E53" i="28"/>
  <c r="E21" i="28" s="1"/>
  <c r="K53" i="28"/>
  <c r="K21" i="28" s="1"/>
  <c r="B47" i="27"/>
  <c r="A46" i="27"/>
  <c r="A16" i="27"/>
  <c r="C48" i="27"/>
  <c r="C16" i="27" s="1"/>
  <c r="D48" i="27"/>
  <c r="B47" i="28"/>
  <c r="A46" i="28"/>
  <c r="B55" i="27"/>
  <c r="A56" i="27"/>
  <c r="O20" i="27"/>
  <c r="M53" i="27"/>
  <c r="M21" i="27" s="1"/>
  <c r="G53" i="27"/>
  <c r="G21" i="27" s="1"/>
  <c r="E53" i="27"/>
  <c r="E21" i="27" s="1"/>
  <c r="K53" i="27"/>
  <c r="K21" i="27" s="1"/>
  <c r="I53" i="27"/>
  <c r="I21" i="27" s="1"/>
  <c r="C54" i="27"/>
  <c r="C22" i="27" s="1"/>
  <c r="A22" i="27"/>
  <c r="D54" i="27"/>
  <c r="M49" i="28"/>
  <c r="M17" i="28" s="1"/>
  <c r="I49" i="28"/>
  <c r="I17" i="28" s="1"/>
  <c r="E49" i="28"/>
  <c r="E17" i="28" s="1"/>
  <c r="K49" i="28"/>
  <c r="K17" i="28" s="1"/>
  <c r="G49" i="28"/>
  <c r="G17" i="28" s="1"/>
  <c r="I54" i="21"/>
  <c r="G54" i="21"/>
  <c r="E54" i="21"/>
  <c r="M54" i="21"/>
  <c r="K54" i="21"/>
  <c r="G48" i="21"/>
  <c r="M48" i="21"/>
  <c r="E48" i="21"/>
  <c r="K48" i="21"/>
  <c r="I48" i="21"/>
  <c r="A12" i="22"/>
  <c r="A25" i="22"/>
  <c r="A45" i="21"/>
  <c r="B45" i="21" s="1"/>
  <c r="A57" i="21"/>
  <c r="B57" i="21" s="1"/>
  <c r="D47" i="21"/>
  <c r="C47" i="21"/>
  <c r="C15" i="21" s="1"/>
  <c r="A15" i="21"/>
  <c r="D55" i="21"/>
  <c r="C55" i="21"/>
  <c r="C23" i="21" s="1"/>
  <c r="A23" i="21"/>
  <c r="AA36" i="36" l="1"/>
  <c r="AC36" i="36" s="1"/>
  <c r="W29" i="36"/>
  <c r="AA35" i="36"/>
  <c r="AC35" i="36" s="1"/>
  <c r="AA33" i="35"/>
  <c r="AC33" i="35" s="1"/>
  <c r="AF21" i="30"/>
  <c r="AG21" i="30" s="1"/>
  <c r="AH21" i="30" s="1"/>
  <c r="X21" i="30" s="1"/>
  <c r="Z21" i="30" s="1"/>
  <c r="AE33" i="33"/>
  <c r="AF33" i="33" s="1"/>
  <c r="AG33" i="33" s="1"/>
  <c r="AH32" i="33"/>
  <c r="AE35" i="33" s="1"/>
  <c r="AF35" i="33" s="1"/>
  <c r="AG35" i="33" s="1"/>
  <c r="W35" i="33" s="1"/>
  <c r="Y35" i="33" s="1"/>
  <c r="Y34" i="33"/>
  <c r="AG22" i="30"/>
  <c r="AH22" i="30" s="1"/>
  <c r="O17" i="27"/>
  <c r="I54" i="27"/>
  <c r="I22" i="27" s="1"/>
  <c r="G54" i="27"/>
  <c r="G22" i="27" s="1"/>
  <c r="E54" i="27"/>
  <c r="E22" i="27" s="1"/>
  <c r="K54" i="27"/>
  <c r="K22" i="27" s="1"/>
  <c r="M54" i="27"/>
  <c r="M22" i="27" s="1"/>
  <c r="B46" i="27"/>
  <c r="A45" i="27"/>
  <c r="B56" i="27"/>
  <c r="A57" i="27"/>
  <c r="C47" i="27"/>
  <c r="C15" i="27" s="1"/>
  <c r="A15" i="27"/>
  <c r="D47" i="27"/>
  <c r="K48" i="28"/>
  <c r="K16" i="28" s="1"/>
  <c r="G48" i="28"/>
  <c r="G16" i="28" s="1"/>
  <c r="M48" i="28"/>
  <c r="M16" i="28" s="1"/>
  <c r="E48" i="28"/>
  <c r="E16" i="28" s="1"/>
  <c r="I48" i="28"/>
  <c r="I16" i="28" s="1"/>
  <c r="I48" i="27"/>
  <c r="I16" i="27" s="1"/>
  <c r="G48" i="27"/>
  <c r="G16" i="27" s="1"/>
  <c r="M48" i="27"/>
  <c r="M16" i="27" s="1"/>
  <c r="E48" i="27"/>
  <c r="E16" i="27" s="1"/>
  <c r="K48" i="27"/>
  <c r="K16" i="27" s="1"/>
  <c r="K54" i="28"/>
  <c r="K22" i="28" s="1"/>
  <c r="I54" i="28"/>
  <c r="I22" i="28" s="1"/>
  <c r="G54" i="28"/>
  <c r="G22" i="28" s="1"/>
  <c r="E54" i="28"/>
  <c r="E22" i="28" s="1"/>
  <c r="M54" i="28"/>
  <c r="M22" i="28" s="1"/>
  <c r="C55" i="27"/>
  <c r="C23" i="27" s="1"/>
  <c r="A23" i="27"/>
  <c r="D55" i="27"/>
  <c r="O21" i="28"/>
  <c r="B46" i="28"/>
  <c r="A45" i="28"/>
  <c r="B56" i="28"/>
  <c r="A57" i="28"/>
  <c r="O17" i="28"/>
  <c r="O21" i="27"/>
  <c r="D47" i="28"/>
  <c r="C47" i="28"/>
  <c r="C15" i="28" s="1"/>
  <c r="A15" i="28"/>
  <c r="C55" i="28"/>
  <c r="C23" i="28" s="1"/>
  <c r="A23" i="28"/>
  <c r="D55" i="28"/>
  <c r="M47" i="21"/>
  <c r="E47" i="21"/>
  <c r="K47" i="21"/>
  <c r="I47" i="21"/>
  <c r="G47" i="21"/>
  <c r="K55" i="21"/>
  <c r="I55" i="21"/>
  <c r="G55" i="21"/>
  <c r="E55" i="21"/>
  <c r="M55" i="21"/>
  <c r="A11" i="22"/>
  <c r="A26" i="22"/>
  <c r="D46" i="21"/>
  <c r="C46" i="21"/>
  <c r="C14" i="21" s="1"/>
  <c r="A14" i="21"/>
  <c r="A58" i="21"/>
  <c r="B58" i="21" s="1"/>
  <c r="D56" i="21"/>
  <c r="C56" i="21"/>
  <c r="C24" i="21" s="1"/>
  <c r="A24" i="21"/>
  <c r="A44" i="21"/>
  <c r="B44" i="21" s="1"/>
  <c r="AA37" i="36" l="1"/>
  <c r="AC37" i="36" s="1"/>
  <c r="Y29" i="36"/>
  <c r="AH29" i="36"/>
  <c r="AE31" i="36" s="1"/>
  <c r="AA35" i="35"/>
  <c r="AC35" i="35" s="1"/>
  <c r="AA34" i="35"/>
  <c r="AC34" i="35" s="1"/>
  <c r="AI21" i="30"/>
  <c r="AF23" i="30" s="1"/>
  <c r="AG23" i="30" s="1"/>
  <c r="AH23" i="30" s="1"/>
  <c r="X23" i="30" s="1"/>
  <c r="Z23" i="30" s="1"/>
  <c r="W33" i="33"/>
  <c r="Y33" i="33" s="1"/>
  <c r="AH33" i="33"/>
  <c r="AH35" i="33" s="1"/>
  <c r="AH34" i="33"/>
  <c r="X22" i="30"/>
  <c r="Z22" i="30" s="1"/>
  <c r="O16" i="28"/>
  <c r="O22" i="27"/>
  <c r="O22" i="28"/>
  <c r="B45" i="27"/>
  <c r="A44" i="27"/>
  <c r="G47" i="28"/>
  <c r="G15" i="28" s="1"/>
  <c r="K47" i="28"/>
  <c r="K15" i="28" s="1"/>
  <c r="M47" i="28"/>
  <c r="M15" i="28" s="1"/>
  <c r="E47" i="28"/>
  <c r="E15" i="28" s="1"/>
  <c r="I47" i="28"/>
  <c r="I15" i="28" s="1"/>
  <c r="I55" i="27"/>
  <c r="I23" i="27" s="1"/>
  <c r="G55" i="27"/>
  <c r="G23" i="27" s="1"/>
  <c r="E55" i="27"/>
  <c r="E23" i="27" s="1"/>
  <c r="M55" i="27"/>
  <c r="M23" i="27" s="1"/>
  <c r="K55" i="27"/>
  <c r="K23" i="27" s="1"/>
  <c r="O16" i="27"/>
  <c r="C46" i="27"/>
  <c r="C14" i="27" s="1"/>
  <c r="D46" i="27"/>
  <c r="A14" i="27"/>
  <c r="A14" i="28"/>
  <c r="C46" i="28"/>
  <c r="C14" i="28" s="1"/>
  <c r="D46" i="28"/>
  <c r="M47" i="27"/>
  <c r="M15" i="27" s="1"/>
  <c r="E47" i="27"/>
  <c r="E15" i="27" s="1"/>
  <c r="G47" i="27"/>
  <c r="G15" i="27" s="1"/>
  <c r="K47" i="27"/>
  <c r="K15" i="27" s="1"/>
  <c r="I47" i="27"/>
  <c r="I15" i="27" s="1"/>
  <c r="I55" i="28"/>
  <c r="I23" i="28" s="1"/>
  <c r="G55" i="28"/>
  <c r="G23" i="28" s="1"/>
  <c r="M55" i="28"/>
  <c r="M23" i="28" s="1"/>
  <c r="E55" i="28"/>
  <c r="E23" i="28" s="1"/>
  <c r="K55" i="28"/>
  <c r="K23" i="28" s="1"/>
  <c r="B57" i="28"/>
  <c r="A58" i="28"/>
  <c r="D56" i="28"/>
  <c r="C56" i="28"/>
  <c r="C24" i="28" s="1"/>
  <c r="A24" i="28"/>
  <c r="D56" i="27"/>
  <c r="A24" i="27"/>
  <c r="C56" i="27"/>
  <c r="C24" i="27" s="1"/>
  <c r="B45" i="28"/>
  <c r="A44" i="28"/>
  <c r="B57" i="27"/>
  <c r="A58" i="27"/>
  <c r="M56" i="21"/>
  <c r="K56" i="21"/>
  <c r="I56" i="21"/>
  <c r="G56" i="21"/>
  <c r="E56" i="21"/>
  <c r="K46" i="21"/>
  <c r="I46" i="21"/>
  <c r="G46" i="21"/>
  <c r="M46" i="21"/>
  <c r="E46" i="21"/>
  <c r="A10" i="22"/>
  <c r="A28" i="22"/>
  <c r="A27" i="22"/>
  <c r="D45" i="21"/>
  <c r="C45" i="21"/>
  <c r="C13" i="21" s="1"/>
  <c r="A13" i="21"/>
  <c r="D57" i="21"/>
  <c r="C57" i="21"/>
  <c r="C25" i="21" s="1"/>
  <c r="A25" i="21"/>
  <c r="A43" i="21"/>
  <c r="B43" i="21" s="1"/>
  <c r="A59" i="21"/>
  <c r="B59" i="21" s="1"/>
  <c r="W30" i="36" l="1"/>
  <c r="AI22" i="30"/>
  <c r="O15" i="27"/>
  <c r="O23" i="27"/>
  <c r="O23" i="28"/>
  <c r="E56" i="27"/>
  <c r="E24" i="27" s="1"/>
  <c r="I56" i="27"/>
  <c r="I24" i="27" s="1"/>
  <c r="K56" i="27"/>
  <c r="K24" i="27" s="1"/>
  <c r="G56" i="27"/>
  <c r="G24" i="27" s="1"/>
  <c r="M56" i="27"/>
  <c r="M24" i="27" s="1"/>
  <c r="K46" i="28"/>
  <c r="K14" i="28" s="1"/>
  <c r="M46" i="28"/>
  <c r="M14" i="28" s="1"/>
  <c r="I46" i="28"/>
  <c r="I14" i="28" s="1"/>
  <c r="G46" i="28"/>
  <c r="G14" i="28" s="1"/>
  <c r="E46" i="28"/>
  <c r="E14" i="28" s="1"/>
  <c r="C45" i="28"/>
  <c r="C13" i="28" s="1"/>
  <c r="A13" i="28"/>
  <c r="D45" i="28"/>
  <c r="B44" i="27"/>
  <c r="A43" i="27"/>
  <c r="B44" i="28"/>
  <c r="A43" i="28"/>
  <c r="B58" i="28"/>
  <c r="A59" i="28"/>
  <c r="I46" i="27"/>
  <c r="I14" i="27" s="1"/>
  <c r="K46" i="27"/>
  <c r="K14" i="27" s="1"/>
  <c r="E46" i="27"/>
  <c r="E14" i="27" s="1"/>
  <c r="G46" i="27"/>
  <c r="G14" i="27" s="1"/>
  <c r="M46" i="27"/>
  <c r="M14" i="27" s="1"/>
  <c r="B58" i="27"/>
  <c r="A59" i="27"/>
  <c r="C45" i="27"/>
  <c r="C13" i="27" s="1"/>
  <c r="A13" i="27"/>
  <c r="D45" i="27"/>
  <c r="D57" i="28"/>
  <c r="A25" i="28"/>
  <c r="C57" i="28"/>
  <c r="C25" i="28" s="1"/>
  <c r="O15" i="28"/>
  <c r="D57" i="27"/>
  <c r="A25" i="27"/>
  <c r="C57" i="27"/>
  <c r="C25" i="27" s="1"/>
  <c r="K56" i="28"/>
  <c r="K24" i="28" s="1"/>
  <c r="I56" i="28"/>
  <c r="I24" i="28" s="1"/>
  <c r="E56" i="28"/>
  <c r="E24" i="28" s="1"/>
  <c r="G56" i="28"/>
  <c r="G24" i="28" s="1"/>
  <c r="M56" i="28"/>
  <c r="M24" i="28" s="1"/>
  <c r="I45" i="21"/>
  <c r="G45" i="21"/>
  <c r="M45" i="21"/>
  <c r="E45" i="21"/>
  <c r="K45" i="21"/>
  <c r="G57" i="21"/>
  <c r="E57" i="21"/>
  <c r="M57" i="21"/>
  <c r="K57" i="21"/>
  <c r="I57" i="21"/>
  <c r="A9" i="22"/>
  <c r="A8" i="22"/>
  <c r="D44" i="21"/>
  <c r="C44" i="21"/>
  <c r="C12" i="21" s="1"/>
  <c r="A12" i="21"/>
  <c r="A42" i="21"/>
  <c r="B42" i="21" s="1"/>
  <c r="A60" i="21"/>
  <c r="B60" i="21" s="1"/>
  <c r="D58" i="21"/>
  <c r="C58" i="21"/>
  <c r="C26" i="21" s="1"/>
  <c r="A26" i="21"/>
  <c r="AA38" i="36" l="1"/>
  <c r="AC38" i="36" s="1"/>
  <c r="Y30" i="36"/>
  <c r="AH30" i="36"/>
  <c r="AE32" i="36" s="1"/>
  <c r="AF31" i="36"/>
  <c r="AG31" i="36" s="1"/>
  <c r="AA36" i="35"/>
  <c r="AC36" i="35" s="1"/>
  <c r="AA37" i="35"/>
  <c r="AC37" i="35" s="1"/>
  <c r="AI23" i="30"/>
  <c r="AF24" i="30"/>
  <c r="AG24" i="30" s="1"/>
  <c r="AH24" i="30" s="1"/>
  <c r="X24" i="30" s="1"/>
  <c r="Z24" i="30" s="1"/>
  <c r="O24" i="28"/>
  <c r="O14" i="27"/>
  <c r="C44" i="28"/>
  <c r="C12" i="28" s="1"/>
  <c r="A12" i="28"/>
  <c r="D44" i="28"/>
  <c r="B43" i="27"/>
  <c r="A42" i="27"/>
  <c r="K57" i="28"/>
  <c r="K25" i="28" s="1"/>
  <c r="I57" i="28"/>
  <c r="I25" i="28" s="1"/>
  <c r="G57" i="28"/>
  <c r="G25" i="28" s="1"/>
  <c r="E57" i="28"/>
  <c r="E25" i="28" s="1"/>
  <c r="M57" i="28"/>
  <c r="M25" i="28" s="1"/>
  <c r="D44" i="27"/>
  <c r="C44" i="27"/>
  <c r="C12" i="27" s="1"/>
  <c r="A12" i="27"/>
  <c r="O14" i="28"/>
  <c r="I45" i="27"/>
  <c r="I13" i="27" s="1"/>
  <c r="G45" i="27"/>
  <c r="G13" i="27" s="1"/>
  <c r="K45" i="27"/>
  <c r="K13" i="27" s="1"/>
  <c r="M45" i="27"/>
  <c r="M13" i="27" s="1"/>
  <c r="E45" i="27"/>
  <c r="E13" i="27" s="1"/>
  <c r="M45" i="28"/>
  <c r="M13" i="28" s="1"/>
  <c r="E45" i="28"/>
  <c r="E13" i="28" s="1"/>
  <c r="K45" i="28"/>
  <c r="K13" i="28" s="1"/>
  <c r="I45" i="28"/>
  <c r="I13" i="28" s="1"/>
  <c r="G45" i="28"/>
  <c r="G13" i="28" s="1"/>
  <c r="B59" i="28"/>
  <c r="A60" i="28"/>
  <c r="O24" i="27"/>
  <c r="E57" i="27"/>
  <c r="E25" i="27" s="1"/>
  <c r="K57" i="27"/>
  <c r="K25" i="27" s="1"/>
  <c r="M57" i="27"/>
  <c r="M25" i="27" s="1"/>
  <c r="I57" i="27"/>
  <c r="I25" i="27" s="1"/>
  <c r="G57" i="27"/>
  <c r="G25" i="27" s="1"/>
  <c r="B59" i="27"/>
  <c r="A60" i="27"/>
  <c r="A26" i="28"/>
  <c r="C58" i="28"/>
  <c r="C26" i="28" s="1"/>
  <c r="D58" i="28"/>
  <c r="D58" i="27"/>
  <c r="C58" i="27"/>
  <c r="C26" i="27" s="1"/>
  <c r="A26" i="27"/>
  <c r="B43" i="28"/>
  <c r="A42" i="28"/>
  <c r="I58" i="21"/>
  <c r="G58" i="21"/>
  <c r="E58" i="21"/>
  <c r="M58" i="21"/>
  <c r="K58" i="21"/>
  <c r="G44" i="21"/>
  <c r="M44" i="21"/>
  <c r="E44" i="21"/>
  <c r="K44" i="21"/>
  <c r="I44" i="21"/>
  <c r="A41" i="21"/>
  <c r="B41" i="21" s="1"/>
  <c r="A61" i="21"/>
  <c r="B61" i="21" s="1"/>
  <c r="D59" i="21"/>
  <c r="C59" i="21"/>
  <c r="C27" i="21" s="1"/>
  <c r="A27" i="21"/>
  <c r="D43" i="21"/>
  <c r="C43" i="21"/>
  <c r="C11" i="21" s="1"/>
  <c r="A11" i="21"/>
  <c r="W31" i="36" l="1"/>
  <c r="AI24" i="30"/>
  <c r="O13" i="27"/>
  <c r="O25" i="28"/>
  <c r="O25" i="27"/>
  <c r="O13" i="28"/>
  <c r="E58" i="27"/>
  <c r="E26" i="27" s="1"/>
  <c r="K58" i="27"/>
  <c r="K26" i="27" s="1"/>
  <c r="M58" i="27"/>
  <c r="M26" i="27" s="1"/>
  <c r="I58" i="27"/>
  <c r="I26" i="27" s="1"/>
  <c r="G58" i="27"/>
  <c r="G26" i="27" s="1"/>
  <c r="C43" i="27"/>
  <c r="C11" i="27" s="1"/>
  <c r="A11" i="27"/>
  <c r="D43" i="27"/>
  <c r="G44" i="27"/>
  <c r="G12" i="27" s="1"/>
  <c r="M44" i="27"/>
  <c r="M12" i="27" s="1"/>
  <c r="I44" i="27"/>
  <c r="I12" i="27" s="1"/>
  <c r="E44" i="27"/>
  <c r="E12" i="27" s="1"/>
  <c r="K44" i="27"/>
  <c r="K12" i="27" s="1"/>
  <c r="M44" i="28"/>
  <c r="M12" i="28" s="1"/>
  <c r="E44" i="28"/>
  <c r="E12" i="28" s="1"/>
  <c r="K44" i="28"/>
  <c r="K12" i="28" s="1"/>
  <c r="G44" i="28"/>
  <c r="G12" i="28" s="1"/>
  <c r="I44" i="28"/>
  <c r="I12" i="28" s="1"/>
  <c r="K58" i="28"/>
  <c r="K26" i="28" s="1"/>
  <c r="G58" i="28"/>
  <c r="G26" i="28" s="1"/>
  <c r="I58" i="28"/>
  <c r="I26" i="28" s="1"/>
  <c r="M58" i="28"/>
  <c r="M26" i="28" s="1"/>
  <c r="E58" i="28"/>
  <c r="E26" i="28" s="1"/>
  <c r="B42" i="27"/>
  <c r="A41" i="27"/>
  <c r="B41" i="27" s="1"/>
  <c r="B42" i="28"/>
  <c r="A41" i="28"/>
  <c r="B41" i="28" s="1"/>
  <c r="B60" i="27"/>
  <c r="A61" i="27"/>
  <c r="B61" i="27" s="1"/>
  <c r="B60" i="28"/>
  <c r="A61" i="28"/>
  <c r="B61" i="28" s="1"/>
  <c r="C43" i="28"/>
  <c r="C11" i="28" s="1"/>
  <c r="D43" i="28"/>
  <c r="A11" i="28"/>
  <c r="D59" i="27"/>
  <c r="A27" i="27"/>
  <c r="C59" i="27"/>
  <c r="C27" i="27" s="1"/>
  <c r="D59" i="28"/>
  <c r="C59" i="28"/>
  <c r="C27" i="28" s="1"/>
  <c r="A27" i="28"/>
  <c r="M43" i="21"/>
  <c r="E43" i="21"/>
  <c r="K43" i="21"/>
  <c r="I43" i="21"/>
  <c r="G43" i="21"/>
  <c r="K59" i="21"/>
  <c r="I59" i="21"/>
  <c r="G59" i="21"/>
  <c r="E59" i="21"/>
  <c r="M59" i="21"/>
  <c r="D61" i="21"/>
  <c r="C61" i="21"/>
  <c r="C29" i="21" s="1"/>
  <c r="A29" i="21"/>
  <c r="D60" i="21"/>
  <c r="C60" i="21"/>
  <c r="C28" i="21" s="1"/>
  <c r="A28" i="21"/>
  <c r="D42" i="21"/>
  <c r="C42" i="21"/>
  <c r="C10" i="21" s="1"/>
  <c r="A10" i="21"/>
  <c r="D41" i="21"/>
  <c r="C41" i="21"/>
  <c r="C9" i="21" s="1"/>
  <c r="A9" i="21"/>
  <c r="Y31" i="36" l="1"/>
  <c r="AH31" i="36"/>
  <c r="AE33" i="36" s="1"/>
  <c r="AF32" i="36"/>
  <c r="AG32" i="36" s="1"/>
  <c r="AA38" i="35"/>
  <c r="AC38" i="35" s="1"/>
  <c r="O12" i="28"/>
  <c r="O12" i="27"/>
  <c r="D61" i="28"/>
  <c r="A29" i="28"/>
  <c r="C61" i="28"/>
  <c r="C29" i="28" s="1"/>
  <c r="I59" i="28"/>
  <c r="I27" i="28" s="1"/>
  <c r="G59" i="28"/>
  <c r="G27" i="28" s="1"/>
  <c r="M59" i="28"/>
  <c r="M27" i="28" s="1"/>
  <c r="K59" i="28"/>
  <c r="K27" i="28" s="1"/>
  <c r="E59" i="28"/>
  <c r="E27" i="28" s="1"/>
  <c r="C60" i="28"/>
  <c r="C28" i="28" s="1"/>
  <c r="A28" i="28"/>
  <c r="D60" i="28"/>
  <c r="I43" i="28"/>
  <c r="I11" i="28" s="1"/>
  <c r="G43" i="28"/>
  <c r="G11" i="28" s="1"/>
  <c r="E43" i="28"/>
  <c r="E11" i="28" s="1"/>
  <c r="K43" i="28"/>
  <c r="K11" i="28" s="1"/>
  <c r="M43" i="28"/>
  <c r="M11" i="28" s="1"/>
  <c r="A10" i="27"/>
  <c r="C42" i="27"/>
  <c r="C10" i="27" s="1"/>
  <c r="D42" i="27"/>
  <c r="D61" i="27"/>
  <c r="C61" i="27"/>
  <c r="C29" i="27" s="1"/>
  <c r="A29" i="27"/>
  <c r="D60" i="27"/>
  <c r="C60" i="27"/>
  <c r="C28" i="27" s="1"/>
  <c r="A28" i="27"/>
  <c r="I43" i="27"/>
  <c r="I11" i="27" s="1"/>
  <c r="G43" i="27"/>
  <c r="G11" i="27" s="1"/>
  <c r="M43" i="27"/>
  <c r="M11" i="27" s="1"/>
  <c r="E43" i="27"/>
  <c r="E11" i="27" s="1"/>
  <c r="K43" i="27"/>
  <c r="K11" i="27" s="1"/>
  <c r="M59" i="27"/>
  <c r="M27" i="27" s="1"/>
  <c r="E59" i="27"/>
  <c r="E27" i="27" s="1"/>
  <c r="K59" i="27"/>
  <c r="K27" i="27" s="1"/>
  <c r="I59" i="27"/>
  <c r="I27" i="27" s="1"/>
  <c r="G59" i="27"/>
  <c r="G27" i="27" s="1"/>
  <c r="D41" i="28"/>
  <c r="C41" i="28"/>
  <c r="C9" i="28" s="1"/>
  <c r="A9" i="28"/>
  <c r="O26" i="28"/>
  <c r="D42" i="28"/>
  <c r="C42" i="28"/>
  <c r="C10" i="28" s="1"/>
  <c r="A10" i="28"/>
  <c r="O26" i="27"/>
  <c r="D41" i="27"/>
  <c r="C41" i="27"/>
  <c r="C9" i="27" s="1"/>
  <c r="A9" i="27"/>
  <c r="G61" i="21"/>
  <c r="E61" i="21"/>
  <c r="M61" i="21"/>
  <c r="K61" i="21"/>
  <c r="I61" i="21"/>
  <c r="I41" i="21"/>
  <c r="G41" i="21"/>
  <c r="M41" i="21"/>
  <c r="E41" i="21"/>
  <c r="K41" i="21"/>
  <c r="M60" i="21"/>
  <c r="K60" i="21"/>
  <c r="I60" i="21"/>
  <c r="E60" i="21"/>
  <c r="G60" i="21"/>
  <c r="K42" i="21"/>
  <c r="I42" i="21"/>
  <c r="G42" i="21"/>
  <c r="M42" i="21"/>
  <c r="E42" i="21"/>
  <c r="W32" i="36" l="1"/>
  <c r="O27" i="27"/>
  <c r="O11" i="27"/>
  <c r="I42" i="28"/>
  <c r="I10" i="28" s="1"/>
  <c r="M42" i="28"/>
  <c r="M10" i="28" s="1"/>
  <c r="G42" i="28"/>
  <c r="G10" i="28" s="1"/>
  <c r="K42" i="28"/>
  <c r="K10" i="28" s="1"/>
  <c r="E42" i="28"/>
  <c r="E10" i="28" s="1"/>
  <c r="G60" i="27"/>
  <c r="G28" i="27" s="1"/>
  <c r="I60" i="27"/>
  <c r="I28" i="27" s="1"/>
  <c r="M60" i="27"/>
  <c r="M28" i="27" s="1"/>
  <c r="E60" i="27"/>
  <c r="E28" i="27" s="1"/>
  <c r="K60" i="27"/>
  <c r="K28" i="27" s="1"/>
  <c r="O11" i="28"/>
  <c r="O27" i="28"/>
  <c r="K41" i="28"/>
  <c r="K9" i="28" s="1"/>
  <c r="E41" i="28"/>
  <c r="E9" i="28" s="1"/>
  <c r="G41" i="28"/>
  <c r="G9" i="28" s="1"/>
  <c r="I41" i="28"/>
  <c r="I9" i="28" s="1"/>
  <c r="M41" i="28"/>
  <c r="M9" i="28" s="1"/>
  <c r="M61" i="27"/>
  <c r="M29" i="27" s="1"/>
  <c r="E61" i="27"/>
  <c r="E29" i="27" s="1"/>
  <c r="K61" i="27"/>
  <c r="K29" i="27" s="1"/>
  <c r="G61" i="27"/>
  <c r="G29" i="27" s="1"/>
  <c r="I61" i="27"/>
  <c r="I29" i="27" s="1"/>
  <c r="I42" i="27"/>
  <c r="I10" i="27" s="1"/>
  <c r="K42" i="27"/>
  <c r="K10" i="27" s="1"/>
  <c r="G42" i="27"/>
  <c r="G10" i="27" s="1"/>
  <c r="E42" i="27"/>
  <c r="E10" i="27" s="1"/>
  <c r="M42" i="27"/>
  <c r="M10" i="27" s="1"/>
  <c r="I60" i="28"/>
  <c r="I28" i="28" s="1"/>
  <c r="K60" i="28"/>
  <c r="K28" i="28" s="1"/>
  <c r="G60" i="28"/>
  <c r="G28" i="28" s="1"/>
  <c r="E60" i="28"/>
  <c r="E28" i="28" s="1"/>
  <c r="M60" i="28"/>
  <c r="M28" i="28" s="1"/>
  <c r="I41" i="27"/>
  <c r="I9" i="27" s="1"/>
  <c r="K41" i="27"/>
  <c r="K9" i="27" s="1"/>
  <c r="G41" i="27"/>
  <c r="G9" i="27" s="1"/>
  <c r="E41" i="27"/>
  <c r="E9" i="27" s="1"/>
  <c r="M41" i="27"/>
  <c r="M9" i="27" s="1"/>
  <c r="M61" i="28"/>
  <c r="M29" i="28" s="1"/>
  <c r="E61" i="28"/>
  <c r="E29" i="28" s="1"/>
  <c r="I61" i="28"/>
  <c r="I29" i="28" s="1"/>
  <c r="K61" i="28"/>
  <c r="K29" i="28" s="1"/>
  <c r="G61" i="28"/>
  <c r="G29" i="28" s="1"/>
  <c r="E9" i="22"/>
  <c r="M26" i="22"/>
  <c r="G26" i="22"/>
  <c r="I22" i="22"/>
  <c r="E18" i="22"/>
  <c r="M18" i="22"/>
  <c r="K10" i="22"/>
  <c r="G10" i="22"/>
  <c r="G25" i="22"/>
  <c r="I21" i="22"/>
  <c r="M21" i="22"/>
  <c r="M13" i="22"/>
  <c r="K28" i="22"/>
  <c r="G28" i="22"/>
  <c r="E20" i="22"/>
  <c r="M12" i="22"/>
  <c r="M27" i="22"/>
  <c r="K19" i="22"/>
  <c r="G15" i="22"/>
  <c r="E11" i="22"/>
  <c r="I17" i="22"/>
  <c r="M17" i="22"/>
  <c r="E16" i="22"/>
  <c r="I16" i="22"/>
  <c r="K8" i="22"/>
  <c r="I9" i="22"/>
  <c r="M9" i="22"/>
  <c r="E24" i="22"/>
  <c r="E26" i="22"/>
  <c r="K26" i="22"/>
  <c r="K18" i="22"/>
  <c r="G18" i="22"/>
  <c r="I14" i="22"/>
  <c r="E10" i="22"/>
  <c r="M10" i="22"/>
  <c r="E21" i="22"/>
  <c r="K21" i="22"/>
  <c r="G13" i="22"/>
  <c r="M28" i="22"/>
  <c r="I28" i="22"/>
  <c r="G12" i="22"/>
  <c r="K27" i="22"/>
  <c r="E27" i="22"/>
  <c r="G23" i="22"/>
  <c r="M23" i="22"/>
  <c r="E19" i="22"/>
  <c r="M15" i="22"/>
  <c r="I15" i="22"/>
  <c r="K11" i="22"/>
  <c r="E17" i="22"/>
  <c r="K16" i="22"/>
  <c r="I8" i="22"/>
  <c r="M8" i="22"/>
  <c r="G9" i="22"/>
  <c r="M24" i="22"/>
  <c r="G24" i="22"/>
  <c r="K24" i="22"/>
  <c r="E22" i="22"/>
  <c r="K22" i="22"/>
  <c r="I18" i="22"/>
  <c r="M14" i="22"/>
  <c r="G14" i="22"/>
  <c r="M25" i="22"/>
  <c r="I25" i="22"/>
  <c r="G21" i="22"/>
  <c r="K13" i="22"/>
  <c r="G20" i="22"/>
  <c r="K20" i="22"/>
  <c r="E12" i="22"/>
  <c r="K12" i="22"/>
  <c r="I27" i="22"/>
  <c r="E23" i="22"/>
  <c r="M19" i="22"/>
  <c r="G19" i="22"/>
  <c r="K15" i="22"/>
  <c r="I11" i="22"/>
  <c r="K17" i="22"/>
  <c r="G16" i="22"/>
  <c r="K9" i="22"/>
  <c r="I24" i="22"/>
  <c r="I26" i="22"/>
  <c r="G22" i="22"/>
  <c r="M22" i="22"/>
  <c r="K14" i="22"/>
  <c r="E14" i="22"/>
  <c r="I10" i="22"/>
  <c r="E25" i="22"/>
  <c r="K25" i="22"/>
  <c r="I13" i="22"/>
  <c r="E13" i="22"/>
  <c r="E28" i="22"/>
  <c r="M20" i="22"/>
  <c r="I20" i="22"/>
  <c r="I12" i="22"/>
  <c r="G27" i="22"/>
  <c r="K23" i="22"/>
  <c r="I19" i="22"/>
  <c r="E15" i="22"/>
  <c r="M11" i="22"/>
  <c r="G11" i="22"/>
  <c r="G17" i="22"/>
  <c r="M16" i="22"/>
  <c r="I19" i="21"/>
  <c r="K19" i="21"/>
  <c r="M19" i="21"/>
  <c r="E19" i="21"/>
  <c r="G19" i="21"/>
  <c r="E18" i="21"/>
  <c r="K20" i="21"/>
  <c r="I20" i="21"/>
  <c r="I18" i="21"/>
  <c r="K18" i="21"/>
  <c r="E20" i="21"/>
  <c r="M20" i="21"/>
  <c r="M18" i="21"/>
  <c r="G20" i="21"/>
  <c r="G18" i="21"/>
  <c r="K17" i="21"/>
  <c r="E17" i="21"/>
  <c r="G17" i="21"/>
  <c r="M17" i="21"/>
  <c r="I17" i="21"/>
  <c r="E21" i="21"/>
  <c r="K21" i="21"/>
  <c r="I21" i="21"/>
  <c r="M21" i="21"/>
  <c r="G21" i="21"/>
  <c r="G22" i="21"/>
  <c r="M22" i="21"/>
  <c r="K16" i="21"/>
  <c r="I22" i="21"/>
  <c r="E16" i="21"/>
  <c r="M16" i="21"/>
  <c r="G16" i="21"/>
  <c r="E22" i="21"/>
  <c r="K22" i="21"/>
  <c r="I16" i="21"/>
  <c r="K15" i="21"/>
  <c r="G15" i="21"/>
  <c r="E23" i="21"/>
  <c r="M15" i="21"/>
  <c r="E15" i="21"/>
  <c r="K23" i="21"/>
  <c r="I15" i="21"/>
  <c r="I23" i="21"/>
  <c r="G23" i="21"/>
  <c r="M23" i="21"/>
  <c r="M14" i="21"/>
  <c r="M24" i="21"/>
  <c r="E24" i="21"/>
  <c r="K14" i="21"/>
  <c r="I24" i="21"/>
  <c r="I14" i="21"/>
  <c r="G14" i="21"/>
  <c r="K24" i="21"/>
  <c r="G24" i="21"/>
  <c r="E14" i="21"/>
  <c r="E25" i="21"/>
  <c r="E13" i="21"/>
  <c r="K13" i="21"/>
  <c r="I13" i="21"/>
  <c r="G25" i="21"/>
  <c r="G13" i="21"/>
  <c r="M25" i="21"/>
  <c r="K25" i="21"/>
  <c r="I25" i="21"/>
  <c r="M13" i="21"/>
  <c r="G26" i="21"/>
  <c r="E26" i="21"/>
  <c r="M12" i="21"/>
  <c r="I12" i="21"/>
  <c r="M26" i="21"/>
  <c r="K26" i="21"/>
  <c r="G12" i="21"/>
  <c r="I26" i="21"/>
  <c r="E12" i="21"/>
  <c r="K12" i="21"/>
  <c r="I27" i="21"/>
  <c r="G27" i="21"/>
  <c r="E27" i="21"/>
  <c r="G11" i="21"/>
  <c r="K27" i="21"/>
  <c r="K11" i="21"/>
  <c r="M27" i="21"/>
  <c r="M11" i="21"/>
  <c r="E11" i="21"/>
  <c r="I11" i="21"/>
  <c r="I10" i="21"/>
  <c r="G10" i="21"/>
  <c r="M10" i="21"/>
  <c r="M29" i="21"/>
  <c r="I29" i="21"/>
  <c r="E10" i="21"/>
  <c r="M9" i="21"/>
  <c r="E29" i="21"/>
  <c r="I9" i="21"/>
  <c r="K28" i="21"/>
  <c r="G29" i="21"/>
  <c r="K9" i="21"/>
  <c r="E28" i="21"/>
  <c r="G28" i="21"/>
  <c r="M28" i="21"/>
  <c r="K10" i="21"/>
  <c r="K29" i="21"/>
  <c r="I28" i="21"/>
  <c r="I23" i="22"/>
  <c r="E8" i="22"/>
  <c r="G8" i="22"/>
  <c r="G9" i="21"/>
  <c r="E9" i="21"/>
  <c r="Y32" i="36" l="1"/>
  <c r="AH32" i="36"/>
  <c r="AE34" i="36" s="1"/>
  <c r="AF34" i="36" s="1"/>
  <c r="AG34" i="36" s="1"/>
  <c r="AF33" i="36"/>
  <c r="AG33" i="36" s="1"/>
  <c r="O25" i="22"/>
  <c r="O17" i="22"/>
  <c r="O9" i="27"/>
  <c r="O10" i="27"/>
  <c r="O14" i="22"/>
  <c r="O28" i="28"/>
  <c r="O10" i="28"/>
  <c r="O22" i="22"/>
  <c r="O21" i="22"/>
  <c r="O9" i="22"/>
  <c r="O9" i="28"/>
  <c r="O29" i="27"/>
  <c r="O28" i="27"/>
  <c r="O29" i="28"/>
  <c r="O12" i="21"/>
  <c r="O27" i="21"/>
  <c r="O16" i="22"/>
  <c r="O29" i="21"/>
  <c r="O15" i="22"/>
  <c r="O24" i="22"/>
  <c r="O11" i="22"/>
  <c r="O26" i="21"/>
  <c r="O13" i="21"/>
  <c r="O22" i="21"/>
  <c r="O21" i="21"/>
  <c r="O18" i="21"/>
  <c r="O19" i="21"/>
  <c r="O23" i="22"/>
  <c r="O20" i="22"/>
  <c r="O18" i="22"/>
  <c r="O10" i="22"/>
  <c r="O14" i="21"/>
  <c r="O16" i="21"/>
  <c r="O12" i="22"/>
  <c r="O13" i="22"/>
  <c r="O27" i="22"/>
  <c r="O26" i="22"/>
  <c r="O19" i="22"/>
  <c r="O8" i="22"/>
  <c r="O28" i="22"/>
  <c r="O10" i="21"/>
  <c r="O9" i="21"/>
  <c r="O11" i="21"/>
  <c r="O24" i="21"/>
  <c r="O23" i="21"/>
  <c r="O15" i="21"/>
  <c r="O17" i="21"/>
  <c r="O28" i="21"/>
  <c r="O25" i="21"/>
  <c r="O20" i="21"/>
  <c r="W34" i="36" l="1"/>
  <c r="Y34" i="36" s="1"/>
  <c r="W33" i="36"/>
  <c r="AH25" i="35"/>
  <c r="Y25" i="35"/>
  <c r="AG27" i="35"/>
  <c r="Y27" i="35"/>
  <c r="AG26" i="35"/>
  <c r="AH26" i="35" s="1"/>
  <c r="AE28" i="35" s="1"/>
  <c r="AF28" i="35" s="1"/>
  <c r="AG28" i="35" s="1"/>
  <c r="Y26" i="35"/>
  <c r="Y33" i="36" l="1"/>
  <c r="AH33" i="36"/>
  <c r="AH27" i="35"/>
  <c r="W28" i="35"/>
  <c r="AE35" i="36" l="1"/>
  <c r="AF35" i="36" s="1"/>
  <c r="AG35" i="36" s="1"/>
  <c r="AH34" i="36"/>
  <c r="AE36" i="36" s="1"/>
  <c r="AH28" i="35"/>
  <c r="AE29" i="35"/>
  <c r="AF29" i="35" s="1"/>
  <c r="Y28" i="35"/>
  <c r="AG29" i="35" l="1"/>
  <c r="W29" i="35" s="1"/>
  <c r="W35" i="36"/>
  <c r="AF36" i="36"/>
  <c r="AG36" i="36" s="1"/>
  <c r="AE30" i="35"/>
  <c r="Y29" i="35" l="1"/>
  <c r="AH29" i="35"/>
  <c r="AE31" i="35" s="1"/>
  <c r="AF31" i="35" s="1"/>
  <c r="AG31" i="35" s="1"/>
  <c r="Y35" i="36"/>
  <c r="AH35" i="36"/>
  <c r="AE37" i="36" s="1"/>
  <c r="W36" i="36"/>
  <c r="AF30" i="35"/>
  <c r="AG30" i="35" l="1"/>
  <c r="W30" i="35" s="1"/>
  <c r="W31" i="35"/>
  <c r="Y31" i="35" s="1"/>
  <c r="Y36" i="36"/>
  <c r="AH36" i="36"/>
  <c r="AE38" i="36" s="1"/>
  <c r="AF37" i="36"/>
  <c r="AG37" i="36" s="1"/>
  <c r="Y30" i="35" l="1"/>
  <c r="AH30" i="35"/>
  <c r="AH31" i="35" s="1"/>
  <c r="AE33" i="35" s="1"/>
  <c r="AF33" i="35" s="1"/>
  <c r="AG33" i="35" s="1"/>
  <c r="W37" i="36"/>
  <c r="AE32" i="35" l="1"/>
  <c r="AF32" i="35" s="1"/>
  <c r="AG32" i="35" s="1"/>
  <c r="W32" i="35" s="1"/>
  <c r="W33" i="35"/>
  <c r="Y33" i="35" s="1"/>
  <c r="Y37" i="36"/>
  <c r="AH37" i="36"/>
  <c r="AF38" i="36"/>
  <c r="AG38" i="36" s="1"/>
  <c r="AH32" i="35" l="1"/>
  <c r="AH33" i="35" s="1"/>
  <c r="AE35" i="35" s="1"/>
  <c r="Y32" i="35"/>
  <c r="W38" i="36"/>
  <c r="AE34" i="35" l="1"/>
  <c r="AF34" i="35" s="1"/>
  <c r="AG34" i="35" s="1"/>
  <c r="W34" i="35" s="1"/>
  <c r="Y38" i="36"/>
  <c r="AH38" i="36"/>
  <c r="AF35" i="35"/>
  <c r="AG35" i="35" s="1"/>
  <c r="Y34" i="35" l="1"/>
  <c r="AH34" i="35"/>
  <c r="AE36" i="35" s="1"/>
  <c r="AF36" i="35" s="1"/>
  <c r="AG36" i="35" s="1"/>
  <c r="W35" i="35"/>
  <c r="Y35" i="35" l="1"/>
  <c r="AH35" i="35"/>
  <c r="AE37" i="35" s="1"/>
  <c r="AF37" i="35" s="1"/>
  <c r="AG37" i="35" s="1"/>
  <c r="W36" i="35"/>
  <c r="Y36" i="35" l="1"/>
  <c r="AH36" i="35"/>
  <c r="AE38" i="35" s="1"/>
  <c r="AF38" i="35" s="1"/>
  <c r="AG38" i="35" s="1"/>
  <c r="W37" i="35"/>
  <c r="Y37" i="35" l="1"/>
  <c r="AH37" i="35"/>
  <c r="W38" i="35"/>
  <c r="Y38" i="35" l="1"/>
  <c r="AH38"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P6" authorId="0" shapeId="0" xr:uid="{C2361A3C-204C-4195-93F4-731F780B3481}">
      <text>
        <r>
          <rPr>
            <b/>
            <sz val="9"/>
            <color indexed="81"/>
            <rFont val="Tahoma"/>
            <family val="2"/>
          </rPr>
          <t>Amounts are based on the school district's certified enrollment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F6" authorId="0" shapeId="0" xr:uid="{3AA1DD8E-5CC7-4BB5-B949-56ED6C9DF633}">
      <text>
        <r>
          <rPr>
            <b/>
            <sz val="9"/>
            <color indexed="81"/>
            <rFont val="Tahoma"/>
            <family val="2"/>
          </rPr>
          <t>Click on Cell and Select Your District from the List</t>
        </r>
      </text>
    </comment>
    <comment ref="AB6" authorId="0" shapeId="0" xr:uid="{34F83964-0128-42AD-8817-9F2E37DC0872}">
      <text>
        <r>
          <rPr>
            <b/>
            <sz val="9"/>
            <color indexed="81"/>
            <rFont val="Tahoma"/>
            <family val="2"/>
          </rPr>
          <t>Click on Cell and Select Your District from the List</t>
        </r>
      </text>
    </comment>
    <comment ref="Q8" authorId="0" shapeId="0" xr:uid="{487F64B4-88E7-4048-8A47-B28361D56A30}">
      <text>
        <r>
          <rPr>
            <b/>
            <sz val="9"/>
            <color indexed="81"/>
            <rFont val="Tahoma"/>
            <family val="2"/>
          </rPr>
          <t>Amounts are based on the school district's certified enrollment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F6" authorId="0" shapeId="0" xr:uid="{E29C2842-F584-42BB-A4F1-6D9BB83FAFE5}">
      <text>
        <r>
          <rPr>
            <b/>
            <sz val="9"/>
            <color indexed="81"/>
            <rFont val="Tahoma"/>
            <family val="2"/>
          </rPr>
          <t>Click on Cell and Select Your District from the List</t>
        </r>
      </text>
    </comment>
    <comment ref="AB6" authorId="0" shapeId="0" xr:uid="{BF5576FE-6D35-474D-BE16-DD8621B57F28}">
      <text>
        <r>
          <rPr>
            <b/>
            <sz val="9"/>
            <color indexed="81"/>
            <rFont val="Tahoma"/>
            <family val="2"/>
          </rPr>
          <t>Click on Cell and Select Your District from the List</t>
        </r>
      </text>
    </comment>
    <comment ref="Q8" authorId="0" shapeId="0" xr:uid="{E81960BE-1808-45FE-B35E-5281C37B736C}">
      <text>
        <r>
          <rPr>
            <b/>
            <sz val="9"/>
            <color indexed="81"/>
            <rFont val="Tahoma"/>
            <family val="2"/>
          </rPr>
          <t>Amounts are based on the school district's certified enrollment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F6" authorId="0" shapeId="0" xr:uid="{A7950E93-1D44-438E-93B0-1A8DC9270946}">
      <text>
        <r>
          <rPr>
            <b/>
            <sz val="9"/>
            <color indexed="81"/>
            <rFont val="Tahoma"/>
            <family val="2"/>
          </rPr>
          <t>Click on Cell and Select Your District from the List</t>
        </r>
      </text>
    </comment>
    <comment ref="AB6" authorId="0" shapeId="0" xr:uid="{7EB03B1E-67C7-4457-BE73-A53269599F7F}">
      <text>
        <r>
          <rPr>
            <b/>
            <sz val="9"/>
            <color indexed="81"/>
            <rFont val="Tahoma"/>
            <family val="2"/>
          </rPr>
          <t>Click on Cell and Select Your District from the List</t>
        </r>
      </text>
    </comment>
    <comment ref="Q8" authorId="0" shapeId="0" xr:uid="{3E3A7C52-512E-49D9-AD65-85CA869C755F}">
      <text>
        <r>
          <rPr>
            <b/>
            <sz val="9"/>
            <color indexed="81"/>
            <rFont val="Tahoma"/>
            <family val="2"/>
          </rPr>
          <t>Amounts are based on the school district's certified enrollment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C5" authorId="0" shapeId="0" xr:uid="{00000000-0006-0000-0100-000001000000}">
      <text>
        <r>
          <rPr>
            <b/>
            <sz val="9"/>
            <color indexed="81"/>
            <rFont val="Tahoma"/>
            <family val="2"/>
          </rPr>
          <t xml:space="preserve">Select School District </t>
        </r>
        <r>
          <rPr>
            <sz val="9"/>
            <color indexed="81"/>
            <rFont val="Tahoma"/>
            <family val="2"/>
          </rPr>
          <t xml:space="preserve">
</t>
        </r>
      </text>
    </comment>
    <comment ref="M7" authorId="0" shapeId="0" xr:uid="{6F7E4C0E-97B3-482E-B22E-0F480E5BED2E}">
      <text>
        <r>
          <rPr>
            <b/>
            <sz val="9"/>
            <color indexed="81"/>
            <rFont val="Tahoma"/>
            <family val="2"/>
          </rPr>
          <t>Per Pupil Amounts are based on the district's certified enrollment.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C5" authorId="0" shapeId="0" xr:uid="{2620155B-6CEB-4A00-8630-1B2EC2DA982B}">
      <text>
        <r>
          <rPr>
            <b/>
            <sz val="9"/>
            <color indexed="81"/>
            <rFont val="Tahoma"/>
            <family val="2"/>
          </rPr>
          <t xml:space="preserve">Select School District </t>
        </r>
        <r>
          <rPr>
            <sz val="9"/>
            <color indexed="81"/>
            <rFont val="Tahoma"/>
            <family val="2"/>
          </rPr>
          <t xml:space="preserve">
</t>
        </r>
      </text>
    </comment>
    <comment ref="M7" authorId="0" shapeId="0" xr:uid="{4A12EBFF-FBDA-4F8A-93E1-FD40D6BCB0C9}">
      <text>
        <r>
          <rPr>
            <b/>
            <sz val="9"/>
            <color indexed="81"/>
            <rFont val="Tahoma"/>
            <family val="2"/>
          </rPr>
          <t>Per Pupil Amounts are based on the district's certified enrollment.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C5" authorId="0" shapeId="0" xr:uid="{955F4A81-D576-441F-9697-A981F883AF96}">
      <text>
        <r>
          <rPr>
            <b/>
            <sz val="9"/>
            <color indexed="81"/>
            <rFont val="Tahoma"/>
            <family val="2"/>
          </rPr>
          <t xml:space="preserve">Select School District </t>
        </r>
        <r>
          <rPr>
            <sz val="9"/>
            <color indexed="81"/>
            <rFont val="Tahoma"/>
            <family val="2"/>
          </rPr>
          <t xml:space="preserve">
</t>
        </r>
      </text>
    </comment>
    <comment ref="M7" authorId="0" shapeId="0" xr:uid="{76300A45-9E12-4991-88DF-758C6A7569D4}">
      <text>
        <r>
          <rPr>
            <b/>
            <sz val="9"/>
            <color indexed="81"/>
            <rFont val="Tahoma"/>
            <family val="2"/>
          </rPr>
          <t>Per Pupil Amounts are based on the district's certified enrollment.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M6" authorId="0" shapeId="0" xr:uid="{1A6403E7-EEB3-45D1-92A2-67B944DF6C6B}">
      <text>
        <r>
          <rPr>
            <b/>
            <sz val="9"/>
            <color indexed="81"/>
            <rFont val="Tahoma"/>
            <family val="2"/>
          </rPr>
          <t>Per Pupil Amounts are based on the district's certified enrollment.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F6" authorId="0" shapeId="0" xr:uid="{11DA4328-F680-4B3F-8CC9-8F3B2DCA276B}">
      <text>
        <r>
          <rPr>
            <b/>
            <sz val="9"/>
            <color indexed="81"/>
            <rFont val="Tahoma"/>
            <family val="2"/>
          </rPr>
          <t>Click on Cell and Select Your District from the List</t>
        </r>
      </text>
    </comment>
    <comment ref="AC6" authorId="0" shapeId="0" xr:uid="{2E5379E4-7476-495E-91AE-D36C59351ED0}">
      <text>
        <r>
          <rPr>
            <b/>
            <sz val="9"/>
            <color indexed="81"/>
            <rFont val="Tahoma"/>
            <family val="2"/>
          </rPr>
          <t>Click on Cell and Select Your District from the List</t>
        </r>
      </text>
    </comment>
    <comment ref="Q8" authorId="0" shapeId="0" xr:uid="{AA8CE3FD-BE75-4CF5-BC4E-325457C55899}">
      <text>
        <r>
          <rPr>
            <b/>
            <sz val="9"/>
            <color indexed="81"/>
            <rFont val="Tahoma"/>
            <family val="2"/>
          </rPr>
          <t>Amounts are based on the school district's certified enrollment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F6" authorId="0" shapeId="0" xr:uid="{AAA6A97E-0687-4F63-B4F4-4202337E2294}">
      <text>
        <r>
          <rPr>
            <b/>
            <sz val="9"/>
            <color indexed="81"/>
            <rFont val="Tahoma"/>
            <family val="2"/>
          </rPr>
          <t>Select your district on the Read Me Tab</t>
        </r>
      </text>
    </comment>
    <comment ref="AC6" authorId="0" shapeId="0" xr:uid="{6B778F1B-E6A4-4514-889F-4E5604474AFF}">
      <text>
        <r>
          <rPr>
            <b/>
            <sz val="9"/>
            <color indexed="81"/>
            <rFont val="Tahoma"/>
            <family val="2"/>
          </rPr>
          <t>Click on Cell and Select Your District from the List</t>
        </r>
      </text>
    </comment>
    <comment ref="Q8" authorId="0" shapeId="0" xr:uid="{196D4E99-6478-41ED-8EE7-9598AFE27D6C}">
      <text>
        <r>
          <rPr>
            <b/>
            <sz val="9"/>
            <color indexed="81"/>
            <rFont val="Tahoma"/>
            <family val="2"/>
          </rPr>
          <t>Amounts are based on the school district's certified enrollment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F6" authorId="0" shapeId="0" xr:uid="{690BF40A-D7A6-4418-9D1E-52DD1BB94206}">
      <text>
        <r>
          <rPr>
            <b/>
            <sz val="9"/>
            <color indexed="81"/>
            <rFont val="Tahoma"/>
            <family val="2"/>
          </rPr>
          <t>Click on Cell and Select Your District from the List</t>
        </r>
      </text>
    </comment>
    <comment ref="AC6" authorId="0" shapeId="0" xr:uid="{4AD0F632-5C69-4FDD-A848-6D937D03C4C2}">
      <text>
        <r>
          <rPr>
            <b/>
            <sz val="9"/>
            <color indexed="81"/>
            <rFont val="Tahoma"/>
            <family val="2"/>
          </rPr>
          <t>Select your district on the Read Me Tab</t>
        </r>
      </text>
    </comment>
    <comment ref="Q8" authorId="0" shapeId="0" xr:uid="{0F43797E-3138-4F9B-BD31-0DAECC5479E9}">
      <text>
        <r>
          <rPr>
            <b/>
            <sz val="9"/>
            <color indexed="81"/>
            <rFont val="Tahoma"/>
            <family val="2"/>
          </rPr>
          <t>Amounts are based on the school district's certified enrollment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Shawn Snyder</author>
  </authors>
  <commentList>
    <comment ref="F6" authorId="0" shapeId="0" xr:uid="{6D985D68-0814-4994-BDD7-E284ADD360D5}">
      <text>
        <r>
          <rPr>
            <b/>
            <sz val="9"/>
            <color indexed="81"/>
            <rFont val="Tahoma"/>
            <family val="2"/>
          </rPr>
          <t>Click on Cell and Select Your District from the List</t>
        </r>
      </text>
    </comment>
    <comment ref="AB6" authorId="0" shapeId="0" xr:uid="{35B12C82-D6DA-4563-9D8B-B1C59959A029}">
      <text>
        <r>
          <rPr>
            <b/>
            <sz val="9"/>
            <color indexed="81"/>
            <rFont val="Tahoma"/>
            <family val="2"/>
          </rPr>
          <t>Select your district on the Read Me Tab</t>
        </r>
      </text>
    </comment>
    <comment ref="Q8" authorId="0" shapeId="0" xr:uid="{E8115034-78A0-4D22-90A8-8E0A66FAD6D5}">
      <text>
        <r>
          <rPr>
            <b/>
            <sz val="9"/>
            <color indexed="81"/>
            <rFont val="Tahoma"/>
            <family val="2"/>
          </rPr>
          <t>Amounts are based on the school district's certified enrollment</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<sst xmlns="http://schemas.openxmlformats.org/spreadsheetml/2006/main" count="6220" uniqueCount="620">
  <si>
    <t>AGWSR</t>
  </si>
  <si>
    <t>GMG</t>
  </si>
  <si>
    <t>PCM</t>
  </si>
  <si>
    <t>BCLUW</t>
  </si>
  <si>
    <t>CAL</t>
  </si>
  <si>
    <t>CAM</t>
  </si>
  <si>
    <t>Obs</t>
  </si>
  <si>
    <t>dist</t>
  </si>
  <si>
    <t>_TYPE_</t>
  </si>
  <si>
    <t>_FREQ_</t>
  </si>
  <si>
    <t>Adair-Casey</t>
  </si>
  <si>
    <t>Albert City-Truesdale</t>
  </si>
  <si>
    <t>Albia</t>
  </si>
  <si>
    <t>Alburnett</t>
  </si>
  <si>
    <t>Alden</t>
  </si>
  <si>
    <t>Algona</t>
  </si>
  <si>
    <t>Allamakee</t>
  </si>
  <si>
    <t>Ames</t>
  </si>
  <si>
    <t>Anamosa</t>
  </si>
  <si>
    <t>Andrew</t>
  </si>
  <si>
    <t>Ankeny</t>
  </si>
  <si>
    <t>Aplington-Parkersburg</t>
  </si>
  <si>
    <t>Ar-We-Va</t>
  </si>
  <si>
    <t>Atlantic</t>
  </si>
  <si>
    <t>Audubon</t>
  </si>
  <si>
    <t>Ballard</t>
  </si>
  <si>
    <t>Baxter</t>
  </si>
  <si>
    <t>Bedford</t>
  </si>
  <si>
    <t>Belle Plaine</t>
  </si>
  <si>
    <t>Bellevue</t>
  </si>
  <si>
    <t>Belmond-Klemme</t>
  </si>
  <si>
    <t>Bennett</t>
  </si>
  <si>
    <t>Benton</t>
  </si>
  <si>
    <t>Bettendorf</t>
  </si>
  <si>
    <t>Bondurant-Farrar</t>
  </si>
  <si>
    <t>Boone</t>
  </si>
  <si>
    <t>Boyden-Hull</t>
  </si>
  <si>
    <t>Boyer Valley</t>
  </si>
  <si>
    <t>Burlington</t>
  </si>
  <si>
    <t>Calamus-Wheatland</t>
  </si>
  <si>
    <t>Camanche</t>
  </si>
  <si>
    <t>Cardinal</t>
  </si>
  <si>
    <t>Carlisle</t>
  </si>
  <si>
    <t>Carroll</t>
  </si>
  <si>
    <t>Cedar Falls</t>
  </si>
  <si>
    <t>Cedar Rapids</t>
  </si>
  <si>
    <t>Center Point-Urbana</t>
  </si>
  <si>
    <t>Centerville</t>
  </si>
  <si>
    <t>Central City</t>
  </si>
  <si>
    <t>Central Decatur</t>
  </si>
  <si>
    <t>Central Lee</t>
  </si>
  <si>
    <t>Central Lyon</t>
  </si>
  <si>
    <t>Central Springs</t>
  </si>
  <si>
    <t>Chariton</t>
  </si>
  <si>
    <t>Charles City</t>
  </si>
  <si>
    <t>Charter Oak-Ute</t>
  </si>
  <si>
    <t>Cherokee</t>
  </si>
  <si>
    <t>Clarinda</t>
  </si>
  <si>
    <t>Clarion-Goldfield-Dows</t>
  </si>
  <si>
    <t>Clarke</t>
  </si>
  <si>
    <t>Clarksville</t>
  </si>
  <si>
    <t>Clay Central-Everly</t>
  </si>
  <si>
    <t>Clayton Ridge</t>
  </si>
  <si>
    <t>Clear Lake</t>
  </si>
  <si>
    <t>Clinton</t>
  </si>
  <si>
    <t>Colfax-Mingo</t>
  </si>
  <si>
    <t>Collins-Maxwell</t>
  </si>
  <si>
    <t>Columbus</t>
  </si>
  <si>
    <t>Coon Rapids-Bayard</t>
  </si>
  <si>
    <t>Corning</t>
  </si>
  <si>
    <t>Council Bluffs</t>
  </si>
  <si>
    <t>Creston</t>
  </si>
  <si>
    <t>Dallas Center-Grimes</t>
  </si>
  <si>
    <t>Danville</t>
  </si>
  <si>
    <t>Davenport</t>
  </si>
  <si>
    <t>Davis County</t>
  </si>
  <si>
    <t>Delwood</t>
  </si>
  <si>
    <t>Denison</t>
  </si>
  <si>
    <t>Denver</t>
  </si>
  <si>
    <t>Diagonal</t>
  </si>
  <si>
    <t>Dike-New Hartford</t>
  </si>
  <si>
    <t>Dubuque</t>
  </si>
  <si>
    <t>Dunkerton</t>
  </si>
  <si>
    <t>Durant</t>
  </si>
  <si>
    <t>Eagle Grove</t>
  </si>
  <si>
    <t>Earlham</t>
  </si>
  <si>
    <t>East Buchanan</t>
  </si>
  <si>
    <t>East Marshall</t>
  </si>
  <si>
    <t>East Mills</t>
  </si>
  <si>
    <t>East Sac County</t>
  </si>
  <si>
    <t>East Union</t>
  </si>
  <si>
    <t>Eastern Allamakee</t>
  </si>
  <si>
    <t>Easton Valley</t>
  </si>
  <si>
    <t>Edgewood-Colesburg</t>
  </si>
  <si>
    <t>Eldora-New Providence</t>
  </si>
  <si>
    <t>Emmetsburg</t>
  </si>
  <si>
    <t>English Valleys</t>
  </si>
  <si>
    <t>Essex</t>
  </si>
  <si>
    <t>Fairfield</t>
  </si>
  <si>
    <t>Forest City</t>
  </si>
  <si>
    <t>Fort Dodge</t>
  </si>
  <si>
    <t>Fort Madison</t>
  </si>
  <si>
    <t>Fremont-Mills</t>
  </si>
  <si>
    <t>Galva-Holstein</t>
  </si>
  <si>
    <t>George-Little Rock</t>
  </si>
  <si>
    <t>Gilbert</t>
  </si>
  <si>
    <t>Gilmore City-Bradgate</t>
  </si>
  <si>
    <t>Gladbrook-Reinbeck</t>
  </si>
  <si>
    <t>Glenwood</t>
  </si>
  <si>
    <t>Glidden-Ralston</t>
  </si>
  <si>
    <t>Graettinger-Terril</t>
  </si>
  <si>
    <t>Greene County</t>
  </si>
  <si>
    <t>Grinnell-Newburg</t>
  </si>
  <si>
    <t>Griswold</t>
  </si>
  <si>
    <t>Grundy Center</t>
  </si>
  <si>
    <t>Guthrie Center</t>
  </si>
  <si>
    <t>Hamburg</t>
  </si>
  <si>
    <t>Hampton-Dumont</t>
  </si>
  <si>
    <t>Harlan</t>
  </si>
  <si>
    <t>Harris-Lake Park</t>
  </si>
  <si>
    <t>Hartley-Melvin-Sanborn</t>
  </si>
  <si>
    <t>Highland</t>
  </si>
  <si>
    <t>Hinton</t>
  </si>
  <si>
    <t>Howard-Winneshiek</t>
  </si>
  <si>
    <t>Hubbard-Radcliffe</t>
  </si>
  <si>
    <t>Hudson</t>
  </si>
  <si>
    <t>Humboldt</t>
  </si>
  <si>
    <t>IKM-Manning</t>
  </si>
  <si>
    <t>Independence</t>
  </si>
  <si>
    <t>Indianola</t>
  </si>
  <si>
    <t>Interstate 35</t>
  </si>
  <si>
    <t>Iowa City</t>
  </si>
  <si>
    <t>Iowa Falls</t>
  </si>
  <si>
    <t>Iowa Valley</t>
  </si>
  <si>
    <t>Jesup</t>
  </si>
  <si>
    <t>Johnston</t>
  </si>
  <si>
    <t>Keokuk</t>
  </si>
  <si>
    <t>Keota</t>
  </si>
  <si>
    <t>Kingsley-Pierson</t>
  </si>
  <si>
    <t>Knoxville</t>
  </si>
  <si>
    <t>Lake Mills</t>
  </si>
  <si>
    <t>Lamoni</t>
  </si>
  <si>
    <t>Laurens-Marathon</t>
  </si>
  <si>
    <t>Lawton-Bronson</t>
  </si>
  <si>
    <t>Le Mars</t>
  </si>
  <si>
    <t>Lenox</t>
  </si>
  <si>
    <t>Lewis Central</t>
  </si>
  <si>
    <t>Linn-Mar</t>
  </si>
  <si>
    <t>Lisbon</t>
  </si>
  <si>
    <t>Logan-Magnolia</t>
  </si>
  <si>
    <t>Lone Tree</t>
  </si>
  <si>
    <t>Louisa-Muscatine</t>
  </si>
  <si>
    <t>Lynnville-Sully</t>
  </si>
  <si>
    <t>Madrid</t>
  </si>
  <si>
    <t>Maple Valley-Anthon Oto</t>
  </si>
  <si>
    <t>Maquoketa</t>
  </si>
  <si>
    <t>Maquoketa Valley</t>
  </si>
  <si>
    <t>Marshalltown</t>
  </si>
  <si>
    <t>Martensdale-St Marys</t>
  </si>
  <si>
    <t>Mason City</t>
  </si>
  <si>
    <t>Mediapolis</t>
  </si>
  <si>
    <t>Melcher-Dallas</t>
  </si>
  <si>
    <t>Mid-Prairie</t>
  </si>
  <si>
    <t>Midland</t>
  </si>
  <si>
    <t>Missouri Valley</t>
  </si>
  <si>
    <t>Montezuma</t>
  </si>
  <si>
    <t>Monticello</t>
  </si>
  <si>
    <t>Moravia</t>
  </si>
  <si>
    <t>Mormon Trail</t>
  </si>
  <si>
    <t>Morning Sun</t>
  </si>
  <si>
    <t>Moulton-Udell</t>
  </si>
  <si>
    <t>Mount Ayr</t>
  </si>
  <si>
    <t>Mount Pleasant</t>
  </si>
  <si>
    <t>Mount Vernon</t>
  </si>
  <si>
    <t>Murray</t>
  </si>
  <si>
    <t>Muscatine</t>
  </si>
  <si>
    <t>Nashua-Plainfield</t>
  </si>
  <si>
    <t>Nevada</t>
  </si>
  <si>
    <t>New Hampton</t>
  </si>
  <si>
    <t>New London</t>
  </si>
  <si>
    <t>Newell-Fonda</t>
  </si>
  <si>
    <t>Newton</t>
  </si>
  <si>
    <t>Nodaway Valley</t>
  </si>
  <si>
    <t>North Butler</t>
  </si>
  <si>
    <t>North Cedar</t>
  </si>
  <si>
    <t>North Iowa</t>
  </si>
  <si>
    <t>North Kossuth</t>
  </si>
  <si>
    <t>North Linn</t>
  </si>
  <si>
    <t>North Mahaska</t>
  </si>
  <si>
    <t>North Polk</t>
  </si>
  <si>
    <t>North Scott</t>
  </si>
  <si>
    <t>North Union</t>
  </si>
  <si>
    <t>Northeast</t>
  </si>
  <si>
    <t>Northwood-Kensett</t>
  </si>
  <si>
    <t>Norwalk</t>
  </si>
  <si>
    <t>Oelwein</t>
  </si>
  <si>
    <t>Ogden</t>
  </si>
  <si>
    <t>Okoboji</t>
  </si>
  <si>
    <t>Orient-Macksburg</t>
  </si>
  <si>
    <t>Osage</t>
  </si>
  <si>
    <t>Oskaloosa</t>
  </si>
  <si>
    <t>Ottumwa</t>
  </si>
  <si>
    <t>Panorama</t>
  </si>
  <si>
    <t>Paton-Churdan</t>
  </si>
  <si>
    <t>Pekin</t>
  </si>
  <si>
    <t>Pella</t>
  </si>
  <si>
    <t>Perry</t>
  </si>
  <si>
    <t>Pleasant Valley</t>
  </si>
  <si>
    <t>Pleasantville</t>
  </si>
  <si>
    <t>Pocahontas Area</t>
  </si>
  <si>
    <t>Postville</t>
  </si>
  <si>
    <t>Red Oak</t>
  </si>
  <si>
    <t>Remsen-Union</t>
  </si>
  <si>
    <t>Riceville</t>
  </si>
  <si>
    <t>River Valley</t>
  </si>
  <si>
    <t>Riverside</t>
  </si>
  <si>
    <t>Rock Valley</t>
  </si>
  <si>
    <t>Roland-Story</t>
  </si>
  <si>
    <t>Ruthven-Ayrshire</t>
  </si>
  <si>
    <t>Saydel</t>
  </si>
  <si>
    <t>Schaller-Crestland</t>
  </si>
  <si>
    <t>Schleswig</t>
  </si>
  <si>
    <t>Sergeant Bluff-Luton</t>
  </si>
  <si>
    <t>Seymour</t>
  </si>
  <si>
    <t>Sheldon</t>
  </si>
  <si>
    <t>Shenandoah</t>
  </si>
  <si>
    <t>Sibley-Ocheyedan</t>
  </si>
  <si>
    <t>Sidney</t>
  </si>
  <si>
    <t>Sigourney</t>
  </si>
  <si>
    <t>Sioux Center</t>
  </si>
  <si>
    <t>Sioux Central</t>
  </si>
  <si>
    <t>Sioux City</t>
  </si>
  <si>
    <t>Solon</t>
  </si>
  <si>
    <t>South Central Calhoun</t>
  </si>
  <si>
    <t>South Hamilton</t>
  </si>
  <si>
    <t>South O'Brien</t>
  </si>
  <si>
    <t>South Page</t>
  </si>
  <si>
    <t>South Winneshiek</t>
  </si>
  <si>
    <t>Southeast Polk</t>
  </si>
  <si>
    <t>Southeast Warren</t>
  </si>
  <si>
    <t>Spencer</t>
  </si>
  <si>
    <t>Spirit Lake</t>
  </si>
  <si>
    <t>Springville</t>
  </si>
  <si>
    <t>St Ansgar</t>
  </si>
  <si>
    <t>Stanton</t>
  </si>
  <si>
    <t>Starmont</t>
  </si>
  <si>
    <t>Storm Lake</t>
  </si>
  <si>
    <t>Stratford</t>
  </si>
  <si>
    <t>Sumner-Fredericksburg</t>
  </si>
  <si>
    <t>Tipton</t>
  </si>
  <si>
    <t>Treynor</t>
  </si>
  <si>
    <t>Tri-Center</t>
  </si>
  <si>
    <t>Tri-County</t>
  </si>
  <si>
    <t>Tripoli</t>
  </si>
  <si>
    <t>Turkey Valley</t>
  </si>
  <si>
    <t>Twin Cedars</t>
  </si>
  <si>
    <t>Twin Rivers</t>
  </si>
  <si>
    <t>Underwood</t>
  </si>
  <si>
    <t>Union</t>
  </si>
  <si>
    <t>United</t>
  </si>
  <si>
    <t>Urbandale</t>
  </si>
  <si>
    <t>Van Meter</t>
  </si>
  <si>
    <t>Villisca</t>
  </si>
  <si>
    <t>Vinton-Shellsburg</t>
  </si>
  <si>
    <t>Waco</t>
  </si>
  <si>
    <t>Wapello</t>
  </si>
  <si>
    <t>Wapsie Valley</t>
  </si>
  <si>
    <t>Washington</t>
  </si>
  <si>
    <t>Waterloo</t>
  </si>
  <si>
    <t>Waukee</t>
  </si>
  <si>
    <t>Waverly-Shell Rock</t>
  </si>
  <si>
    <t>Wayne</t>
  </si>
  <si>
    <t>Webster City</t>
  </si>
  <si>
    <t>West Bend-Mallard</t>
  </si>
  <si>
    <t>West Branch</t>
  </si>
  <si>
    <t>West Central</t>
  </si>
  <si>
    <t>West Central Valley</t>
  </si>
  <si>
    <t>West Des Moines</t>
  </si>
  <si>
    <t>West Hancock</t>
  </si>
  <si>
    <t>West Harrison</t>
  </si>
  <si>
    <t>West Liberty</t>
  </si>
  <si>
    <t>West Lyon</t>
  </si>
  <si>
    <t>West Marshall</t>
  </si>
  <si>
    <t>West Monona</t>
  </si>
  <si>
    <t>West Sioux</t>
  </si>
  <si>
    <t>Westwood</t>
  </si>
  <si>
    <t>Whiting</t>
  </si>
  <si>
    <t>Williamsburg</t>
  </si>
  <si>
    <t>Wilton</t>
  </si>
  <si>
    <t>Winfield-Mt Union</t>
  </si>
  <si>
    <t>Winterset</t>
  </si>
  <si>
    <t>Woodbine</t>
  </si>
  <si>
    <t>Woodbury Central</t>
  </si>
  <si>
    <t>Woodward-Granger</t>
  </si>
  <si>
    <t>Sources:</t>
  </si>
  <si>
    <t>AHSTW</t>
  </si>
  <si>
    <t>Central De Witt</t>
  </si>
  <si>
    <t>Iowa Association of School Boards:</t>
  </si>
  <si>
    <t>Data for:</t>
  </si>
  <si>
    <t>Click here to self-select districts</t>
  </si>
  <si>
    <t>DE_Dist</t>
  </si>
  <si>
    <t>AEA</t>
  </si>
  <si>
    <t>de_dist</t>
  </si>
  <si>
    <t>Select District</t>
  </si>
  <si>
    <t>Iowa Association of School Boards</t>
  </si>
  <si>
    <t>Return to Instructions</t>
  </si>
  <si>
    <t>District</t>
  </si>
  <si>
    <t>This is the enrollment group</t>
  </si>
  <si>
    <t>de dist #</t>
  </si>
  <si>
    <t>district</t>
  </si>
  <si>
    <t>Select up to 20 districts of your choice</t>
  </si>
  <si>
    <t>IASB analysis and calculations</t>
  </si>
  <si>
    <t>ROW11</t>
  </si>
  <si>
    <t>Sources:  Iowa Department of Education, CAR files and IASB analysis and calculations</t>
  </si>
  <si>
    <t>Iowa Department of Education, CAR and Certified Enrollment files</t>
  </si>
  <si>
    <t>Maximum</t>
  </si>
  <si>
    <t>Minimum</t>
  </si>
  <si>
    <t>Median</t>
  </si>
  <si>
    <t>Notes:</t>
  </si>
  <si>
    <t>Information for data in this file:</t>
  </si>
  <si>
    <t xml:space="preserve">SAS Program is located at:  </t>
  </si>
  <si>
    <t>SAS Program name for this data pull is:</t>
  </si>
  <si>
    <t>State Total</t>
  </si>
  <si>
    <t>Note:  State totals/averages include dissolved district amounts.</t>
  </si>
  <si>
    <t>Adel-Desoto-Minburn</t>
  </si>
  <si>
    <t>Akron-Westfield</t>
  </si>
  <si>
    <t>Alta-Aurelia</t>
  </si>
  <si>
    <t>Central Clayton</t>
  </si>
  <si>
    <t>Clear Creek-Amana</t>
  </si>
  <si>
    <t>College Community</t>
  </si>
  <si>
    <t>Colo-Nesco</t>
  </si>
  <si>
    <t>Decorah</t>
  </si>
  <si>
    <t>Des Moines</t>
  </si>
  <si>
    <t>Eddyville-Blakesburg-Fremont</t>
  </si>
  <si>
    <t>HLV</t>
  </si>
  <si>
    <t>Janesville</t>
  </si>
  <si>
    <t>MFL Mar Mac</t>
  </si>
  <si>
    <t>Manson-Northwest Webster</t>
  </si>
  <si>
    <t>Marcus-Meriden Cleghorn</t>
  </si>
  <si>
    <t>Marion</t>
  </si>
  <si>
    <t>Moc-Floyd Valley</t>
  </si>
  <si>
    <t>North Fayette Valley</t>
  </si>
  <si>
    <t>North Tama</t>
  </si>
  <si>
    <t>OABCIG</t>
  </si>
  <si>
    <t>Olin</t>
  </si>
  <si>
    <t>Rudd-Rockford-Marble Rock</t>
  </si>
  <si>
    <t>South Tama</t>
  </si>
  <si>
    <t>West Burlington</t>
  </si>
  <si>
    <t>West Delaware Co</t>
  </si>
  <si>
    <t>West Fork</t>
  </si>
  <si>
    <t>Western Dubuque Co</t>
  </si>
  <si>
    <t>State Median - Total General Fund Expenses</t>
  </si>
  <si>
    <t>Updated through:</t>
  </si>
  <si>
    <t>See listing of all districts - Management Fund Revenues, Expenditures, Balances, and Per Pupil Balances</t>
  </si>
  <si>
    <t>filla</t>
  </si>
  <si>
    <t>Row7</t>
  </si>
  <si>
    <t>prop_tax</t>
  </si>
  <si>
    <t>tot_rev</t>
  </si>
  <si>
    <t>exp</t>
  </si>
  <si>
    <t>bal</t>
  </si>
  <si>
    <t>.</t>
  </si>
  <si>
    <t>Property Tax Revenue</t>
  </si>
  <si>
    <t>Total Revenues</t>
  </si>
  <si>
    <t>Total Expenditures</t>
  </si>
  <si>
    <t>Total Fund Balance</t>
  </si>
  <si>
    <t>Per Pupil Fund Balance</t>
  </si>
  <si>
    <t>PP_Bal</t>
  </si>
  <si>
    <t>Expenditures</t>
  </si>
  <si>
    <t>Balances Per Pupil</t>
  </si>
  <si>
    <t>State Average</t>
  </si>
  <si>
    <t>State Median</t>
  </si>
  <si>
    <t>Management Fund Information - Statewide Certified Enrollment Comparisons</t>
  </si>
  <si>
    <t>Management Fund Information - Statewide Served Enrollment Comparisons</t>
  </si>
  <si>
    <t>Management Fund Information  - AEA Certified Enrollment Comparison Group</t>
  </si>
  <si>
    <t>Management Fund Information  - Self Selected School Districts</t>
  </si>
  <si>
    <t>Certified Enrollment Comparison:  Select district to compare to similar size districts across the state</t>
  </si>
  <si>
    <t>Served Enrollment Comparison:  Select district to compare to similar size districts across the state</t>
  </si>
  <si>
    <t>AEA Comparison: Select district to compare to similar size districts within the AEA</t>
  </si>
  <si>
    <t>Click here for a listing of Management Fund information for all districts</t>
  </si>
  <si>
    <t>"Certified Enrollments" reflect the resident student count for a school district and is used for budget purposes.</t>
  </si>
  <si>
    <t>H:\WebPostings_IASB\SchoolDistrictData\ManagementFund</t>
  </si>
  <si>
    <t>ManFund_Current_and_History_run.sas</t>
  </si>
  <si>
    <t>This run sums data for reorganized districts the fiscal year after the most recent CAR data fiscal year.</t>
  </si>
  <si>
    <t>Drop most current fiscal year data on the "Data_Drop_CurrentYear" tab.</t>
  </si>
  <si>
    <t>fy</t>
  </si>
  <si>
    <t>ROW7</t>
  </si>
  <si>
    <t>Man_pp</t>
  </si>
  <si>
    <t>Code</t>
  </si>
  <si>
    <t>Total Management Fund Revenue, Expenditures, and Balances</t>
  </si>
  <si>
    <t>Fiscal Year</t>
  </si>
  <si>
    <t>Click Here to Return to Instructions</t>
  </si>
  <si>
    <t xml:space="preserve">Per pupil Management Fund balances are based on certified  enrollments (row 11 of the certified enrollment file) for the specific fiscal year.  </t>
  </si>
  <si>
    <t>Enrollments displayed from:</t>
  </si>
  <si>
    <t>Balance as a Percentage of Expenditures</t>
  </si>
  <si>
    <t>State Totals</t>
  </si>
  <si>
    <t>History of Management Fund Information</t>
  </si>
  <si>
    <t>Brooklyn-Guernsey-Malcom</t>
  </si>
  <si>
    <t>Estherville-Lincoln Central</t>
  </si>
  <si>
    <t>Garner-Hayfield-Ventura</t>
  </si>
  <si>
    <t>Van Buren County</t>
  </si>
  <si>
    <t>district_name</t>
  </si>
  <si>
    <t xml:space="preserve">Certified Enrollment </t>
  </si>
  <si>
    <t xml:space="preserve">Enrollment Served </t>
  </si>
  <si>
    <t>Your District's Management Fund Revenues, Expenditures, and Balances since FY 2011</t>
  </si>
  <si>
    <t>Certified Enrollment</t>
  </si>
  <si>
    <t>Enrollment Served</t>
  </si>
  <si>
    <t>Exira-Elk Horn-Kimballton</t>
  </si>
  <si>
    <t>Row11</t>
  </si>
  <si>
    <t>bal_per</t>
  </si>
  <si>
    <t>Historiy Median Data Drop</t>
  </si>
  <si>
    <t xml:space="preserve">Data as of </t>
  </si>
  <si>
    <t>Drop history data on the "data_drop_history" tab</t>
  </si>
  <si>
    <t>Management Fund History and Comparison Tool</t>
  </si>
  <si>
    <t>Click here for district comparison by "certified" enrollments</t>
  </si>
  <si>
    <t>Click here for district comparison by "served" enrollments</t>
  </si>
  <si>
    <t>"Served Enrollments" reflect the number of students attending classes in the school district and accounts for students enrolled-in and enrolled-out of the district.</t>
  </si>
  <si>
    <t>Click here for district comparison by "certified" enrollment within the AEA</t>
  </si>
  <si>
    <t>FY 2011</t>
  </si>
  <si>
    <t>to</t>
  </si>
  <si>
    <t>Southeast Valley</t>
  </si>
  <si>
    <t>FY 2023</t>
  </si>
  <si>
    <t>Updated on March 15, 2024</t>
  </si>
  <si>
    <t>Last Updated in March 15, 2024</t>
  </si>
  <si>
    <t>File updated on March 15, 2024</t>
  </si>
  <si>
    <t>Oct. 2022</t>
  </si>
  <si>
    <t>Amounts have been aggregated for school districts that have reorganized between FY 2014 and 2024.</t>
  </si>
  <si>
    <t>Management Fund - Forest City</t>
  </si>
  <si>
    <t>Estimated</t>
  </si>
  <si>
    <t>2016-17</t>
  </si>
  <si>
    <t>2017-18</t>
  </si>
  <si>
    <t>2018-19</t>
  </si>
  <si>
    <t>2019-20</t>
  </si>
  <si>
    <t>2020-2021</t>
  </si>
  <si>
    <t>2021-2022</t>
  </si>
  <si>
    <t>2022-2023</t>
  </si>
  <si>
    <t>2023-2024</t>
  </si>
  <si>
    <t>2024-2025</t>
  </si>
  <si>
    <t>2025-2026</t>
  </si>
  <si>
    <t>2026-2027</t>
  </si>
  <si>
    <t>2027-2028</t>
  </si>
  <si>
    <t>Levy Amount</t>
  </si>
  <si>
    <t>Starting Cash Balance</t>
  </si>
  <si>
    <t>Revenues</t>
  </si>
  <si>
    <t>Property Tax</t>
  </si>
  <si>
    <t>Utility Replacement</t>
  </si>
  <si>
    <t>Mobile Home Tax</t>
  </si>
  <si>
    <t>Interest</t>
  </si>
  <si>
    <t>EMC Dividend</t>
  </si>
  <si>
    <t>-</t>
  </si>
  <si>
    <t>Risk Pool Rebate</t>
  </si>
  <si>
    <t>Miscellaneous</t>
  </si>
  <si>
    <t>Military Credit</t>
  </si>
  <si>
    <t>Commercial/Industrial</t>
  </si>
  <si>
    <t>Recievables</t>
  </si>
  <si>
    <t>Upward Adjustment</t>
  </si>
  <si>
    <t>HRA Early Retirement Pmts</t>
  </si>
  <si>
    <t>June</t>
  </si>
  <si>
    <t>Existing Early Retirement Medical</t>
  </si>
  <si>
    <t>Monthly</t>
  </si>
  <si>
    <t>Existing Early Retirement Dental</t>
  </si>
  <si>
    <t>Total Instruction</t>
  </si>
  <si>
    <t>Other Insurance (Student)</t>
  </si>
  <si>
    <t>Qtrly - July</t>
  </si>
  <si>
    <t>Total Student Support</t>
  </si>
  <si>
    <t>Workers Comp</t>
  </si>
  <si>
    <t>Annual July</t>
  </si>
  <si>
    <t>Total General Administration</t>
  </si>
  <si>
    <t>Short Term Debt</t>
  </si>
  <si>
    <t>Cyber Liability</t>
  </si>
  <si>
    <t>Total Business and Central Admin</t>
  </si>
  <si>
    <t>Unemployment</t>
  </si>
  <si>
    <t>As Needed</t>
  </si>
  <si>
    <t>Professional Liability</t>
  </si>
  <si>
    <t>Building/Property Insurance</t>
  </si>
  <si>
    <t>Fuel Spill/Cleanup</t>
  </si>
  <si>
    <t>General Liability</t>
  </si>
  <si>
    <t>Other Insurance (Su Insurance)</t>
  </si>
  <si>
    <t>Qtrly July</t>
  </si>
  <si>
    <t>Other Insurance (Windmill)</t>
  </si>
  <si>
    <t>Other Insurance (Iowa Risk Pool)</t>
  </si>
  <si>
    <t>Total Plant Operation and Maint</t>
  </si>
  <si>
    <t>Auto/Bus Insurance</t>
  </si>
  <si>
    <t>Total Student Transportation</t>
  </si>
  <si>
    <t>Payables</t>
  </si>
  <si>
    <t>Ending Cash Balance</t>
  </si>
  <si>
    <t>Balance/Expenditures</t>
  </si>
  <si>
    <t>In Years</t>
  </si>
  <si>
    <t>2023-24</t>
  </si>
  <si>
    <t>2024-25</t>
  </si>
  <si>
    <t>Increase</t>
  </si>
  <si>
    <t>% Increase</t>
  </si>
  <si>
    <t>22 0000 2700 000 0000 522</t>
  </si>
  <si>
    <t>Business Auto</t>
  </si>
  <si>
    <t>22 0000 2620 000 0000 523</t>
  </si>
  <si>
    <t>Pollution</t>
  </si>
  <si>
    <t>22 0000 2319 000 0000 525</t>
  </si>
  <si>
    <t>Workers Compensation</t>
  </si>
  <si>
    <t>22 0000 2620 000 0000 524</t>
  </si>
  <si>
    <t>22 0000 2620 000 0000 521</t>
  </si>
  <si>
    <t>Crime</t>
  </si>
  <si>
    <t>Equipment Floater (Golf Cart)</t>
  </si>
  <si>
    <t>Linebacker</t>
  </si>
  <si>
    <t>Property</t>
  </si>
  <si>
    <t>Umbrella</t>
  </si>
  <si>
    <t>Excess Liability</t>
  </si>
  <si>
    <t>Surplus Lines</t>
  </si>
  <si>
    <t>22 0000 2584 000 0000 529</t>
  </si>
  <si>
    <t>22 0000 2190 000 0000 529</t>
  </si>
  <si>
    <t>Student Accident</t>
  </si>
  <si>
    <t>22 0000 2620 000 0000 529</t>
  </si>
  <si>
    <t>Wind Turbine</t>
  </si>
  <si>
    <t>Company Fee for CYLB</t>
  </si>
  <si>
    <t>Iowa Local Goverment Risk Pool History</t>
  </si>
  <si>
    <t>2020-21</t>
  </si>
  <si>
    <t>2021-22</t>
  </si>
  <si>
    <t>2022-23</t>
  </si>
  <si>
    <t>2025-26</t>
  </si>
  <si>
    <t>Average</t>
  </si>
  <si>
    <t>New Ending Fund Balance</t>
  </si>
  <si>
    <t>Non-Property Tax Revenue</t>
  </si>
  <si>
    <t>Can the District Levy?</t>
  </si>
  <si>
    <t>First Base Year</t>
  </si>
  <si>
    <t>First Year</t>
  </si>
  <si>
    <t>Year Previous to Base Year Fund Balance</t>
  </si>
  <si>
    <t>Non-Property Revenue</t>
  </si>
  <si>
    <r>
      <t xml:space="preserve">3- Year Average
</t>
    </r>
    <r>
      <rPr>
        <i/>
        <sz val="9"/>
        <color theme="1"/>
        <rFont val="Arial"/>
        <family val="2"/>
      </rPr>
      <t>prior to the base year</t>
    </r>
  </si>
  <si>
    <t>Allowable Ratio</t>
  </si>
  <si>
    <t>Allowable Fund Balance</t>
  </si>
  <si>
    <t>Total Revenue</t>
  </si>
  <si>
    <r>
      <t xml:space="preserve">3- Year Average
</t>
    </r>
    <r>
      <rPr>
        <i/>
        <sz val="9"/>
        <color theme="1"/>
        <rFont val="Arial"/>
        <family val="2"/>
      </rPr>
      <t>prior to the levy year</t>
    </r>
  </si>
  <si>
    <t>Year Previous to Levy Year Fund Balance</t>
  </si>
  <si>
    <t>Removes the base year calculation and compares it to the previous year. Increases allowable ratio to 200%.</t>
  </si>
  <si>
    <t>Dist</t>
  </si>
  <si>
    <t>District_Name</t>
  </si>
  <si>
    <t>FY25_BE</t>
  </si>
  <si>
    <t>Enr_Rank</t>
  </si>
  <si>
    <t>AEA_Rank</t>
  </si>
  <si>
    <t>sev_enr</t>
  </si>
  <si>
    <t>served_rank</t>
  </si>
  <si>
    <t>FY 2024 data</t>
  </si>
  <si>
    <t>Implimentation Year</t>
  </si>
  <si>
    <t xml:space="preserve"> </t>
  </si>
  <si>
    <t xml:space="preserve">            </t>
  </si>
  <si>
    <t xml:space="preserve">                </t>
  </si>
  <si>
    <t xml:space="preserve">                                                      </t>
  </si>
  <si>
    <t xml:space="preserve">The following tool models how the changes to the management fund levy may impact school districts by looking at your previous expenditure history. In this scenario, the bill's provisions were hypothetically implemented in 2015 in order to model how previous known expenditures would have impacted your fund balance and levying capacity. </t>
  </si>
  <si>
    <t>Est. 2025</t>
  </si>
  <si>
    <t>Est. 2026</t>
  </si>
  <si>
    <t>Est. 2027</t>
  </si>
  <si>
    <t>Est. 2028</t>
  </si>
  <si>
    <t>Est. 2029</t>
  </si>
  <si>
    <t>Est. 2030</t>
  </si>
  <si>
    <t>Est. 2031</t>
  </si>
  <si>
    <t>Est. 2032</t>
  </si>
  <si>
    <t>Est. 2033</t>
  </si>
  <si>
    <t>Est. 2034</t>
  </si>
  <si>
    <t>Est. 2035</t>
  </si>
  <si>
    <t>Est. 2036</t>
  </si>
  <si>
    <t>Est. 2037</t>
  </si>
  <si>
    <t>Est. 2038</t>
  </si>
  <si>
    <t xml:space="preserve">This tool uses a rolling 5-year average of expenditures and increases those expenditures by 4% from FY 2025 to 3028. The user can also choose to input their own values in any green cell.                                                   </t>
  </si>
  <si>
    <t>FY 2026 Fund Balance</t>
  </si>
  <si>
    <t>FY 2027 Fund Balance</t>
  </si>
  <si>
    <t>FY 2028 Fund Balance</t>
  </si>
  <si>
    <t>FY 2029 Fund Balance</t>
  </si>
  <si>
    <t>FY 2030 Fund Balance</t>
  </si>
  <si>
    <t>FY 2031 Fund Balance</t>
  </si>
  <si>
    <t>FY 20232 Fund Balance</t>
  </si>
  <si>
    <t>FY 20233 Fund Balance</t>
  </si>
  <si>
    <t>FY 20234 Fund Balance</t>
  </si>
  <si>
    <t>FY 20235 Fund Balance</t>
  </si>
  <si>
    <t>FY 20236 Fund Balance</t>
  </si>
  <si>
    <t>FY 2032 Fund Balance</t>
  </si>
  <si>
    <t>FY 2033 Fund Balance</t>
  </si>
  <si>
    <t>FY 2034 Fund Balance</t>
  </si>
  <si>
    <t>FY 2035 Fund Balance</t>
  </si>
  <si>
    <t>FY 2036 Fund Balance</t>
  </si>
  <si>
    <t>Percent Change in Expenditures</t>
  </si>
  <si>
    <t>Actual Total Management Fund Revenue, Expenditures, and Balances</t>
  </si>
  <si>
    <t>Current Management Fund Exp-Rev</t>
  </si>
  <si>
    <t>Review your actual Management Fund revenues, expenditures and fund balances</t>
  </si>
  <si>
    <t>Previous Exp Scenario</t>
  </si>
  <si>
    <t>Management Fund Projections</t>
  </si>
  <si>
    <t>Please read the following descriptions of each tab to understand how the modeling works. If you have any questions, please do not hesitate to call or email Mike Guanci: mguanci@ia-sb.org 515-247-7054</t>
  </si>
  <si>
    <t>Tab Name</t>
  </si>
  <si>
    <t>Description</t>
  </si>
  <si>
    <t>Sources: Department of Education, Certified Annual Reports 2011-2024; IASB analysis and calculations</t>
  </si>
  <si>
    <r>
      <rPr>
        <b/>
        <sz val="11"/>
        <color rgb="FFFF0000"/>
        <rFont val="HelveticaNeueLT Std"/>
        <family val="2"/>
      </rPr>
      <t>This model is for illustrative purposes only.</t>
    </r>
    <r>
      <rPr>
        <sz val="11"/>
        <rFont val="HelveticaNeueLT Std"/>
        <family val="2"/>
      </rPr>
      <t xml:space="preserve"> The model uses previous expenditures to explain how the bill's provisions may impact your district by hypothetically implementing the bill's provisions in 2015. This model is for the comparison of previously known expenditures only, and does not reflect actual property tax revenues and fund balances.</t>
    </r>
  </si>
  <si>
    <t>Read Me First</t>
  </si>
  <si>
    <t>Re-estimated 2015</t>
  </si>
  <si>
    <t>Re-estimated 2016</t>
  </si>
  <si>
    <t>Re-estimated 2017</t>
  </si>
  <si>
    <t>Re-estimated 2018</t>
  </si>
  <si>
    <t>Re-estimated 2019</t>
  </si>
  <si>
    <t>Re-estimated 2020</t>
  </si>
  <si>
    <t>Re-estimated 2021</t>
  </si>
  <si>
    <t>Re-estimated 2022</t>
  </si>
  <si>
    <t>Re-estimated 2023</t>
  </si>
  <si>
    <t>Re-estimated 2024</t>
  </si>
  <si>
    <t>District Number</t>
  </si>
  <si>
    <r>
      <t xml:space="preserve">The following tool models how the changes to the management fund levy may impact school districts by looking at your previous expenditure history. In this scenario, the bill's provisions were </t>
    </r>
    <r>
      <rPr>
        <b/>
        <i/>
        <u/>
        <sz val="16"/>
        <rFont val="Arial"/>
        <family val="2"/>
      </rPr>
      <t>hypothetically implemented in 2015</t>
    </r>
    <r>
      <rPr>
        <i/>
        <sz val="16"/>
        <rFont val="Arial"/>
        <family val="2"/>
      </rPr>
      <t xml:space="preserve"> to model how previously known expenditures would have impacted your fund balance and levying capacity. </t>
    </r>
    <r>
      <rPr>
        <i/>
        <sz val="16"/>
        <color rgb="FFFF0000"/>
        <rFont val="Arial"/>
        <family val="2"/>
      </rPr>
      <t>This tab is for illustrative purposes only.</t>
    </r>
  </si>
  <si>
    <t>Select a Percent Increase in Expenditures</t>
  </si>
  <si>
    <t>Maximum Allowable Ratio</t>
  </si>
  <si>
    <t xml:space="preserve">This tool calculates expenditures from FY 2025 to 2038 using a 5.0% annual increase. Levies for FY 2026 and FY 2027 are calculated to match projected expenditures. The user can also choose to input their own values in any green cell to better reflect their district's experiences.                                                  </t>
  </si>
  <si>
    <t>Allows the user to visualize future Management Fund balance utilizing an annual expenditure increase, or their own expenditure estimates.</t>
  </si>
  <si>
    <t>Select Your District Here</t>
  </si>
  <si>
    <t>Please continue to read the following descriptions, and select your district below.</t>
  </si>
  <si>
    <t>2015 Fund Balance</t>
  </si>
  <si>
    <t>2016 Fund Balance</t>
  </si>
  <si>
    <t>2017 Fund Balance</t>
  </si>
  <si>
    <t>2018 Fund Balance</t>
  </si>
  <si>
    <t>2019 Fund Balance</t>
  </si>
  <si>
    <t>2020 Fund Balance</t>
  </si>
  <si>
    <t>2021 Fund Balance</t>
  </si>
  <si>
    <t>2022 Fund Balance</t>
  </si>
  <si>
    <t>2013 Fund Balance</t>
  </si>
  <si>
    <t>2014 Fund Balance</t>
  </si>
  <si>
    <t>Iowa Association of School Boards Management Fund Modeling Tool for HSB 328/SSB 1227</t>
  </si>
  <si>
    <t>Re-estimated Management Fund Balances under the Provisions of SSB1227/HSB328 — FY 2015-2024</t>
  </si>
  <si>
    <t>Estimated Management Fund Balances under the Provisions of SSB1227/HSB328 — FY 2025- FY 2038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</si>
</sst>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quot;$&quot;* #,##0.0000_);_(&quot;$&quot;* \(#,##0.0000\);_(&quot;$&quot;* &quot;-&quot;??_);_(@_)"/>
    <numFmt numFmtId="166" formatCode="0.0%"/>
    <numFmt numFmtId="167" formatCode="_(* #,##0.0_);_(* \(#,##0.0\);_(* &quot;-&quot;??_);_(@_)"/>
    <numFmt numFmtId="168" formatCode="0.0"/>
  </numFmts>
  <fonts count="93"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0"/>
      <name val="Arial"/>
      <family val="2"/>
    </font>
    <font>
      <sz val="8"/>
      <color theme="1"/>
      <name val="Courier New"/>
      <family val="2"/>
    </font>
    <font>
      <sz val="8"/>
      <color theme="0"/>
      <name val="Courier New"/>
      <family val="2"/>
    </font>
    <font>
      <sz val="8"/>
      <color rgb="FF9C0006"/>
      <name val="Courier New"/>
      <family val="2"/>
    </font>
    <font>
      <b/>
      <sz val="8"/>
      <color rgb="FFFA7D00"/>
      <name val="Courier New"/>
      <family val="2"/>
    </font>
    <font>
      <b/>
      <sz val="8"/>
      <color theme="0"/>
      <name val="Courier New"/>
      <family val="2"/>
    </font>
    <font>
      <i/>
      <sz val="8"/>
      <color rgb="FF7F7F7F"/>
      <name val="Courier New"/>
      <family val="2"/>
    </font>
    <font>
      <sz val="8"/>
      <color rgb="FF006100"/>
      <name val="Courier New"/>
      <family val="2"/>
    </font>
    <font>
      <b/>
      <sz val="15"/>
      <color theme="3"/>
      <name val="Courier New"/>
      <family val="2"/>
    </font>
    <font>
      <b/>
      <sz val="13"/>
      <color theme="3"/>
      <name val="Courier New"/>
      <family val="2"/>
    </font>
    <font>
      <b/>
      <sz val="11"/>
      <color theme="3"/>
      <name val="Courier New"/>
      <family val="2"/>
    </font>
    <font>
      <sz val="8"/>
      <color rgb="FF3F3F76"/>
      <name val="Courier New"/>
      <family val="2"/>
    </font>
    <font>
      <sz val="8"/>
      <color rgb="FFFA7D00"/>
      <name val="Courier New"/>
      <family val="2"/>
    </font>
    <font>
      <sz val="8"/>
      <color rgb="FF9C6500"/>
      <name val="Courier New"/>
      <family val="2"/>
    </font>
    <font>
      <b/>
      <sz val="8"/>
      <color rgb="FF3F3F3F"/>
      <name val="Courier New"/>
      <family val="2"/>
    </font>
    <font>
      <b/>
      <sz val="18"/>
      <color theme="3"/>
      <name val="Cambria"/>
      <family val="2"/>
      <scheme val="major"/>
    </font>
    <font>
      <b/>
      <sz val="8"/>
      <color theme="1"/>
      <name val="Courier New"/>
      <family val="2"/>
    </font>
    <font>
      <sz val="8"/>
      <color rgb="FFFF0000"/>
      <name val="Courier New"/>
      <family val="2"/>
    </font>
    <font>
      <sz val="10"/>
      <color rgb="FF000000"/>
      <name val="Arial"/>
      <family val="2"/>
    </font>
    <font>
      <b/>
      <sz val="14"/>
      <color rgb="FF005394"/>
      <name val="Arial"/>
      <family val="2"/>
    </font>
    <font>
      <b/>
      <sz val="10"/>
      <name val="Arial"/>
      <family val="2"/>
    </font>
    <font>
      <u/>
      <sz val="10"/>
      <color indexed="12"/>
      <name val="MS Sans Serif"/>
      <family val="2"/>
    </font>
    <font>
      <sz val="10"/>
      <color theme="1"/>
      <name val="Calibri"/>
      <family val="2"/>
      <scheme val="minor"/>
    </font>
    <font>
      <b/>
      <sz val="9"/>
      <color indexed="81"/>
      <name val="Tahoma"/>
      <family val="2"/>
    </font>
    <font>
      <sz val="9"/>
      <color indexed="81"/>
      <name val="Tahoma"/>
      <family val="2"/>
    </font>
    <font>
      <b/>
      <sz val="12"/>
      <color rgb="FF005394"/>
      <name val="Arial"/>
      <family val="2"/>
    </font>
    <font>
      <sz val="12"/>
      <color theme="1"/>
      <name val="Calibri"/>
      <family val="2"/>
      <scheme val="minor"/>
    </font>
    <font>
      <b/>
      <sz val="12"/>
      <name val="Arial"/>
      <family val="2"/>
    </font>
    <font>
      <b/>
      <sz val="10"/>
      <color rgb="FFDC6B27"/>
      <name val="Arial"/>
      <family val="2"/>
    </font>
    <font>
      <sz val="6"/>
      <name val="Arial"/>
      <family val="2"/>
    </font>
    <font>
      <sz val="10"/>
      <color rgb="FFFF0000"/>
      <name val="Arial"/>
      <family val="2"/>
    </font>
    <font>
      <b/>
      <sz val="6"/>
      <name val="Arial"/>
      <family val="2"/>
    </font>
    <font>
      <b/>
      <sz val="10"/>
      <name val="MS Sans Serif"/>
      <family val="2"/>
    </font>
    <font>
      <b/>
      <sz val="4"/>
      <name val="Arial"/>
      <family val="2"/>
    </font>
    <font>
      <sz val="4"/>
      <name val="Arial"/>
      <family val="2"/>
    </font>
    <font>
      <u/>
      <sz val="11"/>
      <color theme="10"/>
      <name val="Calibri"/>
      <family val="2"/>
      <scheme val="minor"/>
    </font>
    <font>
      <sz val="10"/>
      <name val="MS Sans Serif"/>
    </font>
    <font>
      <b/>
      <sz val="14"/>
      <color theme="4" tint="-0.249977111117893"/>
      <name val="Arial"/>
      <family val="2"/>
    </font>
    <font>
      <b/>
      <sz val="12"/>
      <color theme="4" tint="-0.249977111117893"/>
      <name val="Arial"/>
      <family val="2"/>
    </font>
    <font>
      <sz val="9"/>
      <name val="Arial"/>
      <family val="2"/>
    </font>
    <font>
      <b/>
      <sz val="10"/>
      <color theme="1"/>
      <name val="Arial"/>
      <family val="2"/>
    </font>
    <font>
      <b/>
      <sz val="9"/>
      <color rgb="FFDC6B27"/>
      <name val="Arial"/>
      <family val="2"/>
    </font>
    <font>
      <b/>
      <sz val="10"/>
      <color rgb="FF000000"/>
      <name val="Arial"/>
      <family val="2"/>
    </font>
    <font>
      <b/>
      <sz val="4"/>
      <color theme="0"/>
      <name val="Arial"/>
      <family val="2"/>
    </font>
    <font>
      <b/>
      <sz val="10"/>
      <color theme="0"/>
      <name val="Arial"/>
      <family val="2"/>
    </font>
    <font>
      <sz val="4"/>
      <color theme="0"/>
      <name val="Arial"/>
      <family val="2"/>
    </font>
    <font>
      <b/>
      <sz val="10"/>
      <color theme="3"/>
      <name val="Arial"/>
      <family val="2"/>
    </font>
    <font>
      <b/>
      <sz val="10"/>
      <color rgb="FF005394"/>
      <name val="Arial"/>
      <family val="2"/>
    </font>
    <font>
      <sz val="8"/>
      <name val="Arial"/>
      <family val="2"/>
    </font>
    <font>
      <b/>
      <sz val="14"/>
      <color theme="1"/>
      <name val="Arial"/>
      <family val="2"/>
    </font>
    <font>
      <b/>
      <sz val="8"/>
      <color theme="1"/>
      <name val="Arial"/>
      <family val="2"/>
    </font>
    <font>
      <u/>
      <sz val="9"/>
      <color indexed="12"/>
      <name val="MS Sans Serif"/>
      <family val="2"/>
    </font>
    <font>
      <sz val="8"/>
      <color rgb="FF000000"/>
      <name val="Arial"/>
      <family val="2"/>
    </font>
    <font>
      <sz val="10"/>
      <color theme="1"/>
      <name val="Arial"/>
      <family val="2"/>
    </font>
    <font>
      <b/>
      <sz val="15"/>
      <name val="Calibri"/>
      <family val="2"/>
    </font>
    <font>
      <sz val="11"/>
      <name val="Calibri"/>
      <family val="2"/>
    </font>
    <font>
      <b/>
      <sz val="11"/>
      <name val="Calibri"/>
      <family val="2"/>
    </font>
    <font>
      <u/>
      <sz val="11"/>
      <name val="Calibri"/>
      <family val="2"/>
    </font>
    <font>
      <sz val="10"/>
      <name val="Calibri"/>
      <family val="2"/>
    </font>
    <font>
      <sz val="11"/>
      <color rgb="FFFFFFFF"/>
      <name val="Calibri"/>
      <family val="2"/>
    </font>
    <font>
      <sz val="15"/>
      <name val="Calibri"/>
      <family val="2"/>
    </font>
    <font>
      <sz val="10"/>
      <color theme="1"/>
      <name val="MS Sans Serif"/>
    </font>
    <font>
      <b/>
      <sz val="11"/>
      <color theme="1"/>
      <name val="Arial"/>
      <family val="2"/>
    </font>
    <font>
      <i/>
      <sz val="9"/>
      <color theme="1"/>
      <name val="Arial"/>
      <family val="2"/>
    </font>
    <font>
      <i/>
      <sz val="10"/>
      <color theme="1" tint="0.249977111117893"/>
      <name val="Arial"/>
      <family val="2"/>
    </font>
    <font>
      <b/>
      <i/>
      <sz val="10"/>
      <color theme="1" tint="0.249977111117893"/>
      <name val="Arial"/>
      <family val="2"/>
    </font>
    <font>
      <sz val="11"/>
      <color theme="5"/>
      <name val="Arial"/>
      <family val="2"/>
    </font>
    <font>
      <sz val="12"/>
      <name val="Arial"/>
      <family val="2"/>
    </font>
    <font>
      <sz val="11"/>
      <name val="Arial"/>
      <family val="2"/>
    </font>
    <font>
      <sz val="16"/>
      <name val="Arial"/>
      <family val="2"/>
    </font>
    <font>
      <i/>
      <sz val="10"/>
      <color theme="1"/>
      <name val="Arial"/>
      <family val="2"/>
    </font>
    <font>
      <sz val="8"/>
      <name val="MS Sans Serif"/>
    </font>
    <font>
      <i/>
      <sz val="10"/>
      <name val="Arial"/>
      <family val="2"/>
    </font>
    <font>
      <sz val="10"/>
      <name val="HelveticaNeueLT Std"/>
      <family val="2"/>
    </font>
    <font>
      <sz val="12"/>
      <name val="HelveticaNeueLT Std"/>
      <family val="2"/>
    </font>
    <font>
      <sz val="11"/>
      <name val="HelveticaNeueLT Std"/>
      <family val="2"/>
    </font>
    <font>
      <b/>
      <sz val="14"/>
      <name val="HelveticaNeueLT Std"/>
      <family val="2"/>
    </font>
    <font>
      <b/>
      <sz val="10"/>
      <name val="HelveticaNeueLT Std"/>
      <family val="2"/>
    </font>
    <font>
      <b/>
      <sz val="11"/>
      <color rgb="FFFF0000"/>
      <name val="HelveticaNeueLT Std"/>
      <family val="2"/>
    </font>
    <font>
      <i/>
      <sz val="16"/>
      <name val="Arial"/>
      <family val="2"/>
    </font>
    <font>
      <b/>
      <sz val="22"/>
      <name val="Arial"/>
      <family val="2"/>
    </font>
    <font>
      <b/>
      <i/>
      <u/>
      <sz val="16"/>
      <name val="Arial"/>
      <family val="2"/>
    </font>
    <font>
      <i/>
      <sz val="16"/>
      <color rgb="FFFF0000"/>
      <name val="Arial"/>
      <family val="2"/>
    </font>
    <font>
      <sz val="14"/>
      <name val="Arial"/>
      <family val="2"/>
    </font>
    <font>
      <b/>
      <sz val="12"/>
      <name val="HelveticaNeueLT Std"/>
      <family val="2"/>
    </font>
    <font>
      <b/>
      <sz val="16"/>
      <name val="HelveticaNeueLT Std"/>
      <family val="2"/>
    </font>
  </fonts>
  <fills count="6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0" tint="-0.249977111117893"/>
        <bgColor indexed="64"/>
      </patternFill>
    </fill>
    <fill>
      <patternFill patternType="solid">
        <fgColor theme="2"/>
        <bgColor indexed="64"/>
      </patternFill>
    </fill>
    <fill>
      <patternFill patternType="solid">
        <fgColor theme="5" tint="0.39997558519241921"/>
        <bgColor indexed="64"/>
      </patternFill>
    </fill>
    <fill>
      <patternFill patternType="solid">
        <fgColor theme="9" tint="0.39994506668294322"/>
        <bgColor indexed="64"/>
      </patternFill>
    </fill>
    <fill>
      <patternFill patternType="solid">
        <fgColor theme="9" tint="-0.249977111117893"/>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7" tint="0.39994506668294322"/>
        <bgColor indexed="64"/>
      </patternFill>
    </fill>
    <fill>
      <patternFill patternType="solid">
        <fgColor theme="9" tint="0.39997558519241921"/>
        <bgColor indexed="64"/>
      </patternFill>
    </fill>
    <fill>
      <patternFill patternType="solid">
        <fgColor rgb="FFCCCCCC"/>
        <bgColor indexed="64"/>
      </patternFill>
    </fill>
    <fill>
      <patternFill patternType="solid">
        <fgColor rgb="FFD8D8D8"/>
        <bgColor indexed="64"/>
      </patternFill>
    </fill>
    <fill>
      <patternFill patternType="solid">
        <fgColor rgb="FFFBEAED"/>
        <bgColor indexed="64"/>
      </patternFill>
    </fill>
    <fill>
      <patternFill patternType="solid">
        <fgColor rgb="FFEAF0F9"/>
        <bgColor indexed="64"/>
      </patternFill>
    </fill>
    <fill>
      <patternFill patternType="solid">
        <fgColor rgb="FFD5E1F2"/>
        <bgColor indexed="64"/>
      </patternFill>
    </fill>
    <fill>
      <patternFill patternType="solid">
        <fgColor rgb="FFB8CCE7"/>
        <bgColor indexed="64"/>
      </patternFill>
    </fill>
    <fill>
      <patternFill patternType="solid">
        <fgColor rgb="FF79A0D1"/>
        <bgColor indexed="64"/>
      </patternFill>
    </fill>
    <fill>
      <patternFill patternType="solid">
        <fgColor rgb="FF5A8AC6"/>
        <bgColor indexed="64"/>
      </patternFill>
    </fill>
    <fill>
      <patternFill patternType="solid">
        <fgColor rgb="FFEFF3FB"/>
        <bgColor indexed="64"/>
      </patternFill>
    </fill>
    <fill>
      <patternFill patternType="solid">
        <fgColor rgb="FFF8696B"/>
        <bgColor indexed="64"/>
      </patternFill>
    </fill>
    <fill>
      <patternFill patternType="solid">
        <fgColor rgb="FFF98E90"/>
        <bgColor indexed="64"/>
      </patternFill>
    </fill>
    <fill>
      <patternFill patternType="solid">
        <fgColor rgb="FFF88B8D"/>
        <bgColor indexed="64"/>
      </patternFill>
    </fill>
    <fill>
      <patternFill patternType="solid">
        <fgColor rgb="FFF99092"/>
        <bgColor indexed="64"/>
      </patternFill>
    </fill>
    <fill>
      <patternFill patternType="solid">
        <fgColor rgb="FFF88C8E"/>
        <bgColor indexed="64"/>
      </patternFill>
    </fill>
    <fill>
      <patternFill patternType="solid">
        <fgColor theme="4" tint="0.79998168889431442"/>
        <bgColor indexed="64"/>
      </patternFill>
    </fill>
    <fill>
      <patternFill patternType="solid">
        <fgColor theme="0"/>
        <bgColor indexed="64"/>
      </patternFill>
    </fill>
    <fill>
      <patternFill patternType="solid">
        <fgColor theme="9"/>
        <bgColor indexed="64"/>
      </patternFill>
    </fill>
    <fill>
      <patternFill patternType="solid">
        <fgColor theme="4" tint="0.59999389629810485"/>
        <bgColor indexed="64"/>
      </patternFill>
    </fill>
    <fill>
      <patternFill patternType="solid">
        <fgColor rgb="FFFFC000"/>
        <bgColor indexed="64"/>
      </patternFill>
    </fill>
    <fill>
      <patternFill patternType="solid">
        <fgColor theme="6"/>
        <bgColor indexed="64"/>
      </patternFill>
    </fill>
    <fill>
      <patternFill patternType="solid">
        <fgColor rgb="FF92D050"/>
        <bgColor indexed="64"/>
      </patternFill>
    </fill>
  </fills>
  <borders count="56">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rgb="FF4F493B"/>
      </left>
      <right/>
      <top/>
      <bottom/>
      <diagonal/>
    </border>
    <border>
      <left style="medium">
        <color rgb="FF4F493B"/>
      </left>
      <right/>
      <top style="medium">
        <color rgb="FF4F493B"/>
      </top>
      <bottom/>
      <diagonal/>
    </border>
    <border>
      <left/>
      <right/>
      <top style="medium">
        <color rgb="FF4F493B"/>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theme="0" tint="-0.249977111117893"/>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thin">
        <color theme="0" tint="-0.249977111117893"/>
      </left>
      <right/>
      <top/>
      <bottom/>
      <diagonal/>
    </border>
    <border>
      <left/>
      <right/>
      <top style="thick">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ck">
        <color theme="0" tint="-0.24994659260841701"/>
      </bottom>
      <diagonal/>
    </border>
    <border>
      <left/>
      <right/>
      <top style="thin">
        <color theme="0" tint="-0.24994659260841701"/>
      </top>
      <bottom style="medium">
        <color theme="0" tint="-0.249977111117893"/>
      </bottom>
      <diagonal/>
    </border>
    <border>
      <left/>
      <right/>
      <top style="thin">
        <color theme="0" tint="-0.24994659260841701"/>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right/>
      <top style="thick">
        <color theme="0" tint="-0.24994659260841701"/>
      </top>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right/>
      <top style="thin">
        <color theme="0" tint="-0.24994659260841701"/>
      </top>
      <bottom style="medium">
        <color indexed="64"/>
      </bottom>
      <diagonal/>
    </border>
    <border>
      <left/>
      <right/>
      <top style="thin">
        <color theme="0" tint="-0.34998626667073579"/>
      </top>
      <bottom style="medium">
        <color indexed="64"/>
      </bottom>
      <diagonal/>
    </border>
    <border>
      <left style="thin">
        <color indexed="64"/>
      </left>
      <right style="thin">
        <color indexed="64"/>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s>
  <cellStyleXfs count="60">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10" fillId="26" borderId="0" applyNumberFormat="0" applyBorder="0" applyAlignment="0" applyProtection="0"/>
    <xf numFmtId="0" fontId="11" fillId="27" borderId="2" applyNumberFormat="0" applyAlignment="0" applyProtection="0"/>
    <xf numFmtId="0" fontId="12" fillId="28" borderId="3" applyNumberFormat="0" applyAlignment="0" applyProtection="0"/>
    <xf numFmtId="0" fontId="13" fillId="0" borderId="0" applyNumberFormat="0" applyFill="0" applyBorder="0" applyAlignment="0" applyProtection="0"/>
    <xf numFmtId="0" fontId="14" fillId="29" borderId="0" applyNumberFormat="0" applyBorder="0" applyAlignment="0" applyProtection="0"/>
    <xf numFmtId="0" fontId="15" fillId="0" borderId="4"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18" fillId="30" borderId="2" applyNumberFormat="0" applyAlignment="0" applyProtection="0"/>
    <xf numFmtId="0" fontId="19" fillId="0" borderId="7" applyNumberFormat="0" applyFill="0" applyAlignment="0" applyProtection="0"/>
    <xf numFmtId="0" fontId="20" fillId="31" borderId="0" applyNumberFormat="0" applyBorder="0" applyAlignment="0" applyProtection="0"/>
    <xf numFmtId="0" fontId="8" fillId="0" borderId="0"/>
    <xf numFmtId="0" fontId="8" fillId="32" borderId="8" applyNumberFormat="0" applyFont="0" applyAlignment="0" applyProtection="0"/>
    <xf numFmtId="0" fontId="21" fillId="27" borderId="9" applyNumberFormat="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0" fontId="6" fillId="0" borderId="0"/>
    <xf numFmtId="0" fontId="28" fillId="0" borderId="0" applyNumberFormat="0" applyFill="0" applyBorder="0" applyAlignment="0" applyProtection="0"/>
    <xf numFmtId="44" fontId="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4" fillId="0" borderId="0"/>
    <xf numFmtId="0" fontId="42" fillId="0" borderId="0" applyNumberForma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6" fillId="0" borderId="0" applyFont="0" applyFill="0" applyBorder="0" applyAlignment="0" applyProtection="0"/>
    <xf numFmtId="9" fontId="43" fillId="0" borderId="0" applyFont="0" applyFill="0" applyBorder="0" applyAlignment="0" applyProtection="0"/>
  </cellStyleXfs>
  <cellXfs count="475">
    <xf numFmtId="0" fontId="0" fillId="0" borderId="0" xfId="0"/>
    <xf numFmtId="0" fontId="26" fillId="0" borderId="0" xfId="43" applyFont="1"/>
    <xf numFmtId="0" fontId="7" fillId="0" borderId="0" xfId="43" applyFont="1"/>
    <xf numFmtId="0" fontId="27" fillId="0" borderId="0" xfId="43" applyFont="1"/>
    <xf numFmtId="0" fontId="28" fillId="0" borderId="0" xfId="44" applyAlignment="1" applyProtection="1">
      <alignment horizontal="center"/>
      <protection locked="0"/>
    </xf>
    <xf numFmtId="0" fontId="5" fillId="0" borderId="0" xfId="46"/>
    <xf numFmtId="0" fontId="25" fillId="0" borderId="0" xfId="43" applyFont="1"/>
    <xf numFmtId="0" fontId="25" fillId="0" borderId="0" xfId="46" applyFont="1"/>
    <xf numFmtId="0" fontId="7" fillId="0" borderId="0" xfId="43" applyFont="1" applyAlignment="1">
      <alignment horizontal="center"/>
    </xf>
    <xf numFmtId="0" fontId="34" fillId="33" borderId="0" xfId="43" applyFont="1" applyFill="1" applyAlignment="1" applyProtection="1">
      <alignment horizontal="center"/>
      <protection locked="0"/>
    </xf>
    <xf numFmtId="0" fontId="35" fillId="0" borderId="1" xfId="46" applyFont="1" applyBorder="1" applyAlignment="1">
      <alignment horizontal="center" wrapText="1"/>
    </xf>
    <xf numFmtId="0" fontId="27" fillId="0" borderId="0" xfId="43" applyFont="1" applyAlignment="1">
      <alignment horizontal="center"/>
    </xf>
    <xf numFmtId="166" fontId="7" fillId="0" borderId="0" xfId="47" applyNumberFormat="1" applyFont="1" applyAlignment="1">
      <alignment horizontal="center"/>
    </xf>
    <xf numFmtId="165" fontId="7" fillId="0" borderId="0" xfId="48" applyNumberFormat="1" applyFont="1" applyAlignment="1">
      <alignment horizontal="center"/>
    </xf>
    <xf numFmtId="0" fontId="7" fillId="36" borderId="0" xfId="43" applyFont="1" applyFill="1" applyAlignment="1">
      <alignment horizontal="center"/>
    </xf>
    <xf numFmtId="0" fontId="27" fillId="36" borderId="0" xfId="43" applyFont="1" applyFill="1"/>
    <xf numFmtId="0" fontId="36" fillId="0" borderId="0" xfId="43" applyFont="1"/>
    <xf numFmtId="0" fontId="7" fillId="0" borderId="0" xfId="43" applyFont="1" applyAlignment="1">
      <alignment horizontal="left"/>
    </xf>
    <xf numFmtId="0" fontId="37" fillId="0" borderId="0" xfId="43" applyFont="1"/>
    <xf numFmtId="0" fontId="38" fillId="0" borderId="0" xfId="43" applyFont="1" applyAlignment="1">
      <alignment horizontal="center"/>
    </xf>
    <xf numFmtId="0" fontId="7" fillId="34" borderId="0" xfId="43" applyFont="1" applyFill="1" applyAlignment="1">
      <alignment horizontal="center"/>
    </xf>
    <xf numFmtId="166" fontId="7" fillId="34" borderId="0" xfId="47" applyNumberFormat="1" applyFont="1" applyFill="1" applyAlignment="1">
      <alignment horizontal="center"/>
    </xf>
    <xf numFmtId="0" fontId="28" fillId="0" borderId="0" xfId="44" applyAlignment="1" applyProtection="1">
      <alignment horizontal="center" wrapText="1"/>
      <protection locked="0"/>
    </xf>
    <xf numFmtId="0" fontId="7" fillId="35" borderId="0" xfId="0" applyFont="1" applyFill="1"/>
    <xf numFmtId="0" fontId="6" fillId="0" borderId="0" xfId="0" applyFont="1"/>
    <xf numFmtId="0" fontId="39" fillId="0" borderId="0" xfId="0" applyFont="1"/>
    <xf numFmtId="164" fontId="7" fillId="36" borderId="0" xfId="48" applyNumberFormat="1" applyFont="1" applyFill="1" applyAlignment="1">
      <alignment horizontal="center"/>
    </xf>
    <xf numFmtId="164" fontId="7" fillId="0" borderId="0" xfId="48" applyNumberFormat="1" applyFont="1" applyAlignment="1">
      <alignment horizontal="center"/>
    </xf>
    <xf numFmtId="164" fontId="7" fillId="34" borderId="0" xfId="48" applyNumberFormat="1" applyFont="1" applyFill="1" applyAlignment="1">
      <alignment horizontal="center"/>
    </xf>
    <xf numFmtId="0" fontId="27" fillId="0" borderId="0" xfId="43" applyFont="1" applyAlignment="1">
      <alignment wrapText="1"/>
    </xf>
    <xf numFmtId="0" fontId="38" fillId="0" borderId="0" xfId="43" applyFont="1" applyAlignment="1">
      <alignment horizontal="center" wrapText="1"/>
    </xf>
    <xf numFmtId="0" fontId="40" fillId="0" borderId="0" xfId="43" applyFont="1" applyAlignment="1">
      <alignment wrapText="1"/>
    </xf>
    <xf numFmtId="0" fontId="41" fillId="0" borderId="0" xfId="43" applyFont="1" applyAlignment="1">
      <alignment horizontal="center" wrapText="1"/>
    </xf>
    <xf numFmtId="0" fontId="40" fillId="0" borderId="0" xfId="43" applyFont="1" applyAlignment="1">
      <alignment horizontal="center" wrapText="1"/>
    </xf>
    <xf numFmtId="0" fontId="28" fillId="0" borderId="0" xfId="44" applyAlignment="1">
      <alignment horizontal="center"/>
    </xf>
    <xf numFmtId="0" fontId="7" fillId="0" borderId="0" xfId="0" applyFont="1"/>
    <xf numFmtId="164" fontId="7" fillId="0" borderId="0" xfId="53" applyNumberFormat="1" applyFont="1"/>
    <xf numFmtId="167" fontId="7" fillId="0" borderId="0" xfId="52" applyNumberFormat="1" applyFont="1"/>
    <xf numFmtId="0" fontId="27" fillId="0" borderId="0" xfId="0" applyFont="1"/>
    <xf numFmtId="167" fontId="27" fillId="34" borderId="0" xfId="52" applyNumberFormat="1" applyFont="1" applyFill="1"/>
    <xf numFmtId="164" fontId="27" fillId="34" borderId="0" xfId="53" applyNumberFormat="1" applyFont="1" applyFill="1"/>
    <xf numFmtId="0" fontId="7" fillId="0" borderId="0" xfId="0" applyFont="1" applyAlignment="1">
      <alignment horizontal="center"/>
    </xf>
    <xf numFmtId="0" fontId="27" fillId="34" borderId="0" xfId="0" applyFont="1" applyFill="1" applyAlignment="1">
      <alignment horizontal="center"/>
    </xf>
    <xf numFmtId="0" fontId="46" fillId="0" borderId="0" xfId="0" applyFont="1" applyAlignment="1">
      <alignment horizontal="left"/>
    </xf>
    <xf numFmtId="0" fontId="7" fillId="34" borderId="0" xfId="0" applyFont="1" applyFill="1" applyAlignment="1">
      <alignment horizontal="center"/>
    </xf>
    <xf numFmtId="167" fontId="7" fillId="34" borderId="0" xfId="52" applyNumberFormat="1" applyFont="1" applyFill="1"/>
    <xf numFmtId="164" fontId="7" fillId="34" borderId="0" xfId="53" applyNumberFormat="1" applyFont="1" applyFill="1"/>
    <xf numFmtId="0" fontId="47" fillId="0" borderId="0" xfId="43" applyFont="1"/>
    <xf numFmtId="0" fontId="48" fillId="0" borderId="1" xfId="46" applyFont="1" applyBorder="1" applyAlignment="1">
      <alignment horizontal="center" wrapText="1"/>
    </xf>
    <xf numFmtId="0" fontId="46" fillId="0" borderId="0" xfId="0" applyFont="1"/>
    <xf numFmtId="0" fontId="49" fillId="35" borderId="0" xfId="0" applyFont="1" applyFill="1"/>
    <xf numFmtId="0" fontId="27" fillId="35" borderId="0" xfId="0" applyFont="1" applyFill="1"/>
    <xf numFmtId="0" fontId="7" fillId="0" borderId="0" xfId="43" applyFont="1" applyAlignment="1">
      <alignment horizontal="right"/>
    </xf>
    <xf numFmtId="0" fontId="25" fillId="37" borderId="0" xfId="0" applyFont="1" applyFill="1"/>
    <xf numFmtId="0" fontId="50" fillId="0" borderId="0" xfId="43" applyFont="1"/>
    <xf numFmtId="0" fontId="51" fillId="0" borderId="0" xfId="43" applyFont="1"/>
    <xf numFmtId="0" fontId="52" fillId="0" borderId="0" xfId="43" applyFont="1"/>
    <xf numFmtId="0" fontId="53" fillId="38" borderId="0" xfId="43" applyFont="1" applyFill="1" applyAlignment="1">
      <alignment horizontal="left"/>
    </xf>
    <xf numFmtId="0" fontId="53" fillId="38" borderId="0" xfId="43" applyFont="1" applyFill="1" applyAlignment="1">
      <alignment horizontal="right"/>
    </xf>
    <xf numFmtId="0" fontId="27" fillId="0" borderId="0" xfId="0" applyFont="1" applyAlignment="1">
      <alignment horizontal="center"/>
    </xf>
    <xf numFmtId="164" fontId="37" fillId="0" borderId="0" xfId="53" applyNumberFormat="1" applyFont="1"/>
    <xf numFmtId="164" fontId="51" fillId="0" borderId="0" xfId="43" applyNumberFormat="1" applyFont="1"/>
    <xf numFmtId="165" fontId="27" fillId="0" borderId="16" xfId="48" applyNumberFormat="1" applyFont="1" applyBorder="1" applyAlignment="1">
      <alignment horizontal="center"/>
    </xf>
    <xf numFmtId="165" fontId="27" fillId="0" borderId="19" xfId="48" applyNumberFormat="1" applyFont="1" applyBorder="1" applyAlignment="1">
      <alignment horizontal="center"/>
    </xf>
    <xf numFmtId="0" fontId="3" fillId="0" borderId="0" xfId="46" applyFont="1"/>
    <xf numFmtId="0" fontId="7" fillId="0" borderId="0" xfId="54" applyFont="1"/>
    <xf numFmtId="0" fontId="27" fillId="0" borderId="0" xfId="0" applyFont="1" applyAlignment="1">
      <alignment wrapText="1"/>
    </xf>
    <xf numFmtId="0" fontId="55" fillId="0" borderId="0" xfId="0" applyFont="1"/>
    <xf numFmtId="0" fontId="7" fillId="0" borderId="15" xfId="0" applyFont="1" applyBorder="1"/>
    <xf numFmtId="0" fontId="7" fillId="0" borderId="16" xfId="0" applyFont="1" applyBorder="1"/>
    <xf numFmtId="0" fontId="7" fillId="0" borderId="17" xfId="0" applyFont="1" applyBorder="1"/>
    <xf numFmtId="0" fontId="7" fillId="0" borderId="24" xfId="0" applyFont="1" applyBorder="1"/>
    <xf numFmtId="0" fontId="7" fillId="0" borderId="25" xfId="0" applyFont="1" applyBorder="1"/>
    <xf numFmtId="0" fontId="48" fillId="0" borderId="11" xfId="46" applyFont="1" applyBorder="1" applyAlignment="1">
      <alignment horizontal="center" wrapText="1"/>
    </xf>
    <xf numFmtId="0" fontId="27" fillId="0" borderId="11" xfId="0" applyFont="1" applyBorder="1" applyAlignment="1">
      <alignment wrapText="1"/>
    </xf>
    <xf numFmtId="0" fontId="57" fillId="0" borderId="11" xfId="46" applyFont="1" applyBorder="1" applyAlignment="1">
      <alignment horizontal="center" wrapText="1"/>
    </xf>
    <xf numFmtId="167" fontId="48" fillId="0" borderId="11" xfId="52" applyNumberFormat="1" applyFont="1" applyBorder="1" applyAlignment="1">
      <alignment horizontal="center" wrapText="1"/>
    </xf>
    <xf numFmtId="0" fontId="7" fillId="0" borderId="11" xfId="0" applyFont="1" applyBorder="1"/>
    <xf numFmtId="167" fontId="7" fillId="0" borderId="11" xfId="52" applyNumberFormat="1" applyFont="1" applyBorder="1"/>
    <xf numFmtId="164" fontId="7" fillId="0" borderId="11" xfId="53" applyNumberFormat="1" applyFont="1" applyBorder="1"/>
    <xf numFmtId="0" fontId="48" fillId="0" borderId="26" xfId="46" applyFont="1" applyBorder="1" applyAlignment="1">
      <alignment horizontal="center" wrapText="1"/>
    </xf>
    <xf numFmtId="0" fontId="48" fillId="0" borderId="27" xfId="46" applyFont="1" applyBorder="1" applyAlignment="1">
      <alignment horizontal="center" wrapText="1"/>
    </xf>
    <xf numFmtId="0" fontId="27" fillId="0" borderId="26" xfId="0" applyFont="1" applyBorder="1" applyAlignment="1">
      <alignment wrapText="1"/>
    </xf>
    <xf numFmtId="0" fontId="57" fillId="0" borderId="27" xfId="46" applyFont="1" applyBorder="1" applyAlignment="1">
      <alignment horizontal="center" wrapText="1"/>
    </xf>
    <xf numFmtId="0" fontId="7" fillId="0" borderId="26" xfId="0" applyFont="1" applyBorder="1" applyAlignment="1">
      <alignment horizontal="center"/>
    </xf>
    <xf numFmtId="0" fontId="5" fillId="0" borderId="0" xfId="46" applyAlignment="1">
      <alignment horizontal="center" wrapText="1"/>
    </xf>
    <xf numFmtId="0" fontId="29" fillId="0" borderId="0" xfId="46" applyFont="1" applyAlignment="1">
      <alignment horizontal="center" wrapText="1"/>
    </xf>
    <xf numFmtId="0" fontId="33" fillId="0" borderId="0" xfId="46" applyFont="1" applyAlignment="1">
      <alignment horizontal="center" wrapText="1"/>
    </xf>
    <xf numFmtId="166" fontId="7" fillId="0" borderId="0" xfId="59" applyNumberFormat="1" applyFont="1" applyAlignment="1">
      <alignment horizontal="center"/>
    </xf>
    <xf numFmtId="166" fontId="27" fillId="0" borderId="0" xfId="59" applyNumberFormat="1" applyFont="1" applyAlignment="1">
      <alignment horizontal="center"/>
    </xf>
    <xf numFmtId="0" fontId="27" fillId="34" borderId="0" xfId="0" applyFont="1" applyFill="1"/>
    <xf numFmtId="166" fontId="27" fillId="34" borderId="0" xfId="59" applyNumberFormat="1" applyFont="1" applyFill="1" applyAlignment="1">
      <alignment horizontal="center"/>
    </xf>
    <xf numFmtId="0" fontId="7" fillId="34" borderId="0" xfId="0" applyFont="1" applyFill="1"/>
    <xf numFmtId="166" fontId="7" fillId="34" borderId="0" xfId="59" applyNumberFormat="1" applyFont="1" applyFill="1" applyAlignment="1">
      <alignment horizontal="center"/>
    </xf>
    <xf numFmtId="0" fontId="27" fillId="0" borderId="15" xfId="0" applyFont="1" applyBorder="1" applyAlignment="1">
      <alignment horizontal="right"/>
    </xf>
    <xf numFmtId="0" fontId="27" fillId="0" borderId="16" xfId="0" applyFont="1" applyBorder="1" applyAlignment="1">
      <alignment horizontal="right"/>
    </xf>
    <xf numFmtId="164" fontId="27" fillId="0" borderId="16" xfId="53" applyNumberFormat="1" applyFont="1" applyBorder="1"/>
    <xf numFmtId="166" fontId="27" fillId="0" borderId="17" xfId="59" applyNumberFormat="1" applyFont="1" applyBorder="1" applyAlignment="1">
      <alignment horizontal="center"/>
    </xf>
    <xf numFmtId="0" fontId="27" fillId="34" borderId="24" xfId="0" applyFont="1" applyFill="1" applyBorder="1" applyAlignment="1">
      <alignment horizontal="right"/>
    </xf>
    <xf numFmtId="0" fontId="27" fillId="34" borderId="0" xfId="0" applyFont="1" applyFill="1" applyAlignment="1">
      <alignment horizontal="right"/>
    </xf>
    <xf numFmtId="164" fontId="27" fillId="34" borderId="0" xfId="0" applyNumberFormat="1" applyFont="1" applyFill="1"/>
    <xf numFmtId="166" fontId="27" fillId="34" borderId="25" xfId="59" applyNumberFormat="1" applyFont="1" applyFill="1" applyBorder="1" applyAlignment="1">
      <alignment horizontal="center"/>
    </xf>
    <xf numFmtId="0" fontId="27" fillId="0" borderId="18" xfId="0" applyFont="1" applyBorder="1" applyAlignment="1">
      <alignment horizontal="right"/>
    </xf>
    <xf numFmtId="0" fontId="27" fillId="0" borderId="19" xfId="0" applyFont="1" applyBorder="1" applyAlignment="1">
      <alignment horizontal="right"/>
    </xf>
    <xf numFmtId="164" fontId="27" fillId="0" borderId="19" xfId="0" applyNumberFormat="1" applyFont="1" applyBorder="1"/>
    <xf numFmtId="0" fontId="7" fillId="0" borderId="19" xfId="0" applyFont="1" applyBorder="1"/>
    <xf numFmtId="166" fontId="27" fillId="0" borderId="20" xfId="59" applyNumberFormat="1" applyFont="1" applyBorder="1" applyAlignment="1">
      <alignment horizontal="center"/>
    </xf>
    <xf numFmtId="0" fontId="35" fillId="0" borderId="0" xfId="46" applyFont="1" applyAlignment="1">
      <alignment horizontal="center" wrapText="1"/>
    </xf>
    <xf numFmtId="166" fontId="7" fillId="36" borderId="0" xfId="59" applyNumberFormat="1" applyFont="1" applyFill="1" applyAlignment="1">
      <alignment horizontal="center"/>
    </xf>
    <xf numFmtId="165" fontId="27" fillId="0" borderId="0" xfId="48" applyNumberFormat="1" applyFont="1" applyBorder="1" applyAlignment="1">
      <alignment horizontal="center"/>
    </xf>
    <xf numFmtId="165" fontId="27" fillId="0" borderId="15" xfId="48" applyNumberFormat="1" applyFont="1" applyBorder="1" applyAlignment="1">
      <alignment horizontal="right"/>
    </xf>
    <xf numFmtId="165" fontId="27" fillId="0" borderId="18" xfId="48" applyNumberFormat="1" applyFont="1" applyBorder="1" applyAlignment="1">
      <alignment horizontal="right"/>
    </xf>
    <xf numFmtId="164" fontId="27" fillId="0" borderId="19" xfId="48" applyNumberFormat="1" applyFont="1" applyBorder="1" applyAlignment="1">
      <alignment horizontal="center"/>
    </xf>
    <xf numFmtId="0" fontId="48" fillId="0" borderId="28" xfId="46" applyFont="1" applyBorder="1" applyAlignment="1">
      <alignment horizontal="center" wrapText="1"/>
    </xf>
    <xf numFmtId="0" fontId="57" fillId="0" borderId="28" xfId="46" applyFont="1" applyBorder="1" applyAlignment="1">
      <alignment horizontal="center" wrapText="1"/>
    </xf>
    <xf numFmtId="164" fontId="7" fillId="0" borderId="28" xfId="53" applyNumberFormat="1" applyFont="1" applyBorder="1"/>
    <xf numFmtId="166" fontId="7" fillId="0" borderId="27" xfId="59" applyNumberFormat="1" applyFont="1" applyBorder="1" applyAlignment="1">
      <alignment horizontal="center"/>
    </xf>
    <xf numFmtId="0" fontId="2" fillId="0" borderId="0" xfId="46" applyFont="1"/>
    <xf numFmtId="14" fontId="0" fillId="0" borderId="0" xfId="0" applyNumberFormat="1"/>
    <xf numFmtId="0" fontId="25" fillId="39" borderId="13" xfId="0" applyFont="1" applyFill="1" applyBorder="1"/>
    <xf numFmtId="0" fontId="25" fillId="39" borderId="14" xfId="0" applyFont="1" applyFill="1" applyBorder="1"/>
    <xf numFmtId="0" fontId="25" fillId="0" borderId="0" xfId="0" applyFont="1" applyAlignment="1">
      <alignment vertical="top" wrapText="1"/>
    </xf>
    <xf numFmtId="0" fontId="49" fillId="0" borderId="13" xfId="0" applyFont="1" applyBorder="1" applyAlignment="1">
      <alignment horizontal="center" vertical="top" wrapText="1"/>
    </xf>
    <xf numFmtId="0" fontId="49" fillId="0" borderId="12" xfId="0" applyFont="1" applyBorder="1" applyAlignment="1">
      <alignment horizontal="center" vertical="top" wrapText="1"/>
    </xf>
    <xf numFmtId="0" fontId="49" fillId="40" borderId="13" xfId="0" applyFont="1" applyFill="1" applyBorder="1" applyAlignment="1">
      <alignment horizontal="center" vertical="top" wrapText="1"/>
    </xf>
    <xf numFmtId="0" fontId="49" fillId="40" borderId="14" xfId="0" applyFont="1" applyFill="1" applyBorder="1" applyAlignment="1">
      <alignment horizontal="center" vertical="top" wrapText="1"/>
    </xf>
    <xf numFmtId="0" fontId="49" fillId="40" borderId="12" xfId="0" applyFont="1" applyFill="1" applyBorder="1" applyAlignment="1">
      <alignment horizontal="center" vertical="top" wrapText="1"/>
    </xf>
    <xf numFmtId="0" fontId="25" fillId="40" borderId="0" xfId="0" applyFont="1" applyFill="1" applyAlignment="1">
      <alignment vertical="top" wrapText="1"/>
    </xf>
    <xf numFmtId="0" fontId="49" fillId="41" borderId="12" xfId="0" applyFont="1" applyFill="1" applyBorder="1"/>
    <xf numFmtId="0" fontId="25" fillId="41" borderId="0" xfId="0" applyFont="1" applyFill="1"/>
    <xf numFmtId="0" fontId="49" fillId="0" borderId="14" xfId="0" applyFont="1" applyBorder="1" applyAlignment="1">
      <alignment horizontal="center" vertical="top" wrapText="1"/>
    </xf>
    <xf numFmtId="0" fontId="59" fillId="42" borderId="13" xfId="0" applyFont="1" applyFill="1" applyBorder="1"/>
    <xf numFmtId="0" fontId="59" fillId="42" borderId="14" xfId="0" applyFont="1" applyFill="1" applyBorder="1"/>
    <xf numFmtId="0" fontId="59" fillId="42" borderId="12" xfId="0" applyFont="1" applyFill="1" applyBorder="1"/>
    <xf numFmtId="0" fontId="59" fillId="42" borderId="0" xfId="0" applyFont="1" applyFill="1"/>
    <xf numFmtId="0" fontId="25" fillId="40" borderId="0" xfId="0" applyFont="1" applyFill="1" applyAlignment="1">
      <alignment vertical="top"/>
    </xf>
    <xf numFmtId="0" fontId="1" fillId="0" borderId="0" xfId="46" applyFont="1"/>
    <xf numFmtId="0" fontId="47" fillId="0" borderId="0" xfId="0" applyFont="1" applyAlignment="1">
      <alignment wrapText="1"/>
    </xf>
    <xf numFmtId="164" fontId="60" fillId="0" borderId="0" xfId="53" applyNumberFormat="1" applyFont="1"/>
    <xf numFmtId="0" fontId="60" fillId="0" borderId="0" xfId="0" applyFont="1"/>
    <xf numFmtId="0" fontId="47" fillId="0" borderId="0" xfId="0" applyFont="1"/>
    <xf numFmtId="164" fontId="60" fillId="0" borderId="0" xfId="53" applyNumberFormat="1" applyFont="1" applyAlignment="1"/>
    <xf numFmtId="164" fontId="47" fillId="0" borderId="0" xfId="53" applyNumberFormat="1" applyFont="1" applyAlignment="1"/>
    <xf numFmtId="164" fontId="47" fillId="0" borderId="0" xfId="53" applyNumberFormat="1" applyFont="1" applyAlignment="1">
      <alignment wrapText="1"/>
    </xf>
    <xf numFmtId="164" fontId="7" fillId="0" borderId="0" xfId="53" applyNumberFormat="1" applyFont="1" applyAlignment="1"/>
    <xf numFmtId="164" fontId="7" fillId="0" borderId="0" xfId="0" applyNumberFormat="1" applyFont="1"/>
    <xf numFmtId="0" fontId="58" fillId="0" borderId="0" xfId="44" applyFont="1" applyAlignment="1">
      <alignment horizontal="center" wrapText="1"/>
    </xf>
    <xf numFmtId="0" fontId="62" fillId="0" borderId="30" xfId="0" applyFont="1" applyBorder="1" applyAlignment="1">
      <alignment wrapText="1"/>
    </xf>
    <xf numFmtId="0" fontId="62" fillId="43" borderId="30" xfId="0" applyFont="1" applyFill="1" applyBorder="1" applyAlignment="1">
      <alignment wrapText="1"/>
    </xf>
    <xf numFmtId="0" fontId="62" fillId="0" borderId="30" xfId="0" applyFont="1" applyBorder="1" applyAlignment="1">
      <alignment horizontal="center" wrapText="1"/>
    </xf>
    <xf numFmtId="0" fontId="63" fillId="0" borderId="30" xfId="0" applyFont="1" applyBorder="1" applyAlignment="1">
      <alignment wrapText="1"/>
    </xf>
    <xf numFmtId="6" fontId="62" fillId="0" borderId="30" xfId="0" applyNumberFormat="1" applyFont="1" applyBorder="1" applyAlignment="1">
      <alignment horizontal="right" wrapText="1"/>
    </xf>
    <xf numFmtId="6" fontId="62" fillId="0" borderId="30" xfId="0" applyNumberFormat="1" applyFont="1" applyBorder="1" applyAlignment="1">
      <alignment horizontal="center" wrapText="1"/>
    </xf>
    <xf numFmtId="6" fontId="63" fillId="0" borderId="30" xfId="0" applyNumberFormat="1" applyFont="1" applyBorder="1" applyAlignment="1">
      <alignment horizontal="center" wrapText="1"/>
    </xf>
    <xf numFmtId="6" fontId="63" fillId="33" borderId="30" xfId="0" applyNumberFormat="1" applyFont="1" applyFill="1" applyBorder="1" applyAlignment="1">
      <alignment horizontal="center" wrapText="1"/>
    </xf>
    <xf numFmtId="3" fontId="62" fillId="0" borderId="30" xfId="0" applyNumberFormat="1" applyFont="1" applyBorder="1" applyAlignment="1">
      <alignment horizontal="right" wrapText="1"/>
    </xf>
    <xf numFmtId="0" fontId="62" fillId="0" borderId="30" xfId="0" applyFont="1" applyBorder="1" applyAlignment="1">
      <alignment horizontal="right" wrapText="1"/>
    </xf>
    <xf numFmtId="3" fontId="64" fillId="0" borderId="30" xfId="0" applyNumberFormat="1" applyFont="1" applyBorder="1" applyAlignment="1">
      <alignment horizontal="right" wrapText="1"/>
    </xf>
    <xf numFmtId="0" fontId="64" fillId="0" borderId="30" xfId="0" applyFont="1" applyBorder="1" applyAlignment="1">
      <alignment horizontal="right" wrapText="1"/>
    </xf>
    <xf numFmtId="0" fontId="63" fillId="0" borderId="30" xfId="0" applyFont="1" applyBorder="1" applyAlignment="1">
      <alignment horizontal="right" wrapText="1"/>
    </xf>
    <xf numFmtId="3" fontId="63" fillId="0" borderId="30" xfId="0" applyNumberFormat="1" applyFont="1" applyBorder="1" applyAlignment="1">
      <alignment horizontal="right" wrapText="1"/>
    </xf>
    <xf numFmtId="0" fontId="64" fillId="0" borderId="30" xfId="0" applyFont="1" applyBorder="1" applyAlignment="1">
      <alignment wrapText="1"/>
    </xf>
    <xf numFmtId="9" fontId="65" fillId="44" borderId="30" xfId="0" applyNumberFormat="1" applyFont="1" applyFill="1" applyBorder="1" applyAlignment="1">
      <alignment horizontal="center" wrapText="1"/>
    </xf>
    <xf numFmtId="9" fontId="64" fillId="43" borderId="30" xfId="0" applyNumberFormat="1" applyFont="1" applyFill="1" applyBorder="1" applyAlignment="1">
      <alignment horizontal="right" wrapText="1"/>
    </xf>
    <xf numFmtId="0" fontId="62" fillId="44" borderId="30" xfId="0" applyFont="1" applyFill="1" applyBorder="1" applyAlignment="1">
      <alignment wrapText="1"/>
    </xf>
    <xf numFmtId="9" fontId="62" fillId="43" borderId="30" xfId="0" applyNumberFormat="1" applyFont="1" applyFill="1" applyBorder="1" applyAlignment="1">
      <alignment horizontal="right" wrapText="1"/>
    </xf>
    <xf numFmtId="10" fontId="65" fillId="43" borderId="30" xfId="0" applyNumberFormat="1" applyFont="1" applyFill="1" applyBorder="1" applyAlignment="1">
      <alignment horizontal="right" wrapText="1"/>
    </xf>
    <xf numFmtId="9" fontId="65" fillId="0" borderId="30" xfId="0" applyNumberFormat="1" applyFont="1" applyBorder="1" applyAlignment="1">
      <alignment horizontal="center" wrapText="1"/>
    </xf>
    <xf numFmtId="9" fontId="64" fillId="0" borderId="30" xfId="0" applyNumberFormat="1" applyFont="1" applyBorder="1" applyAlignment="1">
      <alignment horizontal="right" wrapText="1"/>
    </xf>
    <xf numFmtId="10" fontId="65" fillId="0" borderId="30" xfId="0" applyNumberFormat="1" applyFont="1" applyBorder="1" applyAlignment="1">
      <alignment horizontal="right" wrapText="1"/>
    </xf>
    <xf numFmtId="3" fontId="66" fillId="0" borderId="30" xfId="0" applyNumberFormat="1" applyFont="1" applyBorder="1" applyAlignment="1">
      <alignment horizontal="right" wrapText="1"/>
    </xf>
    <xf numFmtId="9" fontId="62" fillId="0" borderId="30" xfId="0" applyNumberFormat="1" applyFont="1" applyBorder="1" applyAlignment="1">
      <alignment horizontal="right" wrapText="1"/>
    </xf>
    <xf numFmtId="3" fontId="62" fillId="45" borderId="30" xfId="0" applyNumberFormat="1" applyFont="1" applyFill="1" applyBorder="1" applyAlignment="1">
      <alignment horizontal="right" wrapText="1"/>
    </xf>
    <xf numFmtId="3" fontId="62" fillId="46" borderId="30" xfId="0" applyNumberFormat="1" applyFont="1" applyFill="1" applyBorder="1" applyAlignment="1">
      <alignment horizontal="right" wrapText="1"/>
    </xf>
    <xf numFmtId="3" fontId="62" fillId="47" borderId="30" xfId="0" applyNumberFormat="1" applyFont="1" applyFill="1" applyBorder="1" applyAlignment="1">
      <alignment horizontal="right" wrapText="1"/>
    </xf>
    <xf numFmtId="3" fontId="62" fillId="48" borderId="30" xfId="0" applyNumberFormat="1" applyFont="1" applyFill="1" applyBorder="1" applyAlignment="1">
      <alignment horizontal="right" wrapText="1"/>
    </xf>
    <xf numFmtId="3" fontId="62" fillId="49" borderId="30" xfId="0" applyNumberFormat="1" applyFont="1" applyFill="1" applyBorder="1" applyAlignment="1">
      <alignment horizontal="right" wrapText="1"/>
    </xf>
    <xf numFmtId="3" fontId="62" fillId="50" borderId="30" xfId="0" applyNumberFormat="1" applyFont="1" applyFill="1" applyBorder="1" applyAlignment="1">
      <alignment horizontal="right" wrapText="1"/>
    </xf>
    <xf numFmtId="3" fontId="62" fillId="51" borderId="30" xfId="0" applyNumberFormat="1" applyFont="1" applyFill="1" applyBorder="1" applyAlignment="1">
      <alignment horizontal="right" wrapText="1"/>
    </xf>
    <xf numFmtId="3" fontId="62" fillId="52" borderId="30" xfId="0" applyNumberFormat="1" applyFont="1" applyFill="1" applyBorder="1" applyAlignment="1">
      <alignment horizontal="right" wrapText="1"/>
    </xf>
    <xf numFmtId="3" fontId="62" fillId="53" borderId="30" xfId="0" applyNumberFormat="1" applyFont="1" applyFill="1" applyBorder="1" applyAlignment="1">
      <alignment horizontal="right" wrapText="1"/>
    </xf>
    <xf numFmtId="3" fontId="62" fillId="54" borderId="30" xfId="0" applyNumberFormat="1" applyFont="1" applyFill="1" applyBorder="1" applyAlignment="1">
      <alignment horizontal="right" wrapText="1"/>
    </xf>
    <xf numFmtId="3" fontId="62" fillId="55" borderId="30" xfId="0" applyNumberFormat="1" applyFont="1" applyFill="1" applyBorder="1" applyAlignment="1">
      <alignment horizontal="right" wrapText="1"/>
    </xf>
    <xf numFmtId="3" fontId="62" fillId="56" borderId="30" xfId="0" applyNumberFormat="1" applyFont="1" applyFill="1" applyBorder="1" applyAlignment="1">
      <alignment horizontal="right" wrapText="1"/>
    </xf>
    <xf numFmtId="0" fontId="63" fillId="0" borderId="30" xfId="0" applyFont="1" applyBorder="1" applyAlignment="1">
      <alignment horizontal="center" wrapText="1"/>
    </xf>
    <xf numFmtId="8" fontId="62" fillId="0" borderId="30" xfId="0" applyNumberFormat="1" applyFont="1" applyBorder="1" applyAlignment="1">
      <alignment horizontal="right" wrapText="1"/>
    </xf>
    <xf numFmtId="10" fontId="62" fillId="0" borderId="30" xfId="0" applyNumberFormat="1" applyFont="1" applyBorder="1" applyAlignment="1">
      <alignment horizontal="right" wrapText="1"/>
    </xf>
    <xf numFmtId="8" fontId="64" fillId="0" borderId="30" xfId="0" applyNumberFormat="1" applyFont="1" applyBorder="1" applyAlignment="1">
      <alignment horizontal="right" wrapText="1"/>
    </xf>
    <xf numFmtId="10" fontId="64" fillId="0" borderId="30" xfId="0" applyNumberFormat="1" applyFont="1" applyBorder="1" applyAlignment="1">
      <alignment horizontal="right" wrapText="1"/>
    </xf>
    <xf numFmtId="8" fontId="63" fillId="0" borderId="30" xfId="0" applyNumberFormat="1" applyFont="1" applyBorder="1" applyAlignment="1">
      <alignment horizontal="right" wrapText="1"/>
    </xf>
    <xf numFmtId="10" fontId="63" fillId="0" borderId="30" xfId="0" applyNumberFormat="1" applyFont="1" applyBorder="1" applyAlignment="1">
      <alignment horizontal="right" wrapText="1"/>
    </xf>
    <xf numFmtId="0" fontId="67" fillId="0" borderId="30" xfId="0" applyFont="1" applyBorder="1" applyAlignment="1">
      <alignment wrapText="1"/>
    </xf>
    <xf numFmtId="8" fontId="67" fillId="0" borderId="30" xfId="0" applyNumberFormat="1" applyFont="1" applyBorder="1" applyAlignment="1">
      <alignment horizontal="right" wrapText="1"/>
    </xf>
    <xf numFmtId="10" fontId="67" fillId="0" borderId="30" xfId="0" applyNumberFormat="1" applyFont="1" applyBorder="1" applyAlignment="1">
      <alignment horizontal="right" wrapText="1"/>
    </xf>
    <xf numFmtId="0" fontId="61" fillId="0" borderId="30" xfId="0" applyFont="1" applyBorder="1" applyAlignment="1">
      <alignment wrapText="1"/>
    </xf>
    <xf numFmtId="10" fontId="61" fillId="0" borderId="30" xfId="0" applyNumberFormat="1" applyFont="1" applyBorder="1" applyAlignment="1">
      <alignment horizontal="right" wrapText="1"/>
    </xf>
    <xf numFmtId="0" fontId="7" fillId="0" borderId="0" xfId="0" applyFont="1" applyAlignment="1">
      <alignment horizontal="right"/>
    </xf>
    <xf numFmtId="0" fontId="60" fillId="0" borderId="0" xfId="0" applyFont="1" applyAlignment="1">
      <alignment horizontal="right"/>
    </xf>
    <xf numFmtId="0" fontId="47" fillId="0" borderId="0" xfId="0" applyFont="1" applyAlignment="1">
      <alignment horizontal="right"/>
    </xf>
    <xf numFmtId="164" fontId="47" fillId="0" borderId="0" xfId="53" applyNumberFormat="1" applyFont="1" applyAlignment="1">
      <alignment horizontal="right"/>
    </xf>
    <xf numFmtId="164" fontId="60" fillId="0" borderId="0" xfId="53" applyNumberFormat="1" applyFont="1" applyAlignment="1">
      <alignment horizontal="right"/>
    </xf>
    <xf numFmtId="164" fontId="7" fillId="0" borderId="0" xfId="53" applyNumberFormat="1" applyFont="1" applyAlignment="1">
      <alignment horizontal="right"/>
    </xf>
    <xf numFmtId="164" fontId="27" fillId="0" borderId="0" xfId="0" applyNumberFormat="1" applyFont="1" applyAlignment="1">
      <alignment wrapText="1"/>
    </xf>
    <xf numFmtId="164" fontId="60" fillId="57" borderId="0" xfId="53" applyNumberFormat="1" applyFont="1" applyFill="1" applyAlignment="1">
      <alignment horizontal="right" wrapText="1"/>
    </xf>
    <xf numFmtId="0" fontId="7" fillId="57" borderId="0" xfId="0" applyFont="1" applyFill="1" applyAlignment="1">
      <alignment horizontal="right"/>
    </xf>
    <xf numFmtId="0" fontId="7" fillId="57" borderId="0" xfId="0" applyFont="1" applyFill="1" applyAlignment="1">
      <alignment horizontal="left"/>
    </xf>
    <xf numFmtId="0" fontId="7" fillId="57" borderId="0" xfId="0" applyFont="1" applyFill="1" applyAlignment="1">
      <alignment horizontal="right" wrapText="1"/>
    </xf>
    <xf numFmtId="0" fontId="68" fillId="0" borderId="0" xfId="0" applyFont="1" applyAlignment="1">
      <alignment horizontal="left" wrapText="1"/>
    </xf>
    <xf numFmtId="0" fontId="60" fillId="0" borderId="0" xfId="0" applyFont="1" applyAlignment="1">
      <alignment horizontal="left"/>
    </xf>
    <xf numFmtId="0" fontId="7" fillId="0" borderId="0" xfId="0" applyFont="1" applyAlignment="1">
      <alignment horizontal="left"/>
    </xf>
    <xf numFmtId="0" fontId="48" fillId="0" borderId="0" xfId="46" applyFont="1" applyAlignment="1">
      <alignment horizontal="left" wrapText="1"/>
    </xf>
    <xf numFmtId="0" fontId="57" fillId="0" borderId="0" xfId="46" applyFont="1" applyAlignment="1">
      <alignment horizontal="left" wrapText="1"/>
    </xf>
    <xf numFmtId="166" fontId="7" fillId="0" borderId="0" xfId="59" applyNumberFormat="1" applyFont="1" applyBorder="1" applyAlignment="1">
      <alignment horizontal="left"/>
    </xf>
    <xf numFmtId="0" fontId="7" fillId="58" borderId="0" xfId="0" applyFont="1" applyFill="1"/>
    <xf numFmtId="164" fontId="7" fillId="58" borderId="0" xfId="53" applyNumberFormat="1" applyFont="1" applyFill="1" applyBorder="1"/>
    <xf numFmtId="164" fontId="7" fillId="58" borderId="0" xfId="53" applyNumberFormat="1" applyFont="1" applyFill="1" applyBorder="1" applyAlignment="1">
      <alignment horizontal="right"/>
    </xf>
    <xf numFmtId="0" fontId="7" fillId="58" borderId="0" xfId="0" applyFont="1" applyFill="1" applyAlignment="1">
      <alignment horizontal="right"/>
    </xf>
    <xf numFmtId="0" fontId="56" fillId="58" borderId="0" xfId="0" applyFont="1" applyFill="1" applyAlignment="1">
      <alignment wrapText="1"/>
    </xf>
    <xf numFmtId="0" fontId="0" fillId="58" borderId="0" xfId="0" applyFill="1" applyAlignment="1">
      <alignment wrapText="1"/>
    </xf>
    <xf numFmtId="0" fontId="60" fillId="58" borderId="0" xfId="0" applyFont="1" applyFill="1"/>
    <xf numFmtId="164" fontId="27" fillId="0" borderId="0" xfId="0" applyNumberFormat="1" applyFont="1" applyAlignment="1">
      <alignment horizontal="left" wrapText="1"/>
    </xf>
    <xf numFmtId="164" fontId="60" fillId="57" borderId="29" xfId="53" applyNumberFormat="1" applyFont="1" applyFill="1" applyBorder="1" applyAlignment="1">
      <alignment horizontal="right" wrapText="1"/>
    </xf>
    <xf numFmtId="164" fontId="7" fillId="0" borderId="36" xfId="0" applyNumberFormat="1" applyFont="1" applyBorder="1" applyAlignment="1">
      <alignment vertical="center" wrapText="1"/>
    </xf>
    <xf numFmtId="164" fontId="7" fillId="0" borderId="36" xfId="0" applyNumberFormat="1" applyFont="1" applyBorder="1" applyAlignment="1">
      <alignment vertical="center"/>
    </xf>
    <xf numFmtId="164" fontId="60" fillId="0" borderId="36" xfId="53" applyNumberFormat="1" applyFont="1" applyBorder="1" applyAlignment="1">
      <alignment vertical="center"/>
    </xf>
    <xf numFmtId="164" fontId="60" fillId="0" borderId="36" xfId="53" applyNumberFormat="1" applyFont="1" applyBorder="1" applyAlignment="1">
      <alignment horizontal="right" vertical="center"/>
    </xf>
    <xf numFmtId="0" fontId="7" fillId="0" borderId="36" xfId="0" applyFont="1" applyBorder="1" applyAlignment="1">
      <alignment horizontal="left" vertical="center"/>
    </xf>
    <xf numFmtId="0" fontId="7" fillId="0" borderId="36" xfId="0" applyFont="1" applyBorder="1" applyAlignment="1">
      <alignment vertical="center"/>
    </xf>
    <xf numFmtId="43" fontId="60" fillId="0" borderId="36" xfId="52" applyFont="1" applyBorder="1" applyAlignment="1">
      <alignment vertical="center"/>
    </xf>
    <xf numFmtId="0" fontId="60" fillId="0" borderId="36" xfId="53" applyNumberFormat="1" applyFont="1" applyBorder="1" applyAlignment="1">
      <alignment horizontal="left" vertical="center"/>
    </xf>
    <xf numFmtId="164" fontId="7" fillId="0" borderId="37" xfId="0" applyNumberFormat="1" applyFont="1" applyBorder="1" applyAlignment="1">
      <alignment vertical="center" wrapText="1"/>
    </xf>
    <xf numFmtId="164" fontId="7" fillId="0" borderId="37" xfId="0" applyNumberFormat="1" applyFont="1" applyBorder="1" applyAlignment="1">
      <alignment vertical="center"/>
    </xf>
    <xf numFmtId="0" fontId="7" fillId="0" borderId="37" xfId="0" applyFont="1" applyBorder="1" applyAlignment="1">
      <alignment vertical="center"/>
    </xf>
    <xf numFmtId="164" fontId="60" fillId="0" borderId="37" xfId="53" applyNumberFormat="1" applyFont="1" applyBorder="1" applyAlignment="1">
      <alignment vertical="center"/>
    </xf>
    <xf numFmtId="43" fontId="60" fillId="0" borderId="37" xfId="52" applyFont="1" applyBorder="1" applyAlignment="1">
      <alignment vertical="center"/>
    </xf>
    <xf numFmtId="164" fontId="60" fillId="0" borderId="37" xfId="53" applyNumberFormat="1" applyFont="1" applyBorder="1" applyAlignment="1">
      <alignment horizontal="right" vertical="center"/>
    </xf>
    <xf numFmtId="0" fontId="56" fillId="58" borderId="0" xfId="0" applyFont="1" applyFill="1" applyAlignment="1">
      <alignment horizontal="left" wrapText="1"/>
    </xf>
    <xf numFmtId="164" fontId="60" fillId="57" borderId="0" xfId="53" applyNumberFormat="1" applyFont="1" applyFill="1" applyAlignment="1">
      <alignment horizontal="left" wrapText="1"/>
    </xf>
    <xf numFmtId="0" fontId="47" fillId="0" borderId="0" xfId="0" applyFont="1" applyAlignment="1">
      <alignment horizontal="left"/>
    </xf>
    <xf numFmtId="164" fontId="47" fillId="0" borderId="0" xfId="53" applyNumberFormat="1" applyFont="1" applyAlignment="1">
      <alignment horizontal="left"/>
    </xf>
    <xf numFmtId="164" fontId="60" fillId="0" borderId="36" xfId="53" applyNumberFormat="1" applyFont="1" applyBorder="1" applyAlignment="1">
      <alignment horizontal="left" vertical="center"/>
    </xf>
    <xf numFmtId="164" fontId="60" fillId="0" borderId="37" xfId="53" applyNumberFormat="1" applyFont="1" applyBorder="1" applyAlignment="1">
      <alignment horizontal="left" vertical="center"/>
    </xf>
    <xf numFmtId="164" fontId="60" fillId="0" borderId="0" xfId="53" applyNumberFormat="1" applyFont="1" applyAlignment="1">
      <alignment horizontal="left"/>
    </xf>
    <xf numFmtId="164" fontId="7" fillId="0" borderId="0" xfId="53" applyNumberFormat="1" applyFont="1" applyAlignment="1">
      <alignment horizontal="left"/>
    </xf>
    <xf numFmtId="164" fontId="7" fillId="58" borderId="0" xfId="53" applyNumberFormat="1" applyFont="1" applyFill="1" applyBorder="1" applyAlignment="1">
      <alignment horizontal="left"/>
    </xf>
    <xf numFmtId="0" fontId="7" fillId="58" borderId="0" xfId="0" applyFont="1" applyFill="1" applyAlignment="1">
      <alignment horizontal="left"/>
    </xf>
    <xf numFmtId="0" fontId="71" fillId="58" borderId="36" xfId="0" applyFont="1" applyFill="1" applyBorder="1" applyAlignment="1">
      <alignment horizontal="left" vertical="center"/>
    </xf>
    <xf numFmtId="164" fontId="71" fillId="0" borderId="36" xfId="0" applyNumberFormat="1" applyFont="1" applyBorder="1" applyAlignment="1">
      <alignment vertical="center" wrapText="1"/>
    </xf>
    <xf numFmtId="164" fontId="71" fillId="0" borderId="35" xfId="0" applyNumberFormat="1" applyFont="1" applyBorder="1" applyAlignment="1">
      <alignment vertical="center" wrapText="1"/>
    </xf>
    <xf numFmtId="0" fontId="71" fillId="58" borderId="36" xfId="0" applyFont="1" applyFill="1" applyBorder="1" applyAlignment="1">
      <alignment horizontal="right" vertical="center"/>
    </xf>
    <xf numFmtId="164" fontId="71" fillId="58" borderId="36" xfId="53" applyNumberFormat="1" applyFont="1" applyFill="1" applyBorder="1" applyAlignment="1">
      <alignment horizontal="right" vertical="center" wrapText="1"/>
    </xf>
    <xf numFmtId="164" fontId="71" fillId="58" borderId="36" xfId="53" applyNumberFormat="1" applyFont="1" applyFill="1" applyBorder="1" applyAlignment="1">
      <alignment horizontal="right" vertical="center"/>
    </xf>
    <xf numFmtId="164" fontId="71" fillId="58" borderId="36" xfId="53" applyNumberFormat="1" applyFont="1" applyFill="1" applyBorder="1" applyAlignment="1">
      <alignment vertical="center"/>
    </xf>
    <xf numFmtId="164" fontId="71" fillId="58" borderId="36" xfId="53" applyNumberFormat="1" applyFont="1" applyFill="1" applyBorder="1" applyAlignment="1">
      <alignment horizontal="left" vertical="center" wrapText="1"/>
    </xf>
    <xf numFmtId="164" fontId="71" fillId="0" borderId="36" xfId="53" applyNumberFormat="1" applyFont="1" applyBorder="1" applyAlignment="1">
      <alignment horizontal="right" vertical="center"/>
    </xf>
    <xf numFmtId="1" fontId="71" fillId="0" borderId="35" xfId="0" applyNumberFormat="1" applyFont="1" applyBorder="1" applyAlignment="1">
      <alignment horizontal="left" vertical="center" wrapText="1"/>
    </xf>
    <xf numFmtId="164" fontId="72" fillId="0" borderId="35" xfId="0" applyNumberFormat="1" applyFont="1" applyBorder="1" applyAlignment="1">
      <alignment vertical="center" wrapText="1"/>
    </xf>
    <xf numFmtId="164" fontId="71" fillId="0" borderId="35" xfId="53" applyNumberFormat="1" applyFont="1" applyBorder="1" applyAlignment="1">
      <alignment vertical="center"/>
    </xf>
    <xf numFmtId="164" fontId="71" fillId="0" borderId="35" xfId="53" applyNumberFormat="1" applyFont="1" applyBorder="1" applyAlignment="1">
      <alignment horizontal="right" vertical="center"/>
    </xf>
    <xf numFmtId="164" fontId="71" fillId="0" borderId="35" xfId="53" applyNumberFormat="1" applyFont="1" applyBorder="1" applyAlignment="1">
      <alignment horizontal="left" vertical="center"/>
    </xf>
    <xf numFmtId="1" fontId="71" fillId="0" borderId="36" xfId="0" applyNumberFormat="1" applyFont="1" applyBorder="1" applyAlignment="1">
      <alignment horizontal="left" vertical="center"/>
    </xf>
    <xf numFmtId="164" fontId="71" fillId="0" borderId="36" xfId="0" applyNumberFormat="1" applyFont="1" applyBorder="1" applyAlignment="1">
      <alignment vertical="center"/>
    </xf>
    <xf numFmtId="164" fontId="71" fillId="0" borderId="36" xfId="53" applyNumberFormat="1" applyFont="1" applyBorder="1" applyAlignment="1">
      <alignment vertical="center"/>
    </xf>
    <xf numFmtId="164" fontId="71" fillId="0" borderId="36" xfId="53" applyNumberFormat="1" applyFont="1" applyBorder="1" applyAlignment="1">
      <alignment horizontal="left" vertical="center"/>
    </xf>
    <xf numFmtId="0" fontId="7" fillId="0" borderId="38" xfId="0" applyFont="1" applyBorder="1" applyAlignment="1">
      <alignment vertical="center"/>
    </xf>
    <xf numFmtId="164" fontId="60" fillId="0" borderId="38" xfId="53" applyNumberFormat="1" applyFont="1" applyBorder="1" applyAlignment="1">
      <alignment vertical="center"/>
    </xf>
    <xf numFmtId="164" fontId="73" fillId="0" borderId="0" xfId="53" applyNumberFormat="1" applyFont="1"/>
    <xf numFmtId="0" fontId="7" fillId="0" borderId="39" xfId="0" applyFont="1" applyBorder="1" applyAlignment="1">
      <alignment vertical="center"/>
    </xf>
    <xf numFmtId="0" fontId="25" fillId="60" borderId="0" xfId="0" applyFont="1" applyFill="1"/>
    <xf numFmtId="0" fontId="29" fillId="0" borderId="0" xfId="43" applyFont="1"/>
    <xf numFmtId="1" fontId="29" fillId="0" borderId="0" xfId="43" applyNumberFormat="1" applyFont="1" applyAlignment="1">
      <alignment horizontal="right"/>
    </xf>
    <xf numFmtId="0" fontId="25" fillId="61" borderId="12" xfId="0" applyFont="1" applyFill="1" applyBorder="1" applyAlignment="1">
      <alignment horizontal="center" vertical="top"/>
    </xf>
    <xf numFmtId="0" fontId="25" fillId="61" borderId="0" xfId="0" applyFont="1" applyFill="1" applyAlignment="1">
      <alignment vertical="top"/>
    </xf>
    <xf numFmtId="168" fontId="25" fillId="61" borderId="0" xfId="0" applyNumberFormat="1" applyFont="1" applyFill="1" applyAlignment="1">
      <alignment vertical="top"/>
    </xf>
    <xf numFmtId="0" fontId="49" fillId="0" borderId="40" xfId="0" applyFont="1" applyBorder="1" applyAlignment="1">
      <alignment horizontal="center" vertical="top" wrapText="1"/>
    </xf>
    <xf numFmtId="0" fontId="25" fillId="0" borderId="41" xfId="0" applyFont="1" applyBorder="1" applyAlignment="1">
      <alignment vertical="top" wrapText="1"/>
    </xf>
    <xf numFmtId="0" fontId="49" fillId="0" borderId="42" xfId="0" applyFont="1" applyBorder="1" applyAlignment="1">
      <alignment horizontal="center" vertical="top" wrapText="1"/>
    </xf>
    <xf numFmtId="0" fontId="25" fillId="0" borderId="0" xfId="0" applyFont="1" applyAlignment="1">
      <alignment vertical="top"/>
    </xf>
    <xf numFmtId="0" fontId="74" fillId="0" borderId="0" xfId="0" applyFont="1" applyAlignment="1">
      <alignment horizontal="left"/>
    </xf>
    <xf numFmtId="167" fontId="7" fillId="0" borderId="0" xfId="52" applyNumberFormat="1" applyFont="1" applyBorder="1"/>
    <xf numFmtId="164" fontId="7" fillId="0" borderId="0" xfId="53" applyNumberFormat="1" applyFont="1" applyBorder="1"/>
    <xf numFmtId="166" fontId="7" fillId="0" borderId="0" xfId="59" applyNumberFormat="1" applyFont="1" applyBorder="1" applyAlignment="1">
      <alignment horizontal="center"/>
    </xf>
    <xf numFmtId="0" fontId="7" fillId="0" borderId="0" xfId="0" applyFont="1" applyAlignment="1">
      <alignment horizontal="left" vertical="center"/>
    </xf>
    <xf numFmtId="164" fontId="7" fillId="0" borderId="0" xfId="0" applyNumberFormat="1" applyFont="1" applyAlignment="1">
      <alignment vertical="center" wrapText="1"/>
    </xf>
    <xf numFmtId="164" fontId="7" fillId="0" borderId="0" xfId="0" applyNumberFormat="1" applyFont="1" applyAlignment="1">
      <alignment vertical="center"/>
    </xf>
    <xf numFmtId="0" fontId="7" fillId="0" borderId="0" xfId="0" applyFont="1" applyAlignment="1">
      <alignment vertical="center"/>
    </xf>
    <xf numFmtId="164" fontId="60" fillId="0" borderId="0" xfId="53" applyNumberFormat="1" applyFont="1" applyBorder="1" applyAlignment="1">
      <alignment vertical="center"/>
    </xf>
    <xf numFmtId="43" fontId="60" fillId="0" borderId="0" xfId="52" applyFont="1" applyBorder="1" applyAlignment="1">
      <alignment vertical="center"/>
    </xf>
    <xf numFmtId="0" fontId="60" fillId="0" borderId="0" xfId="53" applyNumberFormat="1" applyFont="1" applyBorder="1" applyAlignment="1">
      <alignment horizontal="left" vertical="center"/>
    </xf>
    <xf numFmtId="164" fontId="60" fillId="0" borderId="0" xfId="53" applyNumberFormat="1" applyFont="1" applyBorder="1" applyAlignment="1">
      <alignment horizontal="right" vertical="center"/>
    </xf>
    <xf numFmtId="164" fontId="60" fillId="0" borderId="0" xfId="53" applyNumberFormat="1" applyFont="1" applyBorder="1" applyAlignment="1">
      <alignment horizontal="left" vertical="center"/>
    </xf>
    <xf numFmtId="164" fontId="71" fillId="0" borderId="43" xfId="0" applyNumberFormat="1" applyFont="1" applyBorder="1" applyAlignment="1">
      <alignment vertical="center" wrapText="1"/>
    </xf>
    <xf numFmtId="164" fontId="7" fillId="62" borderId="11" xfId="0" applyNumberFormat="1" applyFont="1" applyFill="1" applyBorder="1" applyAlignment="1">
      <alignment vertical="center" wrapText="1"/>
    </xf>
    <xf numFmtId="164" fontId="71" fillId="58" borderId="39" xfId="53" applyNumberFormat="1" applyFont="1" applyFill="1" applyBorder="1" applyAlignment="1">
      <alignment horizontal="right" vertical="center" wrapText="1"/>
    </xf>
    <xf numFmtId="164" fontId="60" fillId="0" borderId="39" xfId="53" applyNumberFormat="1" applyFont="1" applyBorder="1" applyAlignment="1">
      <alignment vertical="center"/>
    </xf>
    <xf numFmtId="164" fontId="71" fillId="58" borderId="39" xfId="53" applyNumberFormat="1" applyFont="1" applyFill="1" applyBorder="1" applyAlignment="1">
      <alignment vertical="center"/>
    </xf>
    <xf numFmtId="164" fontId="60" fillId="0" borderId="39" xfId="53" applyNumberFormat="1" applyFont="1" applyBorder="1" applyAlignment="1">
      <alignment horizontal="right" vertical="center"/>
    </xf>
    <xf numFmtId="164" fontId="60" fillId="0" borderId="39" xfId="53" applyNumberFormat="1" applyFont="1" applyBorder="1" applyAlignment="1">
      <alignment horizontal="left" vertical="center"/>
    </xf>
    <xf numFmtId="164" fontId="71" fillId="0" borderId="43" xfId="53" applyNumberFormat="1" applyFont="1" applyBorder="1" applyAlignment="1">
      <alignment horizontal="right" vertical="center"/>
    </xf>
    <xf numFmtId="164" fontId="7" fillId="62" borderId="28" xfId="0" applyNumberFormat="1" applyFont="1" applyFill="1" applyBorder="1" applyAlignment="1">
      <alignment vertical="center"/>
    </xf>
    <xf numFmtId="166" fontId="75" fillId="0" borderId="0" xfId="59" applyNumberFormat="1" applyFont="1" applyBorder="1" applyAlignment="1">
      <alignment horizontal="left"/>
    </xf>
    <xf numFmtId="0" fontId="7" fillId="0" borderId="39" xfId="0" applyFont="1" applyBorder="1" applyAlignment="1">
      <alignment horizontal="left" vertical="center"/>
    </xf>
    <xf numFmtId="0" fontId="7" fillId="0" borderId="44" xfId="0" applyFont="1" applyBorder="1" applyAlignment="1">
      <alignment horizontal="left" vertical="center"/>
    </xf>
    <xf numFmtId="164" fontId="71" fillId="0" borderId="44" xfId="0" applyNumberFormat="1" applyFont="1" applyBorder="1" applyAlignment="1">
      <alignment vertical="center" wrapText="1"/>
    </xf>
    <xf numFmtId="0" fontId="7" fillId="0" borderId="44" xfId="0" applyFont="1" applyBorder="1" applyAlignment="1">
      <alignment vertical="center"/>
    </xf>
    <xf numFmtId="164" fontId="71" fillId="58" borderId="44" xfId="53" applyNumberFormat="1" applyFont="1" applyFill="1" applyBorder="1" applyAlignment="1">
      <alignment horizontal="right" vertical="center" wrapText="1"/>
    </xf>
    <xf numFmtId="164" fontId="60" fillId="0" borderId="44" xfId="53" applyNumberFormat="1" applyFont="1" applyBorder="1" applyAlignment="1">
      <alignment vertical="center"/>
    </xf>
    <xf numFmtId="164" fontId="71" fillId="58" borderId="44" xfId="53" applyNumberFormat="1" applyFont="1" applyFill="1" applyBorder="1" applyAlignment="1">
      <alignment vertical="center"/>
    </xf>
    <xf numFmtId="164" fontId="60" fillId="0" borderId="44" xfId="53" applyNumberFormat="1" applyFont="1" applyBorder="1" applyAlignment="1">
      <alignment horizontal="right" vertical="center"/>
    </xf>
    <xf numFmtId="164" fontId="60" fillId="0" borderId="44" xfId="53" applyNumberFormat="1" applyFont="1" applyBorder="1" applyAlignment="1">
      <alignment horizontal="left" vertical="center"/>
    </xf>
    <xf numFmtId="164" fontId="77" fillId="0" borderId="44" xfId="53" applyNumberFormat="1" applyFont="1" applyBorder="1" applyAlignment="1">
      <alignment horizontal="right" vertical="center"/>
    </xf>
    <xf numFmtId="164" fontId="71" fillId="0" borderId="44" xfId="53" applyNumberFormat="1" applyFont="1" applyBorder="1" applyAlignment="1">
      <alignment horizontal="right" vertical="center"/>
    </xf>
    <xf numFmtId="164" fontId="7" fillId="0" borderId="44" xfId="0" applyNumberFormat="1" applyFont="1" applyBorder="1" applyAlignment="1">
      <alignment vertical="center" wrapText="1"/>
    </xf>
    <xf numFmtId="164" fontId="7" fillId="58" borderId="44" xfId="0" applyNumberFormat="1" applyFont="1" applyFill="1" applyBorder="1" applyAlignment="1">
      <alignment vertical="center"/>
    </xf>
    <xf numFmtId="43" fontId="60" fillId="0" borderId="44" xfId="52" applyFont="1" applyBorder="1" applyAlignment="1">
      <alignment vertical="center"/>
    </xf>
    <xf numFmtId="0" fontId="60" fillId="0" borderId="44" xfId="53" applyNumberFormat="1" applyFont="1" applyBorder="1" applyAlignment="1">
      <alignment horizontal="left" vertical="center"/>
    </xf>
    <xf numFmtId="164" fontId="71" fillId="0" borderId="45" xfId="0" applyNumberFormat="1" applyFont="1" applyBorder="1" applyAlignment="1">
      <alignment vertical="center" wrapText="1"/>
    </xf>
    <xf numFmtId="164" fontId="7" fillId="58" borderId="46" xfId="0" applyNumberFormat="1" applyFont="1" applyFill="1" applyBorder="1" applyAlignment="1">
      <alignment vertical="center"/>
    </xf>
    <xf numFmtId="0" fontId="79" fillId="0" borderId="44" xfId="0" applyFont="1" applyBorder="1" applyAlignment="1">
      <alignment horizontal="left" vertical="center"/>
    </xf>
    <xf numFmtId="0" fontId="79" fillId="0" borderId="44" xfId="0" applyFont="1" applyBorder="1" applyAlignment="1">
      <alignment vertical="center"/>
    </xf>
    <xf numFmtId="164" fontId="77" fillId="0" borderId="44" xfId="53" applyNumberFormat="1" applyFont="1" applyBorder="1" applyAlignment="1">
      <alignment vertical="center"/>
    </xf>
    <xf numFmtId="164" fontId="77" fillId="0" borderId="44" xfId="53" applyNumberFormat="1" applyFont="1" applyBorder="1" applyAlignment="1">
      <alignment horizontal="left" vertical="center"/>
    </xf>
    <xf numFmtId="0" fontId="7" fillId="0" borderId="47" xfId="0" applyFont="1" applyBorder="1" applyAlignment="1">
      <alignment horizontal="left" vertical="center"/>
    </xf>
    <xf numFmtId="164" fontId="7" fillId="0" borderId="47" xfId="0" applyNumberFormat="1" applyFont="1" applyBorder="1" applyAlignment="1">
      <alignment vertical="center" wrapText="1"/>
    </xf>
    <xf numFmtId="164" fontId="7" fillId="0" borderId="47" xfId="0" applyNumberFormat="1" applyFont="1" applyBorder="1" applyAlignment="1">
      <alignment vertical="center"/>
    </xf>
    <xf numFmtId="0" fontId="7" fillId="0" borderId="47" xfId="0" applyFont="1" applyBorder="1" applyAlignment="1">
      <alignment vertical="center"/>
    </xf>
    <xf numFmtId="164" fontId="60" fillId="0" borderId="47" xfId="53" applyNumberFormat="1" applyFont="1" applyBorder="1" applyAlignment="1">
      <alignment vertical="center"/>
    </xf>
    <xf numFmtId="43" fontId="60" fillId="0" borderId="47" xfId="52" applyFont="1" applyBorder="1" applyAlignment="1">
      <alignment vertical="center"/>
    </xf>
    <xf numFmtId="0" fontId="60" fillId="0" borderId="47" xfId="53" applyNumberFormat="1" applyFont="1" applyBorder="1" applyAlignment="1">
      <alignment horizontal="left" vertical="center"/>
    </xf>
    <xf numFmtId="164" fontId="60" fillId="0" borderId="47" xfId="53" applyNumberFormat="1" applyFont="1" applyBorder="1" applyAlignment="1">
      <alignment horizontal="right" vertical="center"/>
    </xf>
    <xf numFmtId="164" fontId="60" fillId="0" borderId="47" xfId="53" applyNumberFormat="1" applyFont="1" applyBorder="1" applyAlignment="1">
      <alignment horizontal="left" vertical="center"/>
    </xf>
    <xf numFmtId="0" fontId="7" fillId="0" borderId="48" xfId="0" applyFont="1" applyBorder="1" applyAlignment="1">
      <alignment horizontal="left" vertical="center"/>
    </xf>
    <xf numFmtId="164" fontId="7" fillId="62" borderId="49" xfId="0" applyNumberFormat="1" applyFont="1" applyFill="1" applyBorder="1" applyAlignment="1">
      <alignment vertical="center" wrapText="1"/>
    </xf>
    <xf numFmtId="164" fontId="7" fillId="58" borderId="48" xfId="0" applyNumberFormat="1" applyFont="1" applyFill="1" applyBorder="1" applyAlignment="1">
      <alignment vertical="center"/>
    </xf>
    <xf numFmtId="164" fontId="7" fillId="0" borderId="48" xfId="0" applyNumberFormat="1" applyFont="1" applyBorder="1" applyAlignment="1">
      <alignment vertical="center" wrapText="1"/>
    </xf>
    <xf numFmtId="0" fontId="7" fillId="0" borderId="48" xfId="0" applyFont="1" applyBorder="1" applyAlignment="1">
      <alignment vertical="center"/>
    </xf>
    <xf numFmtId="164" fontId="60" fillId="0" borderId="48" xfId="53" applyNumberFormat="1" applyFont="1" applyBorder="1" applyAlignment="1">
      <alignment vertical="center"/>
    </xf>
    <xf numFmtId="0" fontId="60" fillId="0" borderId="48" xfId="53" applyNumberFormat="1" applyFont="1" applyBorder="1" applyAlignment="1">
      <alignment horizontal="left" vertical="center"/>
    </xf>
    <xf numFmtId="166" fontId="71" fillId="0" borderId="36" xfId="59" applyNumberFormat="1" applyFont="1" applyBorder="1" applyAlignment="1">
      <alignment vertical="center" wrapText="1"/>
    </xf>
    <xf numFmtId="166" fontId="71" fillId="0" borderId="47" xfId="59" applyNumberFormat="1" applyFont="1" applyBorder="1" applyAlignment="1">
      <alignment vertical="center" wrapText="1"/>
    </xf>
    <xf numFmtId="0" fontId="27" fillId="0" borderId="0" xfId="0" applyFont="1" applyAlignment="1">
      <alignment horizontal="left" wrapText="1"/>
    </xf>
    <xf numFmtId="0" fontId="7" fillId="0" borderId="16" xfId="0" applyFont="1" applyBorder="1" applyAlignment="1">
      <alignment horizontal="right"/>
    </xf>
    <xf numFmtId="0" fontId="7" fillId="0" borderId="17" xfId="0" applyFont="1" applyBorder="1" applyAlignment="1">
      <alignment horizontal="right"/>
    </xf>
    <xf numFmtId="0" fontId="7" fillId="0" borderId="25" xfId="0" applyFont="1" applyBorder="1" applyAlignment="1">
      <alignment horizontal="right"/>
    </xf>
    <xf numFmtId="0" fontId="57" fillId="0" borderId="0" xfId="46" applyFont="1" applyAlignment="1">
      <alignment horizontal="right" wrapText="1"/>
    </xf>
    <xf numFmtId="167" fontId="48" fillId="0" borderId="0" xfId="52" applyNumberFormat="1" applyFont="1" applyBorder="1" applyAlignment="1">
      <alignment horizontal="right" wrapText="1"/>
    </xf>
    <xf numFmtId="0" fontId="48" fillId="0" borderId="0" xfId="46" applyFont="1" applyAlignment="1">
      <alignment horizontal="right" wrapText="1"/>
    </xf>
    <xf numFmtId="0" fontId="7" fillId="0" borderId="35" xfId="0" applyFont="1" applyBorder="1" applyAlignment="1">
      <alignment horizontal="left" vertical="center"/>
    </xf>
    <xf numFmtId="0" fontId="7" fillId="0" borderId="35" xfId="0" applyFont="1" applyBorder="1" applyAlignment="1">
      <alignment horizontal="center" vertical="center"/>
    </xf>
    <xf numFmtId="167" fontId="7" fillId="0" borderId="35" xfId="52" applyNumberFormat="1" applyFont="1" applyBorder="1" applyAlignment="1">
      <alignment horizontal="right" vertical="center"/>
    </xf>
    <xf numFmtId="0" fontId="7" fillId="0" borderId="35" xfId="0" applyFont="1" applyBorder="1" applyAlignment="1">
      <alignment horizontal="right" vertical="center"/>
    </xf>
    <xf numFmtId="164" fontId="7" fillId="0" borderId="35" xfId="53" applyNumberFormat="1" applyFont="1" applyBorder="1" applyAlignment="1">
      <alignment horizontal="right" vertical="center"/>
    </xf>
    <xf numFmtId="166" fontId="7" fillId="0" borderId="35" xfId="59" applyNumberFormat="1" applyFont="1" applyBorder="1" applyAlignment="1">
      <alignment horizontal="right" vertical="center"/>
    </xf>
    <xf numFmtId="0" fontId="7" fillId="0" borderId="36" xfId="0" applyFont="1" applyBorder="1" applyAlignment="1">
      <alignment horizontal="center" vertical="center"/>
    </xf>
    <xf numFmtId="167" fontId="7" fillId="0" borderId="36" xfId="52" applyNumberFormat="1" applyFont="1" applyBorder="1" applyAlignment="1">
      <alignment horizontal="right" vertical="center"/>
    </xf>
    <xf numFmtId="0" fontId="7" fillId="0" borderId="36" xfId="0" applyFont="1" applyBorder="1" applyAlignment="1">
      <alignment horizontal="right" vertical="center"/>
    </xf>
    <xf numFmtId="164" fontId="7" fillId="0" borderId="36" xfId="53" applyNumberFormat="1" applyFont="1" applyBorder="1" applyAlignment="1">
      <alignment horizontal="right" vertical="center"/>
    </xf>
    <xf numFmtId="166" fontId="7" fillId="0" borderId="36" xfId="59" applyNumberFormat="1" applyFont="1" applyBorder="1" applyAlignment="1">
      <alignment horizontal="right" vertical="center"/>
    </xf>
    <xf numFmtId="0" fontId="7" fillId="0" borderId="37" xfId="0" applyFont="1" applyBorder="1" applyAlignment="1">
      <alignment horizontal="center" vertical="center"/>
    </xf>
    <xf numFmtId="167" fontId="7" fillId="0" borderId="37" xfId="52" applyNumberFormat="1" applyFont="1" applyBorder="1" applyAlignment="1">
      <alignment horizontal="right" vertical="center"/>
    </xf>
    <xf numFmtId="0" fontId="7" fillId="0" borderId="37" xfId="0" applyFont="1" applyBorder="1" applyAlignment="1">
      <alignment horizontal="right" vertical="center"/>
    </xf>
    <xf numFmtId="164" fontId="7" fillId="0" borderId="37" xfId="53" applyNumberFormat="1" applyFont="1" applyBorder="1" applyAlignment="1">
      <alignment horizontal="right" vertical="center"/>
    </xf>
    <xf numFmtId="166" fontId="7" fillId="0" borderId="37" xfId="59" applyNumberFormat="1" applyFont="1" applyBorder="1" applyAlignment="1">
      <alignment horizontal="right" vertical="center"/>
    </xf>
    <xf numFmtId="0" fontId="7" fillId="0" borderId="37" xfId="0" applyFont="1" applyBorder="1" applyAlignment="1">
      <alignment horizontal="left" vertical="center"/>
    </xf>
    <xf numFmtId="0" fontId="60" fillId="60" borderId="0" xfId="46" applyFont="1" applyFill="1" applyAlignment="1">
      <alignment horizontal="left" wrapText="1"/>
    </xf>
    <xf numFmtId="0" fontId="60" fillId="60" borderId="0" xfId="0" applyFont="1" applyFill="1" applyAlignment="1">
      <alignment wrapText="1"/>
    </xf>
    <xf numFmtId="0" fontId="60" fillId="60" borderId="0" xfId="46" applyFont="1" applyFill="1" applyAlignment="1">
      <alignment horizontal="right" wrapText="1"/>
    </xf>
    <xf numFmtId="164" fontId="71" fillId="0" borderId="50" xfId="0" applyNumberFormat="1" applyFont="1" applyBorder="1" applyAlignment="1">
      <alignment vertical="center" wrapText="1"/>
    </xf>
    <xf numFmtId="164" fontId="72" fillId="0" borderId="50" xfId="0" applyNumberFormat="1" applyFont="1" applyBorder="1" applyAlignment="1">
      <alignment vertical="center" wrapText="1"/>
    </xf>
    <xf numFmtId="164" fontId="71" fillId="0" borderId="50" xfId="53" applyNumberFormat="1" applyFont="1" applyBorder="1" applyAlignment="1">
      <alignment vertical="center"/>
    </xf>
    <xf numFmtId="164" fontId="71" fillId="0" borderId="50" xfId="53" applyNumberFormat="1" applyFont="1" applyBorder="1" applyAlignment="1">
      <alignment horizontal="right" vertical="center"/>
    </xf>
    <xf numFmtId="164" fontId="71" fillId="0" borderId="50" xfId="53" applyNumberFormat="1" applyFont="1" applyBorder="1" applyAlignment="1">
      <alignment horizontal="left" vertical="center"/>
    </xf>
    <xf numFmtId="166" fontId="71" fillId="0" borderId="50" xfId="59" applyNumberFormat="1" applyFont="1" applyBorder="1" applyAlignment="1">
      <alignment vertical="center" wrapText="1"/>
    </xf>
    <xf numFmtId="164" fontId="71" fillId="0" borderId="50" xfId="0" applyNumberFormat="1" applyFont="1" applyBorder="1" applyAlignment="1">
      <alignment vertical="center"/>
    </xf>
    <xf numFmtId="0" fontId="71" fillId="58" borderId="50" xfId="0" applyFont="1" applyFill="1" applyBorder="1" applyAlignment="1">
      <alignment horizontal="right" vertical="center"/>
    </xf>
    <xf numFmtId="164" fontId="71" fillId="58" borderId="50" xfId="53" applyNumberFormat="1" applyFont="1" applyFill="1" applyBorder="1" applyAlignment="1">
      <alignment horizontal="right" vertical="center" wrapText="1"/>
    </xf>
    <xf numFmtId="164" fontId="71" fillId="58" borderId="50" xfId="53" applyNumberFormat="1" applyFont="1" applyFill="1" applyBorder="1" applyAlignment="1">
      <alignment horizontal="right" vertical="center"/>
    </xf>
    <xf numFmtId="164" fontId="71" fillId="58" borderId="50" xfId="53" applyNumberFormat="1" applyFont="1" applyFill="1" applyBorder="1" applyAlignment="1">
      <alignment vertical="center"/>
    </xf>
    <xf numFmtId="164" fontId="71" fillId="58" borderId="50" xfId="53" applyNumberFormat="1" applyFont="1" applyFill="1" applyBorder="1" applyAlignment="1">
      <alignment horizontal="left" vertical="center" wrapText="1"/>
    </xf>
    <xf numFmtId="0" fontId="7" fillId="0" borderId="50" xfId="0" applyFont="1" applyBorder="1" applyAlignment="1">
      <alignment horizontal="left" vertical="center"/>
    </xf>
    <xf numFmtId="164" fontId="7" fillId="0" borderId="50" xfId="0" applyNumberFormat="1" applyFont="1" applyBorder="1" applyAlignment="1">
      <alignment vertical="center" wrapText="1"/>
    </xf>
    <xf numFmtId="164" fontId="7" fillId="0" borderId="50" xfId="0" applyNumberFormat="1" applyFont="1" applyBorder="1" applyAlignment="1">
      <alignment vertical="center"/>
    </xf>
    <xf numFmtId="0" fontId="7" fillId="0" borderId="50" xfId="0" applyFont="1" applyBorder="1" applyAlignment="1">
      <alignment vertical="center"/>
    </xf>
    <xf numFmtId="164" fontId="60" fillId="0" borderId="50" xfId="53" applyNumberFormat="1" applyFont="1" applyBorder="1" applyAlignment="1">
      <alignment vertical="center"/>
    </xf>
    <xf numFmtId="43" fontId="60" fillId="0" borderId="50" xfId="52" applyFont="1" applyBorder="1" applyAlignment="1">
      <alignment vertical="center"/>
    </xf>
    <xf numFmtId="0" fontId="60" fillId="0" borderId="50" xfId="53" applyNumberFormat="1" applyFont="1" applyBorder="1" applyAlignment="1">
      <alignment horizontal="left" vertical="center"/>
    </xf>
    <xf numFmtId="164" fontId="60" fillId="0" borderId="50" xfId="53" applyNumberFormat="1" applyFont="1" applyBorder="1" applyAlignment="1">
      <alignment horizontal="right" vertical="center"/>
    </xf>
    <xf numFmtId="164" fontId="60" fillId="0" borderId="50" xfId="53" applyNumberFormat="1" applyFont="1" applyBorder="1" applyAlignment="1">
      <alignment horizontal="left" vertical="center"/>
    </xf>
    <xf numFmtId="0" fontId="27" fillId="0" borderId="50" xfId="0" applyFont="1" applyBorder="1" applyAlignment="1">
      <alignment horizontal="left" vertical="center"/>
    </xf>
    <xf numFmtId="0" fontId="7" fillId="0" borderId="50" xfId="0" applyFont="1" applyBorder="1" applyAlignment="1">
      <alignment horizontal="center" vertical="center"/>
    </xf>
    <xf numFmtId="167" fontId="7" fillId="0" borderId="50" xfId="52" applyNumberFormat="1" applyFont="1" applyBorder="1" applyAlignment="1">
      <alignment horizontal="right" vertical="center"/>
    </xf>
    <xf numFmtId="0" fontId="7" fillId="0" borderId="50" xfId="0" applyFont="1" applyBorder="1" applyAlignment="1">
      <alignment horizontal="right" vertical="center"/>
    </xf>
    <xf numFmtId="164" fontId="7" fillId="0" borderId="50" xfId="53" applyNumberFormat="1" applyFont="1" applyBorder="1" applyAlignment="1">
      <alignment horizontal="right" vertical="center"/>
    </xf>
    <xf numFmtId="166" fontId="7" fillId="0" borderId="50" xfId="59" applyNumberFormat="1" applyFont="1" applyBorder="1" applyAlignment="1">
      <alignment horizontal="right" vertical="center"/>
    </xf>
    <xf numFmtId="0" fontId="79" fillId="0" borderId="50" xfId="0" applyFont="1" applyBorder="1" applyAlignment="1">
      <alignment horizontal="left" vertical="center"/>
    </xf>
    <xf numFmtId="0" fontId="79" fillId="0" borderId="50" xfId="0" applyFont="1" applyBorder="1" applyAlignment="1">
      <alignment vertical="center"/>
    </xf>
    <xf numFmtId="164" fontId="77" fillId="0" borderId="50" xfId="53" applyNumberFormat="1" applyFont="1" applyBorder="1" applyAlignment="1">
      <alignment vertical="center"/>
    </xf>
    <xf numFmtId="164" fontId="77" fillId="0" borderId="50" xfId="53" applyNumberFormat="1" applyFont="1" applyBorder="1" applyAlignment="1">
      <alignment horizontal="right" vertical="center"/>
    </xf>
    <xf numFmtId="164" fontId="77" fillId="0" borderId="50" xfId="53" applyNumberFormat="1" applyFont="1" applyBorder="1" applyAlignment="1">
      <alignment horizontal="left" vertical="center"/>
    </xf>
    <xf numFmtId="164" fontId="7" fillId="62" borderId="50" xfId="0" applyNumberFormat="1" applyFont="1" applyFill="1" applyBorder="1" applyAlignment="1">
      <alignment vertical="center" wrapText="1"/>
    </xf>
    <xf numFmtId="164" fontId="7" fillId="62" borderId="50" xfId="0" applyNumberFormat="1" applyFont="1" applyFill="1" applyBorder="1" applyAlignment="1">
      <alignment vertical="center"/>
    </xf>
    <xf numFmtId="164" fontId="7" fillId="58" borderId="50" xfId="0" applyNumberFormat="1" applyFont="1" applyFill="1" applyBorder="1" applyAlignment="1">
      <alignment vertical="center"/>
    </xf>
    <xf numFmtId="0" fontId="80" fillId="58" borderId="0" xfId="0" applyFont="1" applyFill="1"/>
    <xf numFmtId="0" fontId="81" fillId="58" borderId="0" xfId="0" applyFont="1" applyFill="1"/>
    <xf numFmtId="0" fontId="82" fillId="58" borderId="50" xfId="0" applyFont="1" applyFill="1" applyBorder="1" applyAlignment="1">
      <alignment horizontal="left" vertical="top"/>
    </xf>
    <xf numFmtId="0" fontId="84" fillId="57" borderId="50" xfId="0" applyFont="1" applyFill="1" applyBorder="1"/>
    <xf numFmtId="0" fontId="80" fillId="58" borderId="50" xfId="0" applyFont="1" applyFill="1" applyBorder="1" applyAlignment="1">
      <alignment horizontal="left" vertical="top"/>
    </xf>
    <xf numFmtId="0" fontId="68" fillId="0" borderId="54" xfId="0" applyFont="1" applyBorder="1" applyAlignment="1">
      <alignment horizontal="left" wrapText="1"/>
    </xf>
    <xf numFmtId="0" fontId="87" fillId="0" borderId="54" xfId="0" applyFont="1" applyBorder="1" applyAlignment="1">
      <alignment horizontal="left"/>
    </xf>
    <xf numFmtId="0" fontId="7" fillId="0" borderId="54" xfId="0" applyFont="1" applyBorder="1"/>
    <xf numFmtId="0" fontId="7" fillId="0" borderId="54" xfId="0" applyFont="1" applyBorder="1" applyAlignment="1">
      <alignment horizontal="right"/>
    </xf>
    <xf numFmtId="0" fontId="7" fillId="0" borderId="54" xfId="0" applyFont="1" applyBorder="1" applyAlignment="1">
      <alignment horizontal="left"/>
    </xf>
    <xf numFmtId="3" fontId="7" fillId="0" borderId="0" xfId="0" applyNumberFormat="1" applyFont="1"/>
    <xf numFmtId="1" fontId="71" fillId="0" borderId="50" xfId="0" applyNumberFormat="1" applyFont="1" applyBorder="1" applyAlignment="1">
      <alignment horizontal="left" vertical="center" wrapText="1"/>
    </xf>
    <xf numFmtId="1" fontId="71" fillId="0" borderId="50" xfId="0" applyNumberFormat="1" applyFont="1" applyBorder="1" applyAlignment="1">
      <alignment horizontal="left" vertical="center"/>
    </xf>
    <xf numFmtId="0" fontId="71" fillId="58" borderId="50" xfId="0" applyFont="1" applyFill="1" applyBorder="1" applyAlignment="1">
      <alignment horizontal="left" vertical="center"/>
    </xf>
    <xf numFmtId="0" fontId="75" fillId="0" borderId="0" xfId="0" applyFont="1"/>
    <xf numFmtId="0" fontId="68" fillId="0" borderId="0" xfId="0" applyFont="1" applyAlignment="1">
      <alignment horizontal="left" vertical="top" wrapText="1"/>
    </xf>
    <xf numFmtId="0" fontId="91" fillId="58" borderId="0" xfId="0" applyFont="1" applyFill="1"/>
    <xf numFmtId="0" fontId="84" fillId="58" borderId="0" xfId="0" applyFont="1" applyFill="1" applyAlignment="1">
      <alignment horizontal="center"/>
    </xf>
    <xf numFmtId="0" fontId="92" fillId="42" borderId="55" xfId="0" applyFont="1" applyFill="1" applyBorder="1" applyAlignment="1">
      <alignment horizontal="center"/>
    </xf>
    <xf numFmtId="0" fontId="28" fillId="0" borderId="0" xfId="44" applyAlignment="1" applyProtection="1">
      <alignment horizontal="center" wrapText="1"/>
      <protection locked="0"/>
    </xf>
    <xf numFmtId="0" fontId="44" fillId="0" borderId="0" xfId="0" applyFont="1" applyAlignment="1">
      <alignment horizontal="center" wrapText="1"/>
    </xf>
    <xf numFmtId="0" fontId="0" fillId="0" borderId="0" xfId="0" applyAlignment="1">
      <alignment wrapText="1"/>
    </xf>
    <xf numFmtId="0" fontId="45" fillId="0" borderId="0" xfId="0" applyFont="1" applyAlignment="1">
      <alignment horizontal="center" wrapText="1"/>
    </xf>
    <xf numFmtId="0" fontId="26" fillId="0" borderId="0" xfId="43" applyFont="1" applyAlignment="1">
      <alignment horizontal="center" wrapText="1"/>
    </xf>
    <xf numFmtId="0" fontId="5" fillId="0" borderId="0" xfId="46" applyAlignment="1">
      <alignment horizontal="center" wrapText="1"/>
    </xf>
    <xf numFmtId="0" fontId="0" fillId="0" borderId="0" xfId="0" applyAlignment="1">
      <alignment horizontal="center" wrapText="1"/>
    </xf>
    <xf numFmtId="0" fontId="54" fillId="0" borderId="0" xfId="43" applyFont="1" applyAlignment="1">
      <alignment horizontal="center" wrapText="1"/>
    </xf>
    <xf numFmtId="0" fontId="29" fillId="0" borderId="0" xfId="46" applyFont="1" applyAlignment="1">
      <alignment horizontal="center" wrapText="1"/>
    </xf>
    <xf numFmtId="0" fontId="32" fillId="0" borderId="0" xfId="43" applyFont="1" applyAlignment="1">
      <alignment horizontal="center" wrapText="1"/>
    </xf>
    <xf numFmtId="0" fontId="33" fillId="0" borderId="0" xfId="46" applyFont="1" applyAlignment="1">
      <alignment horizontal="center" wrapText="1"/>
    </xf>
    <xf numFmtId="164" fontId="7" fillId="58" borderId="0" xfId="53" applyNumberFormat="1" applyFont="1" applyFill="1" applyBorder="1" applyAlignment="1">
      <alignment horizontal="center"/>
    </xf>
    <xf numFmtId="0" fontId="58" fillId="0" borderId="0" xfId="44" applyFont="1" applyAlignment="1">
      <alignment horizontal="center" wrapText="1"/>
    </xf>
    <xf numFmtId="0" fontId="56" fillId="38" borderId="21" xfId="0" applyFont="1" applyFill="1" applyBorder="1" applyAlignment="1">
      <alignment horizontal="center" wrapText="1"/>
    </xf>
    <xf numFmtId="0" fontId="56" fillId="38" borderId="22" xfId="0" applyFont="1" applyFill="1" applyBorder="1" applyAlignment="1">
      <alignment horizontal="center" wrapText="1"/>
    </xf>
    <xf numFmtId="0" fontId="0" fillId="0" borderId="22" xfId="0" applyBorder="1" applyAlignment="1">
      <alignment wrapText="1"/>
    </xf>
    <xf numFmtId="0" fontId="0" fillId="0" borderId="23" xfId="0" applyBorder="1" applyAlignment="1">
      <alignment wrapText="1"/>
    </xf>
    <xf numFmtId="0" fontId="56" fillId="0" borderId="0" xfId="0" applyFont="1" applyAlignment="1">
      <alignment horizontal="center" wrapText="1"/>
    </xf>
    <xf numFmtId="0" fontId="68" fillId="0" borderId="0" xfId="0" applyFont="1" applyAlignment="1">
      <alignment wrapText="1"/>
    </xf>
    <xf numFmtId="0" fontId="69" fillId="0" borderId="0" xfId="0" applyFont="1" applyAlignment="1">
      <alignment horizontal="center" wrapText="1"/>
    </xf>
    <xf numFmtId="164" fontId="60" fillId="57" borderId="34" xfId="53" applyNumberFormat="1" applyFont="1" applyFill="1" applyBorder="1" applyAlignment="1">
      <alignment horizontal="center" wrapText="1"/>
    </xf>
    <xf numFmtId="164" fontId="60" fillId="57" borderId="0" xfId="53" applyNumberFormat="1" applyFont="1" applyFill="1" applyAlignment="1">
      <alignment horizontal="center" wrapText="1"/>
    </xf>
    <xf numFmtId="0" fontId="56" fillId="59" borderId="21" xfId="0" applyFont="1" applyFill="1" applyBorder="1" applyAlignment="1">
      <alignment horizontal="center" wrapText="1"/>
    </xf>
    <xf numFmtId="0" fontId="56" fillId="59" borderId="22" xfId="0" applyFont="1" applyFill="1" applyBorder="1" applyAlignment="1">
      <alignment horizontal="center" wrapText="1"/>
    </xf>
    <xf numFmtId="0" fontId="56" fillId="59" borderId="23" xfId="0" applyFont="1" applyFill="1" applyBorder="1" applyAlignment="1">
      <alignment horizontal="center" wrapText="1"/>
    </xf>
    <xf numFmtId="0" fontId="76" fillId="0" borderId="0" xfId="0" applyFont="1" applyAlignment="1">
      <alignment horizontal="left" wrapText="1"/>
    </xf>
    <xf numFmtId="0" fontId="83" fillId="58" borderId="0" xfId="0" applyFont="1" applyFill="1" applyAlignment="1">
      <alignment horizontal="left"/>
    </xf>
    <xf numFmtId="0" fontId="82" fillId="58" borderId="50" xfId="0" applyFont="1" applyFill="1" applyBorder="1" applyAlignment="1">
      <alignment vertical="top" wrapText="1"/>
    </xf>
    <xf numFmtId="0" fontId="82" fillId="58" borderId="50" xfId="0" applyFont="1" applyFill="1" applyBorder="1" applyAlignment="1">
      <alignment horizontal="left" vertical="top" wrapText="1"/>
    </xf>
    <xf numFmtId="0" fontId="82" fillId="58" borderId="51" xfId="0" applyFont="1" applyFill="1" applyBorder="1" applyAlignment="1">
      <alignment horizontal="left" vertical="top"/>
    </xf>
    <xf numFmtId="0" fontId="82" fillId="58" borderId="52" xfId="0" applyFont="1" applyFill="1" applyBorder="1" applyAlignment="1">
      <alignment horizontal="left" vertical="top"/>
    </xf>
    <xf numFmtId="0" fontId="82" fillId="58" borderId="53" xfId="0" applyFont="1" applyFill="1" applyBorder="1" applyAlignment="1">
      <alignment horizontal="left" vertical="top"/>
    </xf>
    <xf numFmtId="0" fontId="84" fillId="57" borderId="51" xfId="0" applyFont="1" applyFill="1" applyBorder="1" applyAlignment="1">
      <alignment horizontal="left"/>
    </xf>
    <xf numFmtId="0" fontId="84" fillId="57" borderId="52" xfId="0" applyFont="1" applyFill="1" applyBorder="1" applyAlignment="1">
      <alignment horizontal="left"/>
    </xf>
    <xf numFmtId="0" fontId="84" fillId="57" borderId="53" xfId="0" applyFont="1" applyFill="1" applyBorder="1" applyAlignment="1">
      <alignment horizontal="left"/>
    </xf>
    <xf numFmtId="0" fontId="84" fillId="58" borderId="51" xfId="0" applyFont="1" applyFill="1" applyBorder="1" applyAlignment="1">
      <alignment horizontal="left" vertical="top"/>
    </xf>
    <xf numFmtId="0" fontId="84" fillId="58" borderId="52" xfId="0" applyFont="1" applyFill="1" applyBorder="1" applyAlignment="1">
      <alignment horizontal="left" vertical="top"/>
    </xf>
    <xf numFmtId="0" fontId="84" fillId="58" borderId="53" xfId="0" applyFont="1" applyFill="1" applyBorder="1" applyAlignment="1">
      <alignment horizontal="left" vertical="top"/>
    </xf>
    <xf numFmtId="0" fontId="56" fillId="0" borderId="0" xfId="0" applyFont="1" applyAlignment="1">
      <alignment horizontal="left" wrapText="1"/>
    </xf>
    <xf numFmtId="0" fontId="68" fillId="0" borderId="0" xfId="0" applyFont="1" applyAlignment="1">
      <alignment horizontal="left" wrapText="1"/>
    </xf>
    <xf numFmtId="0" fontId="56" fillId="42" borderId="0" xfId="0" applyFont="1" applyFill="1" applyAlignment="1">
      <alignment horizontal="center" wrapText="1"/>
    </xf>
    <xf numFmtId="0" fontId="0" fillId="42" borderId="0" xfId="0" applyFill="1" applyAlignment="1">
      <alignment horizontal="center" wrapText="1"/>
    </xf>
    <xf numFmtId="0" fontId="86" fillId="0" borderId="0" xfId="0" applyFont="1" applyAlignment="1">
      <alignment horizontal="left" wrapText="1"/>
    </xf>
    <xf numFmtId="0" fontId="0" fillId="0" borderId="22" xfId="0" applyBorder="1" applyAlignment="1">
      <alignment horizontal="center" wrapText="1"/>
    </xf>
    <xf numFmtId="0" fontId="0" fillId="0" borderId="23" xfId="0" applyBorder="1" applyAlignment="1">
      <alignment horizontal="center" wrapText="1"/>
    </xf>
    <xf numFmtId="164" fontId="60" fillId="57" borderId="34" xfId="53" applyNumberFormat="1" applyFont="1" applyFill="1" applyBorder="1" applyAlignment="1">
      <alignment horizontal="right" wrapText="1"/>
    </xf>
    <xf numFmtId="164" fontId="60" fillId="57" borderId="0" xfId="53" applyNumberFormat="1" applyFont="1" applyFill="1" applyAlignment="1">
      <alignment horizontal="right" wrapText="1"/>
    </xf>
    <xf numFmtId="0" fontId="76" fillId="0" borderId="0" xfId="0" applyFont="1" applyAlignment="1">
      <alignment horizontal="left" vertical="top" wrapText="1"/>
    </xf>
    <xf numFmtId="166" fontId="90" fillId="63" borderId="21" xfId="59" applyNumberFormat="1" applyFont="1" applyFill="1" applyBorder="1" applyAlignment="1">
      <alignment horizontal="center"/>
    </xf>
    <xf numFmtId="166" fontId="90" fillId="63" borderId="22" xfId="59" applyNumberFormat="1" applyFont="1" applyFill="1" applyBorder="1" applyAlignment="1">
      <alignment horizontal="center"/>
    </xf>
    <xf numFmtId="166" fontId="90" fillId="63" borderId="23" xfId="59" applyNumberFormat="1" applyFont="1" applyFill="1" applyBorder="1" applyAlignment="1">
      <alignment horizontal="center"/>
    </xf>
    <xf numFmtId="0" fontId="61" fillId="0" borderId="31" xfId="0" applyFont="1" applyBorder="1" applyAlignment="1">
      <alignment horizontal="center" wrapText="1"/>
    </xf>
    <xf numFmtId="0" fontId="61" fillId="0" borderId="32" xfId="0" applyFont="1" applyBorder="1" applyAlignment="1">
      <alignment horizontal="center" wrapText="1"/>
    </xf>
    <xf numFmtId="0" fontId="61" fillId="0" borderId="33" xfId="0" applyFont="1" applyBorder="1" applyAlignment="1">
      <alignment horizontal="center" wrapText="1"/>
    </xf>
  </cellXfs>
  <cellStyles count="6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xfId="52" builtinId="3"/>
    <cellStyle name="Comma 2" xfId="51" xr:uid="{00000000-0005-0000-0000-00001C000000}"/>
    <cellStyle name="Comma 3" xfId="55" xr:uid="{CB8F62F0-865B-4FE1-8774-BEFD44029581}"/>
    <cellStyle name="Currency" xfId="53" builtinId="4"/>
    <cellStyle name="Currency 2" xfId="45" xr:uid="{00000000-0005-0000-0000-00001E000000}"/>
    <cellStyle name="Currency 3" xfId="48" xr:uid="{00000000-0005-0000-0000-00001F000000}"/>
    <cellStyle name="Currency 4" xfId="56" xr:uid="{0913C28A-2553-4A30-AAC7-A1B5F95CCE83}"/>
    <cellStyle name="Explanatory Text 2" xfId="28" xr:uid="{00000000-0005-0000-0000-000020000000}"/>
    <cellStyle name="Good 2" xfId="29" xr:uid="{00000000-0005-0000-0000-000021000000}"/>
    <cellStyle name="Heading 1 2" xfId="30" xr:uid="{00000000-0005-0000-0000-000022000000}"/>
    <cellStyle name="Heading 2 2" xfId="31" xr:uid="{00000000-0005-0000-0000-000023000000}"/>
    <cellStyle name="Heading 3 2" xfId="32" xr:uid="{00000000-0005-0000-0000-000024000000}"/>
    <cellStyle name="Heading 4 2" xfId="33" xr:uid="{00000000-0005-0000-0000-000025000000}"/>
    <cellStyle name="Hyperlink" xfId="44" builtinId="8"/>
    <cellStyle name="Hyperlink 2" xfId="50" xr:uid="{00000000-0005-0000-0000-000027000000}"/>
    <cellStyle name="Input 2" xfId="34" xr:uid="{00000000-0005-0000-0000-000028000000}"/>
    <cellStyle name="Linked Cell 2" xfId="35" xr:uid="{00000000-0005-0000-0000-000029000000}"/>
    <cellStyle name="Neutral 2" xfId="36" xr:uid="{00000000-0005-0000-0000-00002A000000}"/>
    <cellStyle name="Normal" xfId="0" builtinId="0"/>
    <cellStyle name="Normal 2" xfId="37" xr:uid="{00000000-0005-0000-0000-00002C000000}"/>
    <cellStyle name="Normal 2 2" xfId="43" xr:uid="{00000000-0005-0000-0000-00002D000000}"/>
    <cellStyle name="Normal 3" xfId="46" xr:uid="{00000000-0005-0000-0000-00002E000000}"/>
    <cellStyle name="Normal 3 2" xfId="57" xr:uid="{921225E1-F381-42B9-B7DD-AA1786AB0237}"/>
    <cellStyle name="Normal 4" xfId="49" xr:uid="{00000000-0005-0000-0000-00002F000000}"/>
    <cellStyle name="Normal 5" xfId="54" xr:uid="{C3B4FB60-D372-47B8-B6FC-D5B8FC1007C4}"/>
    <cellStyle name="Note 2" xfId="38" xr:uid="{00000000-0005-0000-0000-000030000000}"/>
    <cellStyle name="Output 2" xfId="39" xr:uid="{00000000-0005-0000-0000-000031000000}"/>
    <cellStyle name="Percent" xfId="59" builtinId="5"/>
    <cellStyle name="Percent 2" xfId="47" xr:uid="{00000000-0005-0000-0000-000032000000}"/>
    <cellStyle name="Percent 2 2" xfId="58" xr:uid="{9CA951ED-E018-4819-9A77-643E78848B19}"/>
    <cellStyle name="Title" xfId="40" builtinId="15" customBuiltin="1"/>
    <cellStyle name="Total 2" xfId="41" xr:uid="{00000000-0005-0000-0000-000034000000}"/>
    <cellStyle name="Warning Text 2" xfId="42" xr:uid="{00000000-0005-0000-0000-000035000000}"/>
  </cellStyles>
  <dxfs count="3">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06/relationships/rdRichValueTypes" Target="richData/rdRichValueTypes.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Management</a:t>
            </a:r>
            <a:r>
              <a:rPr lang="en-US" baseline="0"/>
              <a:t> Fund Balance Per Certified Enrollment</a:t>
            </a:r>
            <a:endParaRPr lang="en-US"/>
          </a:p>
        </c:rich>
      </c:tx>
      <c:overlay val="0"/>
    </c:title>
    <c:autoTitleDeleted val="0"/>
    <c:plotArea>
      <c:layout/>
      <c:barChart>
        <c:barDir val="col"/>
        <c:grouping val="stacked"/>
        <c:varyColors val="0"/>
        <c:ser>
          <c:idx val="0"/>
          <c:order val="1"/>
          <c:tx>
            <c:strRef>
              <c:f>StateEnr_Compare!$M$7</c:f>
              <c:strCache>
                <c:ptCount val="1"/>
                <c:pt idx="0">
                  <c:v>Balances Per Pupil</c:v>
                </c:pt>
              </c:strCache>
            </c:strRef>
          </c:tx>
          <c:spPr>
            <a:solidFill>
              <a:schemeClr val="accent1">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StateEnr_Compare!$C$9:$C$29</c:f>
              <c:strCache>
                <c:ptCount val="21"/>
                <c:pt idx="0">
                  <c:v>Clarion-Goldfield-Dows</c:v>
                </c:pt>
                <c:pt idx="1">
                  <c:v>Monticello</c:v>
                </c:pt>
                <c:pt idx="2">
                  <c:v>Clarinda</c:v>
                </c:pt>
                <c:pt idx="3">
                  <c:v>Iowa Falls</c:v>
                </c:pt>
                <c:pt idx="4">
                  <c:v>Van Meter</c:v>
                </c:pt>
                <c:pt idx="5">
                  <c:v>West Central Valley</c:v>
                </c:pt>
                <c:pt idx="6">
                  <c:v>Van Buren County</c:v>
                </c:pt>
                <c:pt idx="7">
                  <c:v>West Lyon</c:v>
                </c:pt>
                <c:pt idx="8">
                  <c:v>Union</c:v>
                </c:pt>
                <c:pt idx="9">
                  <c:v>OABCIG</c:v>
                </c:pt>
                <c:pt idx="10">
                  <c:v>South Central Calhoun</c:v>
                </c:pt>
                <c:pt idx="11">
                  <c:v>Osage</c:v>
                </c:pt>
                <c:pt idx="12">
                  <c:v>Denver</c:v>
                </c:pt>
                <c:pt idx="13">
                  <c:v>Mediapolis</c:v>
                </c:pt>
                <c:pt idx="14">
                  <c:v>Jesup</c:v>
                </c:pt>
                <c:pt idx="15">
                  <c:v>Alta-Aurelia</c:v>
                </c:pt>
                <c:pt idx="16">
                  <c:v>Dike-New Hartford</c:v>
                </c:pt>
                <c:pt idx="17">
                  <c:v>Central Lee</c:v>
                </c:pt>
                <c:pt idx="18">
                  <c:v>Garner-Hayfield-Ventura</c:v>
                </c:pt>
                <c:pt idx="19">
                  <c:v>Interstate 35</c:v>
                </c:pt>
                <c:pt idx="20">
                  <c:v>Wilton</c:v>
                </c:pt>
              </c:strCache>
            </c:strRef>
          </c:cat>
          <c:val>
            <c:numRef>
              <c:f>StateEnr_Compare!$M$9:$M$29</c:f>
              <c:numCache>
                <c:formatCode>_("$"* #,##0_);_("$"* \(#,##0\);_("$"* "-"??_);_(@_)</c:formatCode>
                <c:ptCount val="21"/>
                <c:pt idx="0">
                  <c:v>177.95</c:v>
                </c:pt>
                <c:pt idx="1">
                  <c:v>621.5</c:v>
                </c:pt>
                <c:pt idx="2">
                  <c:v>1035.76</c:v>
                </c:pt>
                <c:pt idx="3">
                  <c:v>654.41</c:v>
                </c:pt>
                <c:pt idx="4">
                  <c:v>268.02999999999997</c:v>
                </c:pt>
                <c:pt idx="5">
                  <c:v>561.16999999999996</c:v>
                </c:pt>
                <c:pt idx="6">
                  <c:v>974.26</c:v>
                </c:pt>
                <c:pt idx="7">
                  <c:v>337.56</c:v>
                </c:pt>
                <c:pt idx="8">
                  <c:v>740.83</c:v>
                </c:pt>
                <c:pt idx="9">
                  <c:v>468.95</c:v>
                </c:pt>
                <c:pt idx="10">
                  <c:v>977.75</c:v>
                </c:pt>
                <c:pt idx="11">
                  <c:v>1334.51</c:v>
                </c:pt>
                <c:pt idx="12">
                  <c:v>-96.17</c:v>
                </c:pt>
                <c:pt idx="13">
                  <c:v>535.20000000000005</c:v>
                </c:pt>
                <c:pt idx="14">
                  <c:v>1257.1300000000001</c:v>
                </c:pt>
                <c:pt idx="15">
                  <c:v>598.76</c:v>
                </c:pt>
                <c:pt idx="16">
                  <c:v>211.3</c:v>
                </c:pt>
                <c:pt idx="17">
                  <c:v>-207.29</c:v>
                </c:pt>
                <c:pt idx="18">
                  <c:v>2664.81</c:v>
                </c:pt>
                <c:pt idx="19">
                  <c:v>717.33</c:v>
                </c:pt>
                <c:pt idx="20">
                  <c:v>806.44</c:v>
                </c:pt>
              </c:numCache>
            </c:numRef>
          </c:val>
          <c:extLst>
            <c:ext xmlns:c16="http://schemas.microsoft.com/office/drawing/2014/chart" uri="{C3380CC4-5D6E-409C-BE32-E72D297353CC}">
              <c16:uniqueId val="{00000000-4D99-48DC-B864-37E1E656BE07}"/>
            </c:ext>
          </c:extLst>
        </c:ser>
        <c:dLbls>
          <c:showLegendKey val="0"/>
          <c:showVal val="0"/>
          <c:showCatName val="0"/>
          <c:showSerName val="0"/>
          <c:showPercent val="0"/>
          <c:showBubbleSize val="0"/>
        </c:dLbls>
        <c:gapWidth val="150"/>
        <c:overlap val="100"/>
        <c:axId val="89671168"/>
        <c:axId val="89672704"/>
      </c:barChart>
      <c:lineChart>
        <c:grouping val="standard"/>
        <c:varyColors val="0"/>
        <c:ser>
          <c:idx val="5"/>
          <c:order val="0"/>
          <c:tx>
            <c:strRef>
              <c:f>StateEnr_Compare!$Q$7</c:f>
              <c:strCache>
                <c:ptCount val="1"/>
                <c:pt idx="0">
                  <c:v>State Average</c:v>
                </c:pt>
              </c:strCache>
            </c:strRef>
          </c:tx>
          <c:marker>
            <c:symbol val="none"/>
          </c:marker>
          <c:cat>
            <c:strRef>
              <c:f>StateEnr_Compare!$C$9:$C$29</c:f>
              <c:strCache>
                <c:ptCount val="21"/>
                <c:pt idx="0">
                  <c:v>Clarion-Goldfield-Dows</c:v>
                </c:pt>
                <c:pt idx="1">
                  <c:v>Monticello</c:v>
                </c:pt>
                <c:pt idx="2">
                  <c:v>Clarinda</c:v>
                </c:pt>
                <c:pt idx="3">
                  <c:v>Iowa Falls</c:v>
                </c:pt>
                <c:pt idx="4">
                  <c:v>Van Meter</c:v>
                </c:pt>
                <c:pt idx="5">
                  <c:v>West Central Valley</c:v>
                </c:pt>
                <c:pt idx="6">
                  <c:v>Van Buren County</c:v>
                </c:pt>
                <c:pt idx="7">
                  <c:v>West Lyon</c:v>
                </c:pt>
                <c:pt idx="8">
                  <c:v>Union</c:v>
                </c:pt>
                <c:pt idx="9">
                  <c:v>OABCIG</c:v>
                </c:pt>
                <c:pt idx="10">
                  <c:v>South Central Calhoun</c:v>
                </c:pt>
                <c:pt idx="11">
                  <c:v>Osage</c:v>
                </c:pt>
                <c:pt idx="12">
                  <c:v>Denver</c:v>
                </c:pt>
                <c:pt idx="13">
                  <c:v>Mediapolis</c:v>
                </c:pt>
                <c:pt idx="14">
                  <c:v>Jesup</c:v>
                </c:pt>
                <c:pt idx="15">
                  <c:v>Alta-Aurelia</c:v>
                </c:pt>
                <c:pt idx="16">
                  <c:v>Dike-New Hartford</c:v>
                </c:pt>
                <c:pt idx="17">
                  <c:v>Central Lee</c:v>
                </c:pt>
                <c:pt idx="18">
                  <c:v>Garner-Hayfield-Ventura</c:v>
                </c:pt>
                <c:pt idx="19">
                  <c:v>Interstate 35</c:v>
                </c:pt>
                <c:pt idx="20">
                  <c:v>Wilton</c:v>
                </c:pt>
              </c:strCache>
            </c:strRef>
          </c:cat>
          <c:val>
            <c:numRef>
              <c:f>StateEnr_Compare!$Q$9:$Q$29</c:f>
              <c:numCache>
                <c:formatCode>_("$"* #,##0_);_("$"* \(#,##0\);_("$"* "-"??_);_(@_)</c:formatCode>
                <c:ptCount val="21"/>
                <c:pt idx="0">
                  <c:v>921.07471868334642</c:v>
                </c:pt>
                <c:pt idx="1">
                  <c:v>921.07471868334642</c:v>
                </c:pt>
                <c:pt idx="2">
                  <c:v>921.07471868334642</c:v>
                </c:pt>
                <c:pt idx="3">
                  <c:v>921.07471868334642</c:v>
                </c:pt>
                <c:pt idx="4">
                  <c:v>921.07471868334642</c:v>
                </c:pt>
                <c:pt idx="5">
                  <c:v>921.07471868334642</c:v>
                </c:pt>
                <c:pt idx="6">
                  <c:v>921.07471868334642</c:v>
                </c:pt>
                <c:pt idx="7">
                  <c:v>921.07471868334642</c:v>
                </c:pt>
                <c:pt idx="8">
                  <c:v>921.07471868334642</c:v>
                </c:pt>
                <c:pt idx="9">
                  <c:v>921.07471868334642</c:v>
                </c:pt>
                <c:pt idx="10">
                  <c:v>921.07471868334642</c:v>
                </c:pt>
                <c:pt idx="11">
                  <c:v>921.07471868334642</c:v>
                </c:pt>
                <c:pt idx="12">
                  <c:v>921.07471868334642</c:v>
                </c:pt>
                <c:pt idx="13">
                  <c:v>921.07471868334642</c:v>
                </c:pt>
                <c:pt idx="14">
                  <c:v>921.07471868334642</c:v>
                </c:pt>
                <c:pt idx="15">
                  <c:v>921.07471868334642</c:v>
                </c:pt>
                <c:pt idx="16">
                  <c:v>921.07471868334642</c:v>
                </c:pt>
                <c:pt idx="17">
                  <c:v>921.07471868334642</c:v>
                </c:pt>
                <c:pt idx="18">
                  <c:v>921.07471868334642</c:v>
                </c:pt>
                <c:pt idx="19">
                  <c:v>921.07471868334642</c:v>
                </c:pt>
                <c:pt idx="20">
                  <c:v>921.07471868334642</c:v>
                </c:pt>
              </c:numCache>
            </c:numRef>
          </c:val>
          <c:smooth val="0"/>
          <c:extLst>
            <c:ext xmlns:c16="http://schemas.microsoft.com/office/drawing/2014/chart" uri="{C3380CC4-5D6E-409C-BE32-E72D297353CC}">
              <c16:uniqueId val="{00000004-9781-4BB6-B966-7297F44E2F76}"/>
            </c:ext>
          </c:extLst>
        </c:ser>
        <c:ser>
          <c:idx val="1"/>
          <c:order val="2"/>
          <c:tx>
            <c:strRef>
              <c:f>StateEnr_Compare!$S$7</c:f>
              <c:strCache>
                <c:ptCount val="1"/>
                <c:pt idx="0">
                  <c:v>State Median</c:v>
                </c:pt>
              </c:strCache>
            </c:strRef>
          </c:tx>
          <c:marker>
            <c:symbol val="none"/>
          </c:marker>
          <c:cat>
            <c:strRef>
              <c:f>StateEnr_Compare!$C$9:$C$29</c:f>
              <c:strCache>
                <c:ptCount val="21"/>
                <c:pt idx="0">
                  <c:v>Clarion-Goldfield-Dows</c:v>
                </c:pt>
                <c:pt idx="1">
                  <c:v>Monticello</c:v>
                </c:pt>
                <c:pt idx="2">
                  <c:v>Clarinda</c:v>
                </c:pt>
                <c:pt idx="3">
                  <c:v>Iowa Falls</c:v>
                </c:pt>
                <c:pt idx="4">
                  <c:v>Van Meter</c:v>
                </c:pt>
                <c:pt idx="5">
                  <c:v>West Central Valley</c:v>
                </c:pt>
                <c:pt idx="6">
                  <c:v>Van Buren County</c:v>
                </c:pt>
                <c:pt idx="7">
                  <c:v>West Lyon</c:v>
                </c:pt>
                <c:pt idx="8">
                  <c:v>Union</c:v>
                </c:pt>
                <c:pt idx="9">
                  <c:v>OABCIG</c:v>
                </c:pt>
                <c:pt idx="10">
                  <c:v>South Central Calhoun</c:v>
                </c:pt>
                <c:pt idx="11">
                  <c:v>Osage</c:v>
                </c:pt>
                <c:pt idx="12">
                  <c:v>Denver</c:v>
                </c:pt>
                <c:pt idx="13">
                  <c:v>Mediapolis</c:v>
                </c:pt>
                <c:pt idx="14">
                  <c:v>Jesup</c:v>
                </c:pt>
                <c:pt idx="15">
                  <c:v>Alta-Aurelia</c:v>
                </c:pt>
                <c:pt idx="16">
                  <c:v>Dike-New Hartford</c:v>
                </c:pt>
                <c:pt idx="17">
                  <c:v>Central Lee</c:v>
                </c:pt>
                <c:pt idx="18">
                  <c:v>Garner-Hayfield-Ventura</c:v>
                </c:pt>
                <c:pt idx="19">
                  <c:v>Interstate 35</c:v>
                </c:pt>
                <c:pt idx="20">
                  <c:v>Wilton</c:v>
                </c:pt>
              </c:strCache>
            </c:strRef>
          </c:cat>
          <c:val>
            <c:numRef>
              <c:f>StateEnr_Compare!$S$9:$S$29</c:f>
              <c:numCache>
                <c:formatCode>_("$"* #,##0_);_("$"* \(#,##0\);_("$"* "-"??_);_(@_)</c:formatCode>
                <c:ptCount val="21"/>
                <c:pt idx="0">
                  <c:v>886.72</c:v>
                </c:pt>
                <c:pt idx="1">
                  <c:v>886.72</c:v>
                </c:pt>
                <c:pt idx="2">
                  <c:v>886.72</c:v>
                </c:pt>
                <c:pt idx="3">
                  <c:v>886.72</c:v>
                </c:pt>
                <c:pt idx="4">
                  <c:v>886.72</c:v>
                </c:pt>
                <c:pt idx="5">
                  <c:v>886.72</c:v>
                </c:pt>
                <c:pt idx="6">
                  <c:v>886.72</c:v>
                </c:pt>
                <c:pt idx="7">
                  <c:v>886.72</c:v>
                </c:pt>
                <c:pt idx="8">
                  <c:v>886.72</c:v>
                </c:pt>
                <c:pt idx="9">
                  <c:v>886.72</c:v>
                </c:pt>
                <c:pt idx="10">
                  <c:v>886.72</c:v>
                </c:pt>
                <c:pt idx="11">
                  <c:v>886.72</c:v>
                </c:pt>
                <c:pt idx="12">
                  <c:v>886.72</c:v>
                </c:pt>
                <c:pt idx="13">
                  <c:v>886.72</c:v>
                </c:pt>
                <c:pt idx="14">
                  <c:v>886.72</c:v>
                </c:pt>
                <c:pt idx="15">
                  <c:v>886.72</c:v>
                </c:pt>
                <c:pt idx="16">
                  <c:v>886.72</c:v>
                </c:pt>
                <c:pt idx="17">
                  <c:v>886.72</c:v>
                </c:pt>
                <c:pt idx="18">
                  <c:v>886.72</c:v>
                </c:pt>
                <c:pt idx="19">
                  <c:v>886.72</c:v>
                </c:pt>
                <c:pt idx="20">
                  <c:v>886.72</c:v>
                </c:pt>
              </c:numCache>
            </c:numRef>
          </c:val>
          <c:smooth val="0"/>
          <c:extLst>
            <c:ext xmlns:c16="http://schemas.microsoft.com/office/drawing/2014/chart" uri="{C3380CC4-5D6E-409C-BE32-E72D297353CC}">
              <c16:uniqueId val="{00000001-4D99-48DC-B864-37E1E656BE07}"/>
            </c:ext>
          </c:extLst>
        </c:ser>
        <c:dLbls>
          <c:showLegendKey val="0"/>
          <c:showVal val="0"/>
          <c:showCatName val="0"/>
          <c:showSerName val="0"/>
          <c:showPercent val="0"/>
          <c:showBubbleSize val="0"/>
        </c:dLbls>
        <c:marker val="1"/>
        <c:smooth val="0"/>
        <c:axId val="89671168"/>
        <c:axId val="89672704"/>
      </c:lineChart>
      <c:catAx>
        <c:axId val="89671168"/>
        <c:scaling>
          <c:orientation val="minMax"/>
        </c:scaling>
        <c:delete val="0"/>
        <c:axPos val="b"/>
        <c:numFmt formatCode="General" sourceLinked="0"/>
        <c:majorTickMark val="out"/>
        <c:minorTickMark val="none"/>
        <c:tickLblPos val="nextTo"/>
        <c:txPr>
          <a:bodyPr/>
          <a:lstStyle/>
          <a:p>
            <a:pPr>
              <a:defRPr sz="700"/>
            </a:pPr>
            <a:endParaRPr lang="en-US"/>
          </a:p>
        </c:txPr>
        <c:crossAx val="89672704"/>
        <c:crosses val="autoZero"/>
        <c:auto val="1"/>
        <c:lblAlgn val="ctr"/>
        <c:lblOffset val="100"/>
        <c:noMultiLvlLbl val="0"/>
      </c:catAx>
      <c:valAx>
        <c:axId val="89672704"/>
        <c:scaling>
          <c:orientation val="minMax"/>
        </c:scaling>
        <c:delete val="0"/>
        <c:axPos val="l"/>
        <c:majorGridlines/>
        <c:numFmt formatCode="&quot;$&quot;#,##0" sourceLinked="0"/>
        <c:majorTickMark val="out"/>
        <c:minorTickMark val="none"/>
        <c:tickLblPos val="nextTo"/>
        <c:crossAx val="8967116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Fund Balance </a:t>
            </a:r>
          </a:p>
        </c:rich>
      </c:tx>
      <c:layout>
        <c:manualLayout>
          <c:xMode val="edge"/>
          <c:yMode val="edge"/>
          <c:x val="1.4471295277052659E-2"/>
          <c:y val="3.20011749362766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412720510462606E-2"/>
          <c:y val="0.16231052357214265"/>
          <c:w val="0.9314658182404183"/>
          <c:h val="0.74120967032173468"/>
        </c:manualLayout>
      </c:layout>
      <c:barChart>
        <c:barDir val="col"/>
        <c:grouping val="clustered"/>
        <c:varyColors val="0"/>
        <c:ser>
          <c:idx val="0"/>
          <c:order val="0"/>
          <c:tx>
            <c:strRef>
              <c:f>'Current Management Fund Exp-Rev'!$AI$8</c:f>
              <c:strCache>
                <c:ptCount val="1"/>
                <c:pt idx="0">
                  <c:v> New Ending Fund Balance </c:v>
                </c:pt>
              </c:strCache>
            </c:strRef>
          </c:tx>
          <c:spPr>
            <a:solidFill>
              <a:srgbClr val="9BBB59"/>
            </a:solidFill>
            <a:ln>
              <a:noFill/>
            </a:ln>
            <a:effectLst/>
          </c:spPr>
          <c:invertIfNegative val="1"/>
          <c:dPt>
            <c:idx val="0"/>
            <c:invertIfNegative val="1"/>
            <c:bubble3D val="0"/>
            <c:spPr>
              <a:solidFill>
                <a:schemeClr val="bg1">
                  <a:lumMod val="75000"/>
                </a:schemeClr>
              </a:solidFill>
              <a:ln>
                <a:noFill/>
              </a:ln>
              <a:effectLst/>
            </c:spPr>
            <c:extLst>
              <c:ext xmlns:c16="http://schemas.microsoft.com/office/drawing/2014/chart" uri="{C3380CC4-5D6E-409C-BE32-E72D297353CC}">
                <c16:uniqueId val="{00000001-C580-407D-8C65-985A8A6054E7}"/>
              </c:ext>
            </c:extLst>
          </c:dPt>
          <c:dPt>
            <c:idx val="1"/>
            <c:invertIfNegative val="1"/>
            <c:bubble3D val="0"/>
            <c:spPr>
              <a:solidFill>
                <a:schemeClr val="bg1">
                  <a:lumMod val="75000"/>
                </a:schemeClr>
              </a:solidFill>
              <a:ln>
                <a:noFill/>
              </a:ln>
              <a:effectLst/>
            </c:spPr>
            <c:extLst>
              <c:ext xmlns:c16="http://schemas.microsoft.com/office/drawing/2014/chart" uri="{C3380CC4-5D6E-409C-BE32-E72D297353CC}">
                <c16:uniqueId val="{00000003-C580-407D-8C65-985A8A6054E7}"/>
              </c:ext>
            </c:extLst>
          </c:dPt>
          <c:dPt>
            <c:idx val="2"/>
            <c:invertIfNegative val="1"/>
            <c:bubble3D val="0"/>
            <c:spPr>
              <a:solidFill>
                <a:schemeClr val="bg1">
                  <a:lumMod val="75000"/>
                </a:schemeClr>
              </a:solidFill>
              <a:ln>
                <a:noFill/>
              </a:ln>
              <a:effectLst/>
            </c:spPr>
            <c:extLst>
              <c:ext xmlns:c16="http://schemas.microsoft.com/office/drawing/2014/chart" uri="{C3380CC4-5D6E-409C-BE32-E72D297353CC}">
                <c16:uniqueId val="{00000005-C580-407D-8C65-985A8A6054E7}"/>
              </c:ext>
            </c:extLst>
          </c:dPt>
          <c:dPt>
            <c:idx val="3"/>
            <c:invertIfNegative val="1"/>
            <c:bubble3D val="0"/>
            <c:spPr>
              <a:solidFill>
                <a:schemeClr val="bg1">
                  <a:lumMod val="75000"/>
                </a:schemeClr>
              </a:solidFill>
              <a:ln>
                <a:noFill/>
              </a:ln>
              <a:effectLst/>
            </c:spPr>
            <c:extLst>
              <c:ext xmlns:c16="http://schemas.microsoft.com/office/drawing/2014/chart" uri="{C3380CC4-5D6E-409C-BE32-E72D297353CC}">
                <c16:uniqueId val="{00000007-C580-407D-8C65-985A8A6054E7}"/>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'Current Management Fund Exp-Rev'!$AI$11:$AI$24</c:f>
            </c:numRef>
          </c:val>
          <c:extLst>
            <c:ext xmlns:c14="http://schemas.microsoft.com/office/drawing/2007/8/2/chart" uri="{6F2FDCE9-48DA-4B69-8628-5D25D57E5C99}">
              <c14:invertSolidFillFmt>
                <c14:spPr xmlns:c14="http://schemas.microsoft.com/office/drawing/2007/8/2/chart">
                  <a:solidFill>
                    <a:srgbClr val="E6B9B8"/>
                  </a:solidFill>
                  <a:ln>
                    <a:noFill/>
                  </a:ln>
                  <a:effectLst/>
                </c14:spPr>
              </c14:invertSolidFillFmt>
            </c:ext>
            <c:ext xmlns:c15="http://schemas.microsoft.com/office/drawing/2012/chart" uri="{02D57815-91ED-43cb-92C2-25804820EDAC}">
              <c15:filteredCategoryTitle>
                <c15:cat>
                  <c:multiLvlStrRef>
                    <c:extLst>
                      <c:ext uri="{02D57815-91ED-43cb-92C2-25804820EDAC}">
                        <c15:formulaRef>
                          <c15:sqref>'Current Management Fund Exp-Rev'!$U$11:$U$24</c15:sqref>
                        </c15:formulaRef>
                      </c:ext>
                    </c:extLst>
                  </c:multiLvlStrRef>
                </c15:cat>
              </c15:filteredCategoryTitle>
            </c:ext>
            <c:ext xmlns:c16="http://schemas.microsoft.com/office/drawing/2014/chart" uri="{C3380CC4-5D6E-409C-BE32-E72D297353CC}">
              <c16:uniqueId val="{00000008-C580-407D-8C65-985A8A6054E7}"/>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a:t>
            </a:r>
            <a:r>
              <a:rPr lang="en-US" b="1">
                <a:solidFill>
                  <a:schemeClr val="accent1"/>
                </a:solidFill>
              </a:rPr>
              <a:t>Revenue</a:t>
            </a:r>
            <a:r>
              <a:rPr lang="en-US"/>
              <a:t> and </a:t>
            </a:r>
            <a:r>
              <a:rPr lang="en-US" b="1">
                <a:solidFill>
                  <a:schemeClr val="accent6"/>
                </a:solidFill>
              </a:rPr>
              <a:t>Expenditures</a:t>
            </a:r>
          </a:p>
        </c:rich>
      </c:tx>
      <c:layout>
        <c:manualLayout>
          <c:xMode val="edge"/>
          <c:yMode val="edge"/>
          <c:x val="7.5661077444366094E-3"/>
          <c:y val="1.84647303658670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Management Fund Exp-Rev'!$Z$8</c:f>
              <c:strCache>
                <c:ptCount val="1"/>
                <c:pt idx="0">
                  <c:v>Total Revenue</c:v>
                </c:pt>
              </c:strCache>
            </c:strRef>
          </c:tx>
          <c:spPr>
            <a:solidFill>
              <a:schemeClr val="accent1">
                <a:lumMod val="60000"/>
                <a:lumOff val="40000"/>
              </a:schemeClr>
            </a:solidFill>
            <a:ln>
              <a:noFill/>
            </a:ln>
            <a:effectLst/>
          </c:spPr>
          <c:invertIfNegative val="0"/>
          <c:dPt>
            <c:idx val="0"/>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1-EBAB-494C-866F-3F987D8A8E24}"/>
              </c:ext>
            </c:extLst>
          </c:dPt>
          <c:dPt>
            <c:idx val="1"/>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3-EBAB-494C-866F-3F987D8A8E24}"/>
              </c:ext>
            </c:extLst>
          </c:dPt>
          <c:dPt>
            <c:idx val="2"/>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5-EBAB-494C-866F-3F987D8A8E24}"/>
              </c:ext>
            </c:extLst>
          </c:dPt>
          <c:dPt>
            <c:idx val="3"/>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EBAB-494C-866F-3F987D8A8E24}"/>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'Current Management Fund Exp-Rev'!$Z$11:$Z$24</c:f>
            </c:numRef>
          </c:val>
          <c:extLst>
            <c:ext xmlns:c15="http://schemas.microsoft.com/office/drawing/2012/chart" uri="{02D57815-91ED-43cb-92C2-25804820EDAC}">
              <c15:filteredCategoryTitle>
                <c15:cat>
                  <c:multiLvlStrRef>
                    <c:extLst>
                      <c:ext uri="{02D57815-91ED-43cb-92C2-25804820EDAC}">
                        <c15:formulaRef>
                          <c15:sqref>'Current Management Fund Exp-Rev'!$U$11:$U$24</c15:sqref>
                        </c15:formulaRef>
                      </c:ext>
                    </c:extLst>
                  </c:multiLvlStrRef>
                </c15:cat>
              </c15:filteredCategoryTitle>
            </c:ext>
            <c:ext xmlns:c16="http://schemas.microsoft.com/office/drawing/2014/chart" uri="{C3380CC4-5D6E-409C-BE32-E72D297353CC}">
              <c16:uniqueId val="{00000008-EBAB-494C-866F-3F987D8A8E24}"/>
            </c:ext>
          </c:extLst>
        </c:ser>
        <c:ser>
          <c:idx val="1"/>
          <c:order val="1"/>
          <c:tx>
            <c:strRef>
              <c:f>'Current Management Fund Exp-Rev'!$V$8</c:f>
              <c:strCache>
                <c:ptCount val="1"/>
                <c:pt idx="0">
                  <c:v>Expenditures</c:v>
                </c:pt>
              </c:strCache>
            </c:strRef>
          </c:tx>
          <c:spPr>
            <a:solidFill>
              <a:schemeClr val="accent6"/>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EBAB-494C-866F-3F987D8A8E24}"/>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C-EBAB-494C-866F-3F987D8A8E24}"/>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EBAB-494C-866F-3F987D8A8E2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0-EBAB-494C-866F-3F987D8A8E24}"/>
              </c:ext>
            </c:extLst>
          </c:dPt>
          <c:val>
            <c:numRef>
              <c:f>'Current Management Fund Exp-Rev'!$V$11:$V$24</c:f>
            </c:numRef>
          </c:val>
          <c:extLst>
            <c:ext xmlns:c15="http://schemas.microsoft.com/office/drawing/2012/chart" uri="{02D57815-91ED-43cb-92C2-25804820EDAC}">
              <c15:filteredCategoryTitle>
                <c15:cat>
                  <c:multiLvlStrRef>
                    <c:extLst>
                      <c:ext uri="{02D57815-91ED-43cb-92C2-25804820EDAC}">
                        <c15:formulaRef>
                          <c15:sqref>'Current Management Fund Exp-Rev'!$U$11:$U$24</c15:sqref>
                        </c15:formulaRef>
                      </c:ext>
                    </c:extLst>
                  </c:multiLvlStrRef>
                </c15:cat>
              </c15:filteredCategoryTitle>
            </c:ext>
            <c:ext xmlns:c16="http://schemas.microsoft.com/office/drawing/2014/chart" uri="{C3380CC4-5D6E-409C-BE32-E72D297353CC}">
              <c16:uniqueId val="{00000011-EBAB-494C-866F-3F987D8A8E24}"/>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Actual Total Management </a:t>
            </a:r>
            <a:r>
              <a:rPr lang="en-US" b="1" baseline="0">
                <a:solidFill>
                  <a:schemeClr val="accent1"/>
                </a:solidFill>
              </a:rPr>
              <a:t>R</a:t>
            </a:r>
            <a:r>
              <a:rPr lang="en-US" b="1">
                <a:solidFill>
                  <a:schemeClr val="accent1"/>
                </a:solidFill>
              </a:rPr>
              <a:t>evenue</a:t>
            </a:r>
            <a:r>
              <a:rPr lang="en-US"/>
              <a:t> and </a:t>
            </a:r>
            <a:r>
              <a:rPr lang="en-US" b="1">
                <a:solidFill>
                  <a:schemeClr val="accent6"/>
                </a:solidFill>
              </a:rPr>
              <a:t>Expenditures</a:t>
            </a:r>
          </a:p>
        </c:rich>
      </c:tx>
      <c:layout>
        <c:manualLayout>
          <c:xMode val="edge"/>
          <c:yMode val="edge"/>
          <c:x val="7.5661077444366094E-3"/>
          <c:y val="1.84647303658670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'Current Management Fund Exp-Rev'!$K$8</c:f>
              <c:strCache>
                <c:ptCount val="1"/>
                <c:pt idx="0">
                  <c:v>Total Revenues</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6E43-475F-A89B-37BD74C95A87}"/>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6E43-475F-A89B-37BD74C95A87}"/>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6E43-475F-A89B-37BD74C95A8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6E43-475F-A89B-37BD74C95A87}"/>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'Current Management Fund Exp-Rev'!$C$11:$C$24</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'Current Management Fund Exp-Rev'!$K$11:$K$24</c:f>
              <c:numCache>
                <c:formatCode>_("$"* #,##0_);_("$"* \(#,##0\);_("$"* "-"??_);_(@_)</c:formatCode>
                <c:ptCount val="14"/>
                <c:pt idx="0">
                  <c:v>296319.68</c:v>
                </c:pt>
                <c:pt idx="1">
                  <c:v>308359.52</c:v>
                </c:pt>
                <c:pt idx="2">
                  <c:v>292300.37</c:v>
                </c:pt>
                <c:pt idx="3">
                  <c:v>291507.46000000002</c:v>
                </c:pt>
                <c:pt idx="4">
                  <c:v>315223.09000000003</c:v>
                </c:pt>
                <c:pt idx="5">
                  <c:v>387448.8</c:v>
                </c:pt>
                <c:pt idx="6">
                  <c:v>379729.5</c:v>
                </c:pt>
                <c:pt idx="7">
                  <c:v>379450.03</c:v>
                </c:pt>
                <c:pt idx="8">
                  <c:v>316424.84000000003</c:v>
                </c:pt>
                <c:pt idx="9">
                  <c:v>308526.90000000002</c:v>
                </c:pt>
                <c:pt idx="10">
                  <c:v>311586.39</c:v>
                </c:pt>
                <c:pt idx="11">
                  <c:v>524502.48</c:v>
                </c:pt>
                <c:pt idx="12">
                  <c:v>762492.87</c:v>
                </c:pt>
                <c:pt idx="13">
                  <c:v>786444.3</c:v>
                </c:pt>
              </c:numCache>
            </c:numRef>
          </c:val>
          <c:extLst>
            <c:ext xmlns:c16="http://schemas.microsoft.com/office/drawing/2014/chart" uri="{C3380CC4-5D6E-409C-BE32-E72D297353CC}">
              <c16:uniqueId val="{00000008-6E43-475F-A89B-37BD74C95A87}"/>
            </c:ext>
          </c:extLst>
        </c:ser>
        <c:ser>
          <c:idx val="1"/>
          <c:order val="1"/>
          <c:tx>
            <c:strRef>
              <c:f>'Current Management Fund Exp-Rev'!$M$8</c:f>
              <c:strCache>
                <c:ptCount val="1"/>
                <c:pt idx="0">
                  <c:v>Total Expenditures</c:v>
                </c:pt>
              </c:strCache>
            </c:strRef>
          </c:tx>
          <c:spPr>
            <a:solidFill>
              <a:schemeClr val="accent6"/>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A-6E43-475F-A89B-37BD74C95A87}"/>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C-6E43-475F-A89B-37BD74C95A87}"/>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E-6E43-475F-A89B-37BD74C95A87}"/>
              </c:ext>
            </c:extLst>
          </c:dPt>
          <c:dPt>
            <c:idx val="3"/>
            <c:invertIfNegative val="0"/>
            <c:bubble3D val="0"/>
            <c:spPr>
              <a:solidFill>
                <a:schemeClr val="accent6"/>
              </a:solidFill>
              <a:ln>
                <a:noFill/>
              </a:ln>
              <a:effectLst/>
            </c:spPr>
            <c:extLst>
              <c:ext xmlns:c16="http://schemas.microsoft.com/office/drawing/2014/chart" uri="{C3380CC4-5D6E-409C-BE32-E72D297353CC}">
                <c16:uniqueId val="{00000010-6E43-475F-A89B-37BD74C95A87}"/>
              </c:ext>
            </c:extLst>
          </c:dPt>
          <c:cat>
            <c:numRef>
              <c:f>'Current Management Fund Exp-Rev'!$C$11:$C$24</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'Current Management Fund Exp-Rev'!$M$11:$M$24</c:f>
              <c:numCache>
                <c:formatCode>_("$"* #,##0_);_("$"* \(#,##0\);_("$"* "-"??_);_(@_)</c:formatCode>
                <c:ptCount val="14"/>
                <c:pt idx="0">
                  <c:v>218929.29</c:v>
                </c:pt>
                <c:pt idx="1">
                  <c:v>231853.63</c:v>
                </c:pt>
                <c:pt idx="2">
                  <c:v>270234.15000000002</c:v>
                </c:pt>
                <c:pt idx="3">
                  <c:v>230633.72</c:v>
                </c:pt>
                <c:pt idx="4">
                  <c:v>235190.83</c:v>
                </c:pt>
                <c:pt idx="5">
                  <c:v>293882.5</c:v>
                </c:pt>
                <c:pt idx="6">
                  <c:v>322816.59999999998</c:v>
                </c:pt>
                <c:pt idx="7">
                  <c:v>348708.47</c:v>
                </c:pt>
                <c:pt idx="8">
                  <c:v>345976.23</c:v>
                </c:pt>
                <c:pt idx="9">
                  <c:v>460587.34</c:v>
                </c:pt>
                <c:pt idx="10">
                  <c:v>560250.67000000004</c:v>
                </c:pt>
                <c:pt idx="11">
                  <c:v>673963.15</c:v>
                </c:pt>
                <c:pt idx="12">
                  <c:v>481293.29</c:v>
                </c:pt>
                <c:pt idx="13">
                  <c:v>561956.44999999995</c:v>
                </c:pt>
              </c:numCache>
            </c:numRef>
          </c:val>
          <c:extLst>
            <c:ext xmlns:c16="http://schemas.microsoft.com/office/drawing/2014/chart" uri="{C3380CC4-5D6E-409C-BE32-E72D297353CC}">
              <c16:uniqueId val="{00000011-6E43-475F-A89B-37BD74C95A87}"/>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Actual Total Management Fund Balance </a:t>
            </a:r>
          </a:p>
        </c:rich>
      </c:tx>
      <c:layout>
        <c:manualLayout>
          <c:xMode val="edge"/>
          <c:yMode val="edge"/>
          <c:x val="1.4471295277052659E-2"/>
          <c:y val="3.20011749362766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412720510462606E-2"/>
          <c:y val="0.16231052357214265"/>
          <c:w val="0.9314658182404183"/>
          <c:h val="0.74120967032173468"/>
        </c:manualLayout>
      </c:layout>
      <c:barChart>
        <c:barDir val="col"/>
        <c:grouping val="clustered"/>
        <c:varyColors val="0"/>
        <c:ser>
          <c:idx val="0"/>
          <c:order val="0"/>
          <c:tx>
            <c:strRef>
              <c:f>'Current Management Fund Exp-Rev'!$AI$8</c:f>
              <c:strCache>
                <c:ptCount val="1"/>
                <c:pt idx="0">
                  <c:v> New Ending Fund Balance </c:v>
                </c:pt>
              </c:strCache>
            </c:strRef>
          </c:tx>
          <c:spPr>
            <a:solidFill>
              <a:srgbClr val="9BBB59"/>
            </a:solidFill>
            <a:ln>
              <a:noFill/>
            </a:ln>
            <a:effectLst/>
          </c:spPr>
          <c:invertIfNegative val="1"/>
          <c:dPt>
            <c:idx val="0"/>
            <c:invertIfNegative val="1"/>
            <c:bubble3D val="0"/>
            <c:spPr>
              <a:solidFill>
                <a:schemeClr val="accent3"/>
              </a:solidFill>
              <a:ln>
                <a:noFill/>
              </a:ln>
              <a:effectLst/>
            </c:spPr>
            <c:extLst>
              <c:ext xmlns:c16="http://schemas.microsoft.com/office/drawing/2014/chart" uri="{C3380CC4-5D6E-409C-BE32-E72D297353CC}">
                <c16:uniqueId val="{00000001-8921-4104-9BF6-D1C9E0C19B63}"/>
              </c:ext>
            </c:extLst>
          </c:dPt>
          <c:dPt>
            <c:idx val="1"/>
            <c:invertIfNegative val="1"/>
            <c:bubble3D val="0"/>
            <c:spPr>
              <a:solidFill>
                <a:schemeClr val="accent3"/>
              </a:solidFill>
              <a:ln>
                <a:noFill/>
              </a:ln>
              <a:effectLst/>
            </c:spPr>
            <c:extLst>
              <c:ext xmlns:c16="http://schemas.microsoft.com/office/drawing/2014/chart" uri="{C3380CC4-5D6E-409C-BE32-E72D297353CC}">
                <c16:uniqueId val="{00000003-8921-4104-9BF6-D1C9E0C19B63}"/>
              </c:ext>
            </c:extLst>
          </c:dPt>
          <c:dPt>
            <c:idx val="2"/>
            <c:invertIfNegative val="1"/>
            <c:bubble3D val="0"/>
            <c:spPr>
              <a:solidFill>
                <a:schemeClr val="accent3"/>
              </a:solidFill>
              <a:ln>
                <a:noFill/>
              </a:ln>
              <a:effectLst/>
            </c:spPr>
            <c:extLst>
              <c:ext xmlns:c16="http://schemas.microsoft.com/office/drawing/2014/chart" uri="{C3380CC4-5D6E-409C-BE32-E72D297353CC}">
                <c16:uniqueId val="{00000005-8921-4104-9BF6-D1C9E0C19B63}"/>
              </c:ext>
            </c:extLst>
          </c:dPt>
          <c:dPt>
            <c:idx val="3"/>
            <c:invertIfNegative val="1"/>
            <c:bubble3D val="0"/>
            <c:spPr>
              <a:solidFill>
                <a:schemeClr val="accent3"/>
              </a:solidFill>
              <a:ln>
                <a:noFill/>
              </a:ln>
              <a:effectLst/>
            </c:spPr>
            <c:extLst>
              <c:ext xmlns:c16="http://schemas.microsoft.com/office/drawing/2014/chart" uri="{C3380CC4-5D6E-409C-BE32-E72D297353CC}">
                <c16:uniqueId val="{00000007-8921-4104-9BF6-D1C9E0C19B63}"/>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'Current Management Fund Exp-Rev'!$C$11:$C$24</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'Current Management Fund Exp-Rev'!$O$11:$O$24</c:f>
              <c:numCache>
                <c:formatCode>_("$"* #,##0_);_("$"* \(#,##0\);_("$"* "-"??_);_(@_)</c:formatCode>
                <c:ptCount val="14"/>
                <c:pt idx="0">
                  <c:v>306096.11</c:v>
                </c:pt>
                <c:pt idx="1">
                  <c:v>382602</c:v>
                </c:pt>
                <c:pt idx="2">
                  <c:v>404668.22</c:v>
                </c:pt>
                <c:pt idx="3">
                  <c:v>465541.96</c:v>
                </c:pt>
                <c:pt idx="4">
                  <c:v>545574.22</c:v>
                </c:pt>
                <c:pt idx="5">
                  <c:v>639140.52</c:v>
                </c:pt>
                <c:pt idx="6">
                  <c:v>696053.42</c:v>
                </c:pt>
                <c:pt idx="7">
                  <c:v>726794.98</c:v>
                </c:pt>
                <c:pt idx="8">
                  <c:v>697243.59</c:v>
                </c:pt>
                <c:pt idx="9">
                  <c:v>545183.15</c:v>
                </c:pt>
                <c:pt idx="10">
                  <c:v>296518.87</c:v>
                </c:pt>
                <c:pt idx="11">
                  <c:v>147058.20000000001</c:v>
                </c:pt>
                <c:pt idx="12">
                  <c:v>428257.78</c:v>
                </c:pt>
                <c:pt idx="13">
                  <c:v>652745.63</c:v>
                </c:pt>
              </c:numCache>
            </c:numRef>
          </c:val>
          <c:extLst>
            <c:ext xmlns:c14="http://schemas.microsoft.com/office/drawing/2007/8/2/chart" uri="{6F2FDCE9-48DA-4B69-8628-5D25D57E5C99}">
              <c14:invertSolidFillFmt>
                <c14:spPr xmlns:c14="http://schemas.microsoft.com/office/drawing/2007/8/2/chart">
                  <a:solidFill>
                    <a:srgbClr val="E6B9B8"/>
                  </a:solidFill>
                  <a:ln>
                    <a:noFill/>
                  </a:ln>
                  <a:effectLst/>
                </c14:spPr>
              </c14:invertSolidFillFmt>
            </c:ext>
            <c:ext xmlns:c16="http://schemas.microsoft.com/office/drawing/2014/chart" uri="{C3380CC4-5D6E-409C-BE32-E72D297353CC}">
              <c16:uniqueId val="{00000008-8921-4104-9BF6-D1C9E0C19B63}"/>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Fund Balance </a:t>
            </a:r>
          </a:p>
        </c:rich>
      </c:tx>
      <c:layout>
        <c:manualLayout>
          <c:xMode val="edge"/>
          <c:yMode val="edge"/>
          <c:x val="1.4471295277052659E-2"/>
          <c:y val="3.20011749362766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412720510462606E-2"/>
          <c:y val="0.16231052357214265"/>
          <c:w val="0.9314658182404183"/>
          <c:h val="0.74120967032173468"/>
        </c:manualLayout>
      </c:layout>
      <c:barChart>
        <c:barDir val="col"/>
        <c:grouping val="clustered"/>
        <c:varyColors val="0"/>
        <c:ser>
          <c:idx val="0"/>
          <c:order val="0"/>
          <c:tx>
            <c:strRef>
              <c:f>'Previous Exp Scenario'!$AI$8</c:f>
              <c:strCache>
                <c:ptCount val="1"/>
                <c:pt idx="0">
                  <c:v> New Ending Fund Balance </c:v>
                </c:pt>
              </c:strCache>
            </c:strRef>
          </c:tx>
          <c:spPr>
            <a:solidFill>
              <a:srgbClr val="9BBB59"/>
            </a:solidFill>
            <a:ln>
              <a:noFill/>
            </a:ln>
            <a:effectLst/>
          </c:spPr>
          <c:invertIfNegative val="1"/>
          <c:dPt>
            <c:idx val="0"/>
            <c:invertIfNegative val="1"/>
            <c:bubble3D val="0"/>
            <c:spPr>
              <a:solidFill>
                <a:schemeClr val="bg1">
                  <a:lumMod val="75000"/>
                </a:schemeClr>
              </a:solidFill>
              <a:ln>
                <a:noFill/>
              </a:ln>
              <a:effectLst/>
            </c:spPr>
            <c:extLst>
              <c:ext xmlns:c16="http://schemas.microsoft.com/office/drawing/2014/chart" uri="{C3380CC4-5D6E-409C-BE32-E72D297353CC}">
                <c16:uniqueId val="{00000001-57F4-4044-A7B8-BE3452DAB229}"/>
              </c:ext>
            </c:extLst>
          </c:dPt>
          <c:dPt>
            <c:idx val="1"/>
            <c:invertIfNegative val="1"/>
            <c:bubble3D val="0"/>
            <c:spPr>
              <a:solidFill>
                <a:schemeClr val="bg1">
                  <a:lumMod val="75000"/>
                </a:schemeClr>
              </a:solidFill>
              <a:ln>
                <a:noFill/>
              </a:ln>
              <a:effectLst/>
            </c:spPr>
            <c:extLst>
              <c:ext xmlns:c16="http://schemas.microsoft.com/office/drawing/2014/chart" uri="{C3380CC4-5D6E-409C-BE32-E72D297353CC}">
                <c16:uniqueId val="{00000003-57F4-4044-A7B8-BE3452DAB229}"/>
              </c:ext>
            </c:extLst>
          </c:dPt>
          <c:dPt>
            <c:idx val="2"/>
            <c:invertIfNegative val="1"/>
            <c:bubble3D val="0"/>
            <c:spPr>
              <a:solidFill>
                <a:schemeClr val="bg1">
                  <a:lumMod val="75000"/>
                </a:schemeClr>
              </a:solidFill>
              <a:ln>
                <a:noFill/>
              </a:ln>
              <a:effectLst/>
            </c:spPr>
            <c:extLst>
              <c:ext xmlns:c16="http://schemas.microsoft.com/office/drawing/2014/chart" uri="{C3380CC4-5D6E-409C-BE32-E72D297353CC}">
                <c16:uniqueId val="{00000005-57F4-4044-A7B8-BE3452DAB229}"/>
              </c:ext>
            </c:extLst>
          </c:dPt>
          <c:dPt>
            <c:idx val="3"/>
            <c:invertIfNegative val="1"/>
            <c:bubble3D val="0"/>
            <c:spPr>
              <a:solidFill>
                <a:schemeClr val="bg1">
                  <a:lumMod val="75000"/>
                </a:schemeClr>
              </a:solidFill>
              <a:ln>
                <a:noFill/>
              </a:ln>
              <a:effectLst/>
            </c:spPr>
            <c:extLst>
              <c:ext xmlns:c16="http://schemas.microsoft.com/office/drawing/2014/chart" uri="{C3380CC4-5D6E-409C-BE32-E72D297353CC}">
                <c16:uniqueId val="{00000007-57F4-4044-A7B8-BE3452DAB229}"/>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'Previous Exp Scenario'!$U$11:$U$24</c:f>
              <c:strCache>
                <c:ptCount val="14"/>
                <c:pt idx="0">
                  <c:v>2011</c:v>
                </c:pt>
                <c:pt idx="1">
                  <c:v>2012</c:v>
                </c:pt>
                <c:pt idx="2">
                  <c:v>2013</c:v>
                </c:pt>
                <c:pt idx="3">
                  <c:v>2014</c:v>
                </c:pt>
                <c:pt idx="4">
                  <c:v>Re-estimated 2015</c:v>
                </c:pt>
                <c:pt idx="5">
                  <c:v>Re-estimated 2016</c:v>
                </c:pt>
                <c:pt idx="6">
                  <c:v>Re-estimated 2017</c:v>
                </c:pt>
                <c:pt idx="7">
                  <c:v>Re-estimated 2018</c:v>
                </c:pt>
                <c:pt idx="8">
                  <c:v>Re-estimated 2019</c:v>
                </c:pt>
                <c:pt idx="9">
                  <c:v>Re-estimated 2020</c:v>
                </c:pt>
                <c:pt idx="10">
                  <c:v>Re-estimated 2021</c:v>
                </c:pt>
                <c:pt idx="11">
                  <c:v>Re-estimated 2022</c:v>
                </c:pt>
                <c:pt idx="12">
                  <c:v>Re-estimated 2023</c:v>
                </c:pt>
                <c:pt idx="13">
                  <c:v>Re-estimated 2024</c:v>
                </c:pt>
              </c:strCache>
            </c:strRef>
          </c:cat>
          <c:val>
            <c:numRef>
              <c:f>'Previous Exp Scenario'!$AI$11:$AI$24</c:f>
              <c:numCache>
                <c:formatCode>_("$"* #,##0_);_("$"* \(#,##0\);_("$"* "-"??_);_(@_)</c:formatCode>
                <c:ptCount val="14"/>
                <c:pt idx="0">
                  <c:v>306096.11</c:v>
                </c:pt>
                <c:pt idx="1">
                  <c:v>382602</c:v>
                </c:pt>
                <c:pt idx="2">
                  <c:v>404668.22</c:v>
                </c:pt>
                <c:pt idx="3">
                  <c:v>465541.96</c:v>
                </c:pt>
                <c:pt idx="4">
                  <c:v>275083.14200000011</c:v>
                </c:pt>
                <c:pt idx="5">
                  <c:v>14552.062000000093</c:v>
                </c:pt>
                <c:pt idx="6">
                  <c:v>-137463.72999999998</c:v>
                </c:pt>
                <c:pt idx="7">
                  <c:v>-57224.784500000009</c:v>
                </c:pt>
                <c:pt idx="8">
                  <c:v>204924.68150000006</c:v>
                </c:pt>
                <c:pt idx="9">
                  <c:v>323558.70333333343</c:v>
                </c:pt>
                <c:pt idx="10">
                  <c:v>108162.90183333319</c:v>
                </c:pt>
                <c:pt idx="11">
                  <c:v>-222590.28350000031</c:v>
                </c:pt>
                <c:pt idx="12">
                  <c:v>-24280.680666666711</c:v>
                </c:pt>
                <c:pt idx="13">
                  <c:v>578540.4048333338</c:v>
                </c:pt>
              </c:numCache>
            </c:numRef>
          </c:val>
          <c:extLst>
            <c:ext xmlns:c14="http://schemas.microsoft.com/office/drawing/2007/8/2/chart" uri="{6F2FDCE9-48DA-4B69-8628-5D25D57E5C99}">
              <c14:invertSolidFillFmt>
                <c14:spPr xmlns:c14="http://schemas.microsoft.com/office/drawing/2007/8/2/chart">
                  <a:solidFill>
                    <a:srgbClr val="E6B9B8"/>
                  </a:solidFill>
                  <a:ln>
                    <a:noFill/>
                  </a:ln>
                  <a:effectLst/>
                </c14:spPr>
              </c14:invertSolidFillFmt>
            </c:ext>
            <c:ext xmlns:c16="http://schemas.microsoft.com/office/drawing/2014/chart" uri="{C3380CC4-5D6E-409C-BE32-E72D297353CC}">
              <c16:uniqueId val="{00000008-57F4-4044-A7B8-BE3452DAB229}"/>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a:t>
            </a:r>
            <a:r>
              <a:rPr lang="en-US" b="1">
                <a:solidFill>
                  <a:schemeClr val="accent1"/>
                </a:solidFill>
              </a:rPr>
              <a:t>Revenue</a:t>
            </a:r>
            <a:r>
              <a:rPr lang="en-US"/>
              <a:t> and </a:t>
            </a:r>
            <a:r>
              <a:rPr lang="en-US" b="1">
                <a:solidFill>
                  <a:schemeClr val="accent6"/>
                </a:solidFill>
              </a:rPr>
              <a:t>Expenditures</a:t>
            </a:r>
          </a:p>
        </c:rich>
      </c:tx>
      <c:layout>
        <c:manualLayout>
          <c:xMode val="edge"/>
          <c:yMode val="edge"/>
          <c:x val="7.5661077444366094E-3"/>
          <c:y val="1.84647303658670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'Previous Exp Scenario'!$Z$8</c:f>
              <c:strCache>
                <c:ptCount val="1"/>
                <c:pt idx="0">
                  <c:v>Total Revenue</c:v>
                </c:pt>
              </c:strCache>
            </c:strRef>
          </c:tx>
          <c:spPr>
            <a:solidFill>
              <a:schemeClr val="accent1">
                <a:lumMod val="60000"/>
                <a:lumOff val="40000"/>
              </a:schemeClr>
            </a:solidFill>
            <a:ln>
              <a:noFill/>
            </a:ln>
            <a:effectLst/>
          </c:spPr>
          <c:invertIfNegative val="0"/>
          <c:dPt>
            <c:idx val="0"/>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1-E6DD-44C2-80A0-91F8034C70F6}"/>
              </c:ext>
            </c:extLst>
          </c:dPt>
          <c:dPt>
            <c:idx val="1"/>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3-E6DD-44C2-80A0-91F8034C70F6}"/>
              </c:ext>
            </c:extLst>
          </c:dPt>
          <c:dPt>
            <c:idx val="2"/>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5-E6DD-44C2-80A0-91F8034C70F6}"/>
              </c:ext>
            </c:extLst>
          </c:dPt>
          <c:dPt>
            <c:idx val="3"/>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E6DD-44C2-80A0-91F8034C70F6}"/>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'Previous Exp Scenario'!$U$11:$U$24</c:f>
              <c:strCache>
                <c:ptCount val="14"/>
                <c:pt idx="0">
                  <c:v>2011</c:v>
                </c:pt>
                <c:pt idx="1">
                  <c:v>2012</c:v>
                </c:pt>
                <c:pt idx="2">
                  <c:v>2013</c:v>
                </c:pt>
                <c:pt idx="3">
                  <c:v>2014</c:v>
                </c:pt>
                <c:pt idx="4">
                  <c:v>Re-estimated 2015</c:v>
                </c:pt>
                <c:pt idx="5">
                  <c:v>Re-estimated 2016</c:v>
                </c:pt>
                <c:pt idx="6">
                  <c:v>Re-estimated 2017</c:v>
                </c:pt>
                <c:pt idx="7">
                  <c:v>Re-estimated 2018</c:v>
                </c:pt>
                <c:pt idx="8">
                  <c:v>Re-estimated 2019</c:v>
                </c:pt>
                <c:pt idx="9">
                  <c:v>Re-estimated 2020</c:v>
                </c:pt>
                <c:pt idx="10">
                  <c:v>Re-estimated 2021</c:v>
                </c:pt>
                <c:pt idx="11">
                  <c:v>Re-estimated 2022</c:v>
                </c:pt>
                <c:pt idx="12">
                  <c:v>Re-estimated 2023</c:v>
                </c:pt>
                <c:pt idx="13">
                  <c:v>Re-estimated 2024</c:v>
                </c:pt>
              </c:strCache>
            </c:strRef>
          </c:cat>
          <c:val>
            <c:numRef>
              <c:f>'Previous Exp Scenario'!$Z$11:$Z$24</c:f>
              <c:numCache>
                <c:formatCode>_("$"* #,##0_);_("$"* \(#,##0\);_("$"* "-"??_);_(@_)</c:formatCode>
                <c:ptCount val="14"/>
                <c:pt idx="0">
                  <c:v>296319.68</c:v>
                </c:pt>
                <c:pt idx="1">
                  <c:v>308359.52</c:v>
                </c:pt>
                <c:pt idx="2">
                  <c:v>292300.37</c:v>
                </c:pt>
                <c:pt idx="3">
                  <c:v>291507.46000000002</c:v>
                </c:pt>
                <c:pt idx="4">
                  <c:v>44732.012000000104</c:v>
                </c:pt>
                <c:pt idx="5">
                  <c:v>33351.419999999984</c:v>
                </c:pt>
                <c:pt idx="6">
                  <c:v>170800.8079999999</c:v>
                </c:pt>
                <c:pt idx="7">
                  <c:v>428947.41549999994</c:v>
                </c:pt>
                <c:pt idx="8">
                  <c:v>608125.69600000011</c:v>
                </c:pt>
                <c:pt idx="9">
                  <c:v>579221.36183333339</c:v>
                </c:pt>
                <c:pt idx="10">
                  <c:v>344854.86849999992</c:v>
                </c:pt>
                <c:pt idx="11">
                  <c:v>343209.96466666652</c:v>
                </c:pt>
                <c:pt idx="12">
                  <c:v>679602.89283333358</c:v>
                </c:pt>
                <c:pt idx="13">
                  <c:v>1164777.5355000005</c:v>
                </c:pt>
              </c:numCache>
            </c:numRef>
          </c:val>
          <c:extLst>
            <c:ext xmlns:c16="http://schemas.microsoft.com/office/drawing/2014/chart" uri="{C3380CC4-5D6E-409C-BE32-E72D297353CC}">
              <c16:uniqueId val="{00000008-E6DD-44C2-80A0-91F8034C70F6}"/>
            </c:ext>
          </c:extLst>
        </c:ser>
        <c:ser>
          <c:idx val="1"/>
          <c:order val="1"/>
          <c:tx>
            <c:strRef>
              <c:f>'Previous Exp Scenario'!$V$8</c:f>
              <c:strCache>
                <c:ptCount val="1"/>
                <c:pt idx="0">
                  <c:v>Expenditures</c:v>
                </c:pt>
              </c:strCache>
            </c:strRef>
          </c:tx>
          <c:spPr>
            <a:solidFill>
              <a:schemeClr val="accent6"/>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E6DD-44C2-80A0-91F8034C70F6}"/>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C-E6DD-44C2-80A0-91F8034C70F6}"/>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E-E6DD-44C2-80A0-91F8034C70F6}"/>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0-E6DD-44C2-80A0-91F8034C70F6}"/>
              </c:ext>
            </c:extLst>
          </c:dPt>
          <c:cat>
            <c:strRef>
              <c:f>'Previous Exp Scenario'!$U$11:$U$24</c:f>
              <c:strCache>
                <c:ptCount val="14"/>
                <c:pt idx="0">
                  <c:v>2011</c:v>
                </c:pt>
                <c:pt idx="1">
                  <c:v>2012</c:v>
                </c:pt>
                <c:pt idx="2">
                  <c:v>2013</c:v>
                </c:pt>
                <c:pt idx="3">
                  <c:v>2014</c:v>
                </c:pt>
                <c:pt idx="4">
                  <c:v>Re-estimated 2015</c:v>
                </c:pt>
                <c:pt idx="5">
                  <c:v>Re-estimated 2016</c:v>
                </c:pt>
                <c:pt idx="6">
                  <c:v>Re-estimated 2017</c:v>
                </c:pt>
                <c:pt idx="7">
                  <c:v>Re-estimated 2018</c:v>
                </c:pt>
                <c:pt idx="8">
                  <c:v>Re-estimated 2019</c:v>
                </c:pt>
                <c:pt idx="9">
                  <c:v>Re-estimated 2020</c:v>
                </c:pt>
                <c:pt idx="10">
                  <c:v>Re-estimated 2021</c:v>
                </c:pt>
                <c:pt idx="11">
                  <c:v>Re-estimated 2022</c:v>
                </c:pt>
                <c:pt idx="12">
                  <c:v>Re-estimated 2023</c:v>
                </c:pt>
                <c:pt idx="13">
                  <c:v>Re-estimated 2024</c:v>
                </c:pt>
              </c:strCache>
            </c:strRef>
          </c:cat>
          <c:val>
            <c:numRef>
              <c:f>'Previous Exp Scenario'!$V$11:$V$24</c:f>
              <c:numCache>
                <c:formatCode>_("$"* #,##0_);_("$"* \(#,##0\);_("$"* "-"??_);_(@_)</c:formatCode>
                <c:ptCount val="14"/>
                <c:pt idx="0">
                  <c:v>218929.29</c:v>
                </c:pt>
                <c:pt idx="1">
                  <c:v>231853.63</c:v>
                </c:pt>
                <c:pt idx="2">
                  <c:v>270234.15000000002</c:v>
                </c:pt>
                <c:pt idx="3">
                  <c:v>230633.72</c:v>
                </c:pt>
                <c:pt idx="4">
                  <c:v>235190.83</c:v>
                </c:pt>
                <c:pt idx="5">
                  <c:v>293882.5</c:v>
                </c:pt>
                <c:pt idx="6">
                  <c:v>322816.59999999998</c:v>
                </c:pt>
                <c:pt idx="7">
                  <c:v>348708.47</c:v>
                </c:pt>
                <c:pt idx="8">
                  <c:v>345976.23</c:v>
                </c:pt>
                <c:pt idx="9">
                  <c:v>460587.34</c:v>
                </c:pt>
                <c:pt idx="10">
                  <c:v>560250.67000000004</c:v>
                </c:pt>
                <c:pt idx="11">
                  <c:v>673963.15</c:v>
                </c:pt>
                <c:pt idx="12">
                  <c:v>481293.29</c:v>
                </c:pt>
                <c:pt idx="13">
                  <c:v>561956.44999999995</c:v>
                </c:pt>
              </c:numCache>
            </c:numRef>
          </c:val>
          <c:extLst>
            <c:ext xmlns:c16="http://schemas.microsoft.com/office/drawing/2014/chart" uri="{C3380CC4-5D6E-409C-BE32-E72D297353CC}">
              <c16:uniqueId val="{00000011-E6DD-44C2-80A0-91F8034C70F6}"/>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Actual Total Management </a:t>
            </a:r>
            <a:r>
              <a:rPr lang="en-US" b="1" baseline="0">
                <a:solidFill>
                  <a:schemeClr val="accent1"/>
                </a:solidFill>
              </a:rPr>
              <a:t>R</a:t>
            </a:r>
            <a:r>
              <a:rPr lang="en-US" b="1">
                <a:solidFill>
                  <a:schemeClr val="accent1"/>
                </a:solidFill>
              </a:rPr>
              <a:t>evenue</a:t>
            </a:r>
            <a:r>
              <a:rPr lang="en-US"/>
              <a:t> and </a:t>
            </a:r>
            <a:r>
              <a:rPr lang="en-US" b="1">
                <a:solidFill>
                  <a:schemeClr val="accent6"/>
                </a:solidFill>
              </a:rPr>
              <a:t>Expenditures</a:t>
            </a:r>
          </a:p>
        </c:rich>
      </c:tx>
      <c:layout>
        <c:manualLayout>
          <c:xMode val="edge"/>
          <c:yMode val="edge"/>
          <c:x val="7.5661077444366094E-3"/>
          <c:y val="1.84647303658670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'Previous Exp Scenario'!$K$8</c:f>
              <c:strCache>
                <c:ptCount val="1"/>
                <c:pt idx="0">
                  <c:v>Total Revenues</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84F-AD7B-50CD4007C0C6}"/>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C1FF-484F-AD7B-50CD4007C0C6}"/>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C1FF-484F-AD7B-50CD4007C0C6}"/>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C1FF-484F-AD7B-50CD4007C0C6}"/>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'Previous Exp Scenario'!$K$11:$K$24</c:f>
            </c:numRef>
          </c:val>
          <c:extLst>
            <c:ext xmlns:c15="http://schemas.microsoft.com/office/drawing/2012/chart" uri="{02D57815-91ED-43cb-92C2-25804820EDAC}">
              <c15:filteredCategoryTitle>
                <c15:cat>
                  <c:multiLvlStrRef>
                    <c:extLst>
                      <c:ext uri="{02D57815-91ED-43cb-92C2-25804820EDAC}">
                        <c15:formulaRef>
                          <c15:sqref>'Previous Exp Scenario'!$C$11:$C$24</c15:sqref>
                        </c15:formulaRef>
                      </c:ext>
                    </c:extLst>
                  </c:multiLvlStrRef>
                </c15:cat>
              </c15:filteredCategoryTitle>
            </c:ext>
            <c:ext xmlns:c16="http://schemas.microsoft.com/office/drawing/2014/chart" uri="{C3380CC4-5D6E-409C-BE32-E72D297353CC}">
              <c16:uniqueId val="{00000008-C1FF-484F-AD7B-50CD4007C0C6}"/>
            </c:ext>
          </c:extLst>
        </c:ser>
        <c:ser>
          <c:idx val="1"/>
          <c:order val="1"/>
          <c:tx>
            <c:strRef>
              <c:f>'Previous Exp Scenario'!$M$8</c:f>
              <c:strCache>
                <c:ptCount val="1"/>
                <c:pt idx="0">
                  <c:v>Total Expenditures</c:v>
                </c:pt>
              </c:strCache>
            </c:strRef>
          </c:tx>
          <c:spPr>
            <a:solidFill>
              <a:schemeClr val="accent6"/>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A-C1FF-484F-AD7B-50CD4007C0C6}"/>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C-C1FF-484F-AD7B-50CD4007C0C6}"/>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E-C1FF-484F-AD7B-50CD4007C0C6}"/>
              </c:ext>
            </c:extLst>
          </c:dPt>
          <c:dPt>
            <c:idx val="3"/>
            <c:invertIfNegative val="0"/>
            <c:bubble3D val="0"/>
            <c:spPr>
              <a:solidFill>
                <a:schemeClr val="accent6"/>
              </a:solidFill>
              <a:ln>
                <a:noFill/>
              </a:ln>
              <a:effectLst/>
            </c:spPr>
            <c:extLst>
              <c:ext xmlns:c16="http://schemas.microsoft.com/office/drawing/2014/chart" uri="{C3380CC4-5D6E-409C-BE32-E72D297353CC}">
                <c16:uniqueId val="{00000010-C1FF-484F-AD7B-50CD4007C0C6}"/>
              </c:ext>
            </c:extLst>
          </c:dPt>
          <c:val>
            <c:numRef>
              <c:f>'Previous Exp Scenario'!$M$11:$M$24</c:f>
            </c:numRef>
          </c:val>
          <c:extLst>
            <c:ext xmlns:c15="http://schemas.microsoft.com/office/drawing/2012/chart" uri="{02D57815-91ED-43cb-92C2-25804820EDAC}">
              <c15:filteredCategoryTitle>
                <c15:cat>
                  <c:multiLvlStrRef>
                    <c:extLst>
                      <c:ext uri="{02D57815-91ED-43cb-92C2-25804820EDAC}">
                        <c15:formulaRef>
                          <c15:sqref>'Previous Exp Scenario'!$C$11:$C$24</c15:sqref>
                        </c15:formulaRef>
                      </c:ext>
                    </c:extLst>
                  </c:multiLvlStrRef>
                </c15:cat>
              </c15:filteredCategoryTitle>
            </c:ext>
            <c:ext xmlns:c16="http://schemas.microsoft.com/office/drawing/2014/chart" uri="{C3380CC4-5D6E-409C-BE32-E72D297353CC}">
              <c16:uniqueId val="{00000011-C1FF-484F-AD7B-50CD4007C0C6}"/>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Actual Total Management Fund Balance </a:t>
            </a:r>
          </a:p>
        </c:rich>
      </c:tx>
      <c:layout>
        <c:manualLayout>
          <c:xMode val="edge"/>
          <c:yMode val="edge"/>
          <c:x val="1.4471295277052659E-2"/>
          <c:y val="3.20011749362766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412720510462606E-2"/>
          <c:y val="0.16231052357214265"/>
          <c:w val="0.9314658182404183"/>
          <c:h val="0.74120967032173468"/>
        </c:manualLayout>
      </c:layout>
      <c:barChart>
        <c:barDir val="col"/>
        <c:grouping val="clustered"/>
        <c:varyColors val="0"/>
        <c:ser>
          <c:idx val="0"/>
          <c:order val="0"/>
          <c:tx>
            <c:strRef>
              <c:f>'Previous Exp Scenario'!$AI$8</c:f>
              <c:strCache>
                <c:ptCount val="1"/>
                <c:pt idx="0">
                  <c:v> New Ending Fund Balance </c:v>
                </c:pt>
              </c:strCache>
            </c:strRef>
          </c:tx>
          <c:spPr>
            <a:solidFill>
              <a:srgbClr val="9BBB59"/>
            </a:solidFill>
            <a:ln>
              <a:noFill/>
            </a:ln>
            <a:effectLst/>
          </c:spPr>
          <c:invertIfNegative val="1"/>
          <c:dPt>
            <c:idx val="0"/>
            <c:invertIfNegative val="1"/>
            <c:bubble3D val="0"/>
            <c:spPr>
              <a:solidFill>
                <a:schemeClr val="accent3"/>
              </a:solidFill>
              <a:ln>
                <a:noFill/>
              </a:ln>
              <a:effectLst/>
            </c:spPr>
            <c:extLst>
              <c:ext xmlns:c16="http://schemas.microsoft.com/office/drawing/2014/chart" uri="{C3380CC4-5D6E-409C-BE32-E72D297353CC}">
                <c16:uniqueId val="{00000001-4EA7-48BD-8714-A9A1C7E53342}"/>
              </c:ext>
            </c:extLst>
          </c:dPt>
          <c:dPt>
            <c:idx val="1"/>
            <c:invertIfNegative val="1"/>
            <c:bubble3D val="0"/>
            <c:spPr>
              <a:solidFill>
                <a:schemeClr val="accent3"/>
              </a:solidFill>
              <a:ln>
                <a:noFill/>
              </a:ln>
              <a:effectLst/>
            </c:spPr>
            <c:extLst>
              <c:ext xmlns:c16="http://schemas.microsoft.com/office/drawing/2014/chart" uri="{C3380CC4-5D6E-409C-BE32-E72D297353CC}">
                <c16:uniqueId val="{00000003-4EA7-48BD-8714-A9A1C7E53342}"/>
              </c:ext>
            </c:extLst>
          </c:dPt>
          <c:dPt>
            <c:idx val="2"/>
            <c:invertIfNegative val="1"/>
            <c:bubble3D val="0"/>
            <c:spPr>
              <a:solidFill>
                <a:schemeClr val="accent3"/>
              </a:solidFill>
              <a:ln>
                <a:noFill/>
              </a:ln>
              <a:effectLst/>
            </c:spPr>
            <c:extLst>
              <c:ext xmlns:c16="http://schemas.microsoft.com/office/drawing/2014/chart" uri="{C3380CC4-5D6E-409C-BE32-E72D297353CC}">
                <c16:uniqueId val="{00000005-4EA7-48BD-8714-A9A1C7E53342}"/>
              </c:ext>
            </c:extLst>
          </c:dPt>
          <c:dPt>
            <c:idx val="3"/>
            <c:invertIfNegative val="1"/>
            <c:bubble3D val="0"/>
            <c:spPr>
              <a:solidFill>
                <a:schemeClr val="accent3"/>
              </a:solidFill>
              <a:ln>
                <a:noFill/>
              </a:ln>
              <a:effectLst/>
            </c:spPr>
            <c:extLst>
              <c:ext xmlns:c16="http://schemas.microsoft.com/office/drawing/2014/chart" uri="{C3380CC4-5D6E-409C-BE32-E72D297353CC}">
                <c16:uniqueId val="{00000007-4EA7-48BD-8714-A9A1C7E53342}"/>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'Previous Exp Scenario'!$O$11:$O$24</c:f>
            </c:numRef>
          </c:val>
          <c:extLst>
            <c:ext xmlns:c14="http://schemas.microsoft.com/office/drawing/2007/8/2/chart" uri="{6F2FDCE9-48DA-4B69-8628-5D25D57E5C99}">
              <c14:invertSolidFillFmt>
                <c14:spPr xmlns:c14="http://schemas.microsoft.com/office/drawing/2007/8/2/chart">
                  <a:solidFill>
                    <a:srgbClr val="E6B9B8"/>
                  </a:solidFill>
                  <a:ln>
                    <a:noFill/>
                  </a:ln>
                  <a:effectLst/>
                </c14:spPr>
              </c14:invertSolidFillFmt>
            </c:ext>
            <c:ext xmlns:c15="http://schemas.microsoft.com/office/drawing/2012/chart" uri="{02D57815-91ED-43cb-92C2-25804820EDAC}">
              <c15:filteredCategoryTitle>
                <c15:cat>
                  <c:multiLvlStrRef>
                    <c:extLst>
                      <c:ext uri="{02D57815-91ED-43cb-92C2-25804820EDAC}">
                        <c15:formulaRef>
                          <c15:sqref>'Previous Exp Scenario'!$C$11:$C$24</c15:sqref>
                        </c15:formulaRef>
                      </c:ext>
                    </c:extLst>
                  </c:multiLvlStrRef>
                </c15:cat>
              </c15:filteredCategoryTitle>
            </c:ext>
            <c:ext xmlns:c16="http://schemas.microsoft.com/office/drawing/2014/chart" uri="{C3380CC4-5D6E-409C-BE32-E72D297353CC}">
              <c16:uniqueId val="{00000008-4EA7-48BD-8714-A9A1C7E53342}"/>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Fund Balance </a:t>
            </a:r>
          </a:p>
        </c:rich>
      </c:tx>
      <c:layout>
        <c:manualLayout>
          <c:xMode val="edge"/>
          <c:yMode val="edge"/>
          <c:x val="1.4471295277052659E-2"/>
          <c:y val="3.20011749362766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412720510462606E-2"/>
          <c:y val="0.16231052357214265"/>
          <c:w val="0.9314658182404183"/>
          <c:h val="0.74120967032173468"/>
        </c:manualLayout>
      </c:layout>
      <c:barChart>
        <c:barDir val="col"/>
        <c:grouping val="clustered"/>
        <c:varyColors val="0"/>
        <c:ser>
          <c:idx val="0"/>
          <c:order val="0"/>
          <c:tx>
            <c:strRef>
              <c:f>'Management Fund Projections'!$AH$8</c:f>
              <c:strCache>
                <c:ptCount val="1"/>
                <c:pt idx="0">
                  <c:v> New Ending Fund Balance </c:v>
                </c:pt>
              </c:strCache>
            </c:strRef>
          </c:tx>
          <c:spPr>
            <a:solidFill>
              <a:srgbClr val="9BBB59"/>
            </a:solidFill>
            <a:ln>
              <a:noFill/>
            </a:ln>
            <a:effectLst/>
          </c:spPr>
          <c:invertIfNegative val="1"/>
          <c:dPt>
            <c:idx val="0"/>
            <c:invertIfNegative val="1"/>
            <c:bubble3D val="0"/>
            <c:spPr>
              <a:solidFill>
                <a:schemeClr val="bg1">
                  <a:lumMod val="75000"/>
                </a:schemeClr>
              </a:solidFill>
              <a:ln>
                <a:noFill/>
              </a:ln>
              <a:effectLst/>
            </c:spPr>
            <c:extLst>
              <c:ext xmlns:c16="http://schemas.microsoft.com/office/drawing/2014/chart" uri="{C3380CC4-5D6E-409C-BE32-E72D297353CC}">
                <c16:uniqueId val="{00000001-BB20-444B-8A6F-61AA8F9E34CA}"/>
              </c:ext>
            </c:extLst>
          </c:dPt>
          <c:dPt>
            <c:idx val="1"/>
            <c:invertIfNegative val="1"/>
            <c:bubble3D val="0"/>
            <c:spPr>
              <a:solidFill>
                <a:schemeClr val="bg1">
                  <a:lumMod val="75000"/>
                </a:schemeClr>
              </a:solidFill>
              <a:ln>
                <a:noFill/>
              </a:ln>
              <a:effectLst/>
            </c:spPr>
            <c:extLst>
              <c:ext xmlns:c16="http://schemas.microsoft.com/office/drawing/2014/chart" uri="{C3380CC4-5D6E-409C-BE32-E72D297353CC}">
                <c16:uniqueId val="{00000003-BB20-444B-8A6F-61AA8F9E34CA}"/>
              </c:ext>
            </c:extLst>
          </c:dPt>
          <c:dPt>
            <c:idx val="2"/>
            <c:invertIfNegative val="1"/>
            <c:bubble3D val="0"/>
            <c:spPr>
              <a:solidFill>
                <a:schemeClr val="bg1">
                  <a:lumMod val="75000"/>
                </a:schemeClr>
              </a:solidFill>
              <a:ln>
                <a:noFill/>
              </a:ln>
              <a:effectLst/>
            </c:spPr>
            <c:extLst>
              <c:ext xmlns:c16="http://schemas.microsoft.com/office/drawing/2014/chart" uri="{C3380CC4-5D6E-409C-BE32-E72D297353CC}">
                <c16:uniqueId val="{00000005-BB20-444B-8A6F-61AA8F9E34CA}"/>
              </c:ext>
            </c:extLst>
          </c:dPt>
          <c:dPt>
            <c:idx val="3"/>
            <c:invertIfNegative val="1"/>
            <c:bubble3D val="0"/>
            <c:spPr>
              <a:solidFill>
                <a:schemeClr val="bg1">
                  <a:lumMod val="75000"/>
                </a:schemeClr>
              </a:solidFill>
              <a:ln>
                <a:noFill/>
              </a:ln>
              <a:effectLst/>
            </c:spPr>
            <c:extLst>
              <c:ext xmlns:c16="http://schemas.microsoft.com/office/drawing/2014/chart" uri="{C3380CC4-5D6E-409C-BE32-E72D297353CC}">
                <c16:uniqueId val="{00000007-BB20-444B-8A6F-61AA8F9E34CA}"/>
              </c:ext>
            </c:extLst>
          </c:dPt>
          <c:dPt>
            <c:idx val="4"/>
            <c:invertIfNegative val="1"/>
            <c:bubble3D val="0"/>
            <c:spPr>
              <a:solidFill>
                <a:schemeClr val="bg1">
                  <a:lumMod val="75000"/>
                </a:schemeClr>
              </a:solidFill>
              <a:ln>
                <a:noFill/>
              </a:ln>
              <a:effectLst/>
            </c:spPr>
            <c:extLst>
              <c:ext xmlns:c16="http://schemas.microsoft.com/office/drawing/2014/chart" uri="{C3380CC4-5D6E-409C-BE32-E72D297353CC}">
                <c16:uniqueId val="{00000009-BB20-444B-8A6F-61AA8F9E34CA}"/>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'Management Fund Projections'!$U$11:$U$38</c:f>
              <c:strCache>
                <c:ptCount val="19"/>
                <c:pt idx="0">
                  <c:v>2020</c:v>
                </c:pt>
                <c:pt idx="1">
                  <c:v>2021</c:v>
                </c:pt>
                <c:pt idx="2">
                  <c:v>2022</c:v>
                </c:pt>
                <c:pt idx="3">
                  <c:v>2023</c:v>
                </c:pt>
                <c:pt idx="4">
                  <c:v>2024</c:v>
                </c:pt>
                <c:pt idx="5">
                  <c:v>Est. 2025</c:v>
                </c:pt>
                <c:pt idx="6">
                  <c:v>Est. 2026</c:v>
                </c:pt>
                <c:pt idx="7">
                  <c:v>Est. 2027</c:v>
                </c:pt>
                <c:pt idx="8">
                  <c:v>Est. 2028</c:v>
                </c:pt>
                <c:pt idx="9">
                  <c:v>Est. 2029</c:v>
                </c:pt>
                <c:pt idx="10">
                  <c:v>Est. 2030</c:v>
                </c:pt>
                <c:pt idx="11">
                  <c:v>Est. 2031</c:v>
                </c:pt>
                <c:pt idx="12">
                  <c:v>Est. 2032</c:v>
                </c:pt>
                <c:pt idx="13">
                  <c:v>Est. 2033</c:v>
                </c:pt>
                <c:pt idx="14">
                  <c:v>Est. 2034</c:v>
                </c:pt>
                <c:pt idx="15">
                  <c:v>Est. 2035</c:v>
                </c:pt>
                <c:pt idx="16">
                  <c:v>Est. 2036</c:v>
                </c:pt>
                <c:pt idx="17">
                  <c:v>Est. 2037</c:v>
                </c:pt>
                <c:pt idx="18">
                  <c:v>Est. 2038</c:v>
                </c:pt>
              </c:strCache>
            </c:strRef>
          </c:cat>
          <c:val>
            <c:numRef>
              <c:f>'Management Fund Projections'!$AH$11:$AH$38</c:f>
              <c:numCache>
                <c:formatCode>_("$"* #,##0_);_("$"* \(#,##0\);_("$"* "-"??_);_(@_)</c:formatCode>
                <c:ptCount val="19"/>
                <c:pt idx="0">
                  <c:v>545183.15</c:v>
                </c:pt>
                <c:pt idx="1">
                  <c:v>296518.87</c:v>
                </c:pt>
                <c:pt idx="2">
                  <c:v>147058.20000000001</c:v>
                </c:pt>
                <c:pt idx="3">
                  <c:v>428257.78</c:v>
                </c:pt>
                <c:pt idx="4">
                  <c:v>652745.63</c:v>
                </c:pt>
                <c:pt idx="5">
                  <c:v>420591.46950000012</c:v>
                </c:pt>
                <c:pt idx="6">
                  <c:v>685133.59200000006</c:v>
                </c:pt>
                <c:pt idx="7">
                  <c:v>717521.55400000012</c:v>
                </c:pt>
                <c:pt idx="8">
                  <c:v>444654.97197218763</c:v>
                </c:pt>
                <c:pt idx="9">
                  <c:v>127391.94544204662</c:v>
                </c:pt>
                <c:pt idx="10">
                  <c:v>68836.472567226971</c:v>
                </c:pt>
                <c:pt idx="11">
                  <c:v>311049.41859913303</c:v>
                </c:pt>
                <c:pt idx="12">
                  <c:v>592789.49027735856</c:v>
                </c:pt>
                <c:pt idx="13">
                  <c:v>648226.04503595049</c:v>
                </c:pt>
                <c:pt idx="14">
                  <c:v>438627.42868420342</c:v>
                </c:pt>
                <c:pt idx="15">
                  <c:v>191132.40317014488</c:v>
                </c:pt>
                <c:pt idx="16">
                  <c:v>171653.14688392822</c:v>
                </c:pt>
                <c:pt idx="17">
                  <c:v>419006.92663166951</c:v>
                </c:pt>
                <c:pt idx="18">
                  <c:v>706144.87371152174</c:v>
                </c:pt>
              </c:numCache>
            </c:numRef>
          </c:val>
          <c:extLst>
            <c:ext xmlns:c14="http://schemas.microsoft.com/office/drawing/2007/8/2/chart" uri="{6F2FDCE9-48DA-4B69-8628-5D25D57E5C99}">
              <c14:invertSolidFillFmt>
                <c14:spPr xmlns:c14="http://schemas.microsoft.com/office/drawing/2007/8/2/chart">
                  <a:solidFill>
                    <a:srgbClr val="E6B9B8"/>
                  </a:solidFill>
                  <a:ln>
                    <a:noFill/>
                  </a:ln>
                  <a:effectLst/>
                </c14:spPr>
              </c14:invertSolidFillFmt>
            </c:ext>
            <c:ext xmlns:c16="http://schemas.microsoft.com/office/drawing/2014/chart" uri="{C3380CC4-5D6E-409C-BE32-E72D297353CC}">
              <c16:uniqueId val="{00000008-BB20-444B-8A6F-61AA8F9E34CA}"/>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a:t>
            </a:r>
            <a:r>
              <a:rPr lang="en-US" b="1">
                <a:solidFill>
                  <a:schemeClr val="accent1"/>
                </a:solidFill>
              </a:rPr>
              <a:t>Revenue</a:t>
            </a:r>
            <a:r>
              <a:rPr lang="en-US"/>
              <a:t> and </a:t>
            </a:r>
            <a:r>
              <a:rPr lang="en-US" b="1">
                <a:solidFill>
                  <a:schemeClr val="accent6"/>
                </a:solidFill>
              </a:rPr>
              <a:t>Expenditures</a:t>
            </a:r>
          </a:p>
        </c:rich>
      </c:tx>
      <c:layout>
        <c:manualLayout>
          <c:xMode val="edge"/>
          <c:yMode val="edge"/>
          <c:x val="7.5661077444366094E-3"/>
          <c:y val="1.84647303658670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'Management Fund Projections'!$Y$8</c:f>
              <c:strCache>
                <c:ptCount val="1"/>
                <c:pt idx="0">
                  <c:v>Total Revenue</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'Management Fund Projections'!$U$20:$U$38</c:f>
              <c:strCache>
                <c:ptCount val="19"/>
                <c:pt idx="0">
                  <c:v>2020</c:v>
                </c:pt>
                <c:pt idx="1">
                  <c:v>2021</c:v>
                </c:pt>
                <c:pt idx="2">
                  <c:v>2022</c:v>
                </c:pt>
                <c:pt idx="3">
                  <c:v>2023</c:v>
                </c:pt>
                <c:pt idx="4">
                  <c:v>2024</c:v>
                </c:pt>
                <c:pt idx="5">
                  <c:v>Est. 2025</c:v>
                </c:pt>
                <c:pt idx="6">
                  <c:v>Est. 2026</c:v>
                </c:pt>
                <c:pt idx="7">
                  <c:v>Est. 2027</c:v>
                </c:pt>
                <c:pt idx="8">
                  <c:v>Est. 2028</c:v>
                </c:pt>
                <c:pt idx="9">
                  <c:v>Est. 2029</c:v>
                </c:pt>
                <c:pt idx="10">
                  <c:v>Est. 2030</c:v>
                </c:pt>
                <c:pt idx="11">
                  <c:v>Est. 2031</c:v>
                </c:pt>
                <c:pt idx="12">
                  <c:v>Est. 2032</c:v>
                </c:pt>
                <c:pt idx="13">
                  <c:v>Est. 2033</c:v>
                </c:pt>
                <c:pt idx="14">
                  <c:v>Est. 2034</c:v>
                </c:pt>
                <c:pt idx="15">
                  <c:v>Est. 2035</c:v>
                </c:pt>
                <c:pt idx="16">
                  <c:v>Est. 2036</c:v>
                </c:pt>
                <c:pt idx="17">
                  <c:v>Est. 2037</c:v>
                </c:pt>
                <c:pt idx="18">
                  <c:v>Est. 2038</c:v>
                </c:pt>
              </c:strCache>
            </c:strRef>
          </c:cat>
          <c:val>
            <c:numRef>
              <c:f>'Management Fund Projections'!$Y$11:$Y$38</c:f>
              <c:numCache>
                <c:formatCode>_("$"* #,##0_);_("$"* \(#,##0\);_("$"* "-"??_);_(@_)</c:formatCode>
                <c:ptCount val="19"/>
                <c:pt idx="0">
                  <c:v>308526.90000000002</c:v>
                </c:pt>
                <c:pt idx="1">
                  <c:v>311586.39</c:v>
                </c:pt>
                <c:pt idx="2">
                  <c:v>524502.48</c:v>
                </c:pt>
                <c:pt idx="3">
                  <c:v>762492.87</c:v>
                </c:pt>
                <c:pt idx="4">
                  <c:v>786444.3</c:v>
                </c:pt>
                <c:pt idx="5">
                  <c:v>582387.96200000006</c:v>
                </c:pt>
                <c:pt idx="6">
                  <c:v>651944.94812499988</c:v>
                </c:pt>
                <c:pt idx="7">
                  <c:v>682922.79743124987</c:v>
                </c:pt>
                <c:pt idx="8">
                  <c:v>410194.99517499987</c:v>
                </c:pt>
                <c:pt idx="9">
                  <c:v>399951.62953281199</c:v>
                </c:pt>
                <c:pt idx="10">
                  <c:v>694519.91599128093</c:v>
                </c:pt>
                <c:pt idx="11">
                  <c:v>1032942.1043413116</c:v>
                </c:pt>
                <c:pt idx="12">
                  <c:v>1112005.6879031018</c:v>
                </c:pt>
                <c:pt idx="13">
                  <c:v>927215.45179471187</c:v>
                </c:pt>
                <c:pt idx="14">
                  <c:v>705769.22553617903</c:v>
                </c:pt>
                <c:pt idx="15">
                  <c:v>713641.20846826374</c:v>
                </c:pt>
                <c:pt idx="16">
                  <c:v>989713.78939522174</c:v>
                </c:pt>
                <c:pt idx="17">
                  <c:v>1307006.4777132517</c:v>
                </c:pt>
                <c:pt idx="18">
                  <c:v>1399773.2799436382</c:v>
                </c:pt>
              </c:numCache>
            </c:numRef>
          </c:val>
          <c:extLst>
            <c:ext xmlns:c16="http://schemas.microsoft.com/office/drawing/2014/chart" uri="{C3380CC4-5D6E-409C-BE32-E72D297353CC}">
              <c16:uniqueId val="{00000000-86D3-432F-BC95-ECA1CFEFF638}"/>
            </c:ext>
          </c:extLst>
        </c:ser>
        <c:ser>
          <c:idx val="1"/>
          <c:order val="1"/>
          <c:tx>
            <c:strRef>
              <c:f>'Management Fund Projections'!$V$8</c:f>
              <c:strCache>
                <c:ptCount val="1"/>
                <c:pt idx="0">
                  <c:v>Expenditures</c:v>
                </c:pt>
              </c:strCache>
            </c:strRef>
          </c:tx>
          <c:spPr>
            <a:solidFill>
              <a:schemeClr val="accent6"/>
            </a:solidFill>
            <a:ln>
              <a:noFill/>
            </a:ln>
            <a:effectLst/>
          </c:spPr>
          <c:invertIfNegative val="0"/>
          <c:cat>
            <c:strRef>
              <c:f>'Management Fund Projections'!$U$20:$U$38</c:f>
              <c:strCache>
                <c:ptCount val="19"/>
                <c:pt idx="0">
                  <c:v>2020</c:v>
                </c:pt>
                <c:pt idx="1">
                  <c:v>2021</c:v>
                </c:pt>
                <c:pt idx="2">
                  <c:v>2022</c:v>
                </c:pt>
                <c:pt idx="3">
                  <c:v>2023</c:v>
                </c:pt>
                <c:pt idx="4">
                  <c:v>2024</c:v>
                </c:pt>
                <c:pt idx="5">
                  <c:v>Est. 2025</c:v>
                </c:pt>
                <c:pt idx="6">
                  <c:v>Est. 2026</c:v>
                </c:pt>
                <c:pt idx="7">
                  <c:v>Est. 2027</c:v>
                </c:pt>
                <c:pt idx="8">
                  <c:v>Est. 2028</c:v>
                </c:pt>
                <c:pt idx="9">
                  <c:v>Est. 2029</c:v>
                </c:pt>
                <c:pt idx="10">
                  <c:v>Est. 2030</c:v>
                </c:pt>
                <c:pt idx="11">
                  <c:v>Est. 2031</c:v>
                </c:pt>
                <c:pt idx="12">
                  <c:v>Est. 2032</c:v>
                </c:pt>
                <c:pt idx="13">
                  <c:v>Est. 2033</c:v>
                </c:pt>
                <c:pt idx="14">
                  <c:v>Est. 2034</c:v>
                </c:pt>
                <c:pt idx="15">
                  <c:v>Est. 2035</c:v>
                </c:pt>
                <c:pt idx="16">
                  <c:v>Est. 2036</c:v>
                </c:pt>
                <c:pt idx="17">
                  <c:v>Est. 2037</c:v>
                </c:pt>
                <c:pt idx="18">
                  <c:v>Est. 2038</c:v>
                </c:pt>
              </c:strCache>
            </c:strRef>
          </c:cat>
          <c:val>
            <c:numRef>
              <c:f>'Management Fund Projections'!$V$11:$V$38</c:f>
              <c:numCache>
                <c:formatCode>_("$"* #,##0_);_("$"* \(#,##0\);_("$"* "-"??_);_(@_)</c:formatCode>
                <c:ptCount val="19"/>
                <c:pt idx="0">
                  <c:v>460587.34</c:v>
                </c:pt>
                <c:pt idx="1">
                  <c:v>560250.67000000004</c:v>
                </c:pt>
                <c:pt idx="2">
                  <c:v>673963.15</c:v>
                </c:pt>
                <c:pt idx="3">
                  <c:v>481293.29</c:v>
                </c:pt>
                <c:pt idx="4">
                  <c:v>561956.44999999995</c:v>
                </c:pt>
                <c:pt idx="5">
                  <c:v>590054.27249999996</c:v>
                </c:pt>
                <c:pt idx="6">
                  <c:v>619556.98612499994</c:v>
                </c:pt>
                <c:pt idx="7">
                  <c:v>650534.83543124993</c:v>
                </c:pt>
                <c:pt idx="8">
                  <c:v>683061.57720281242</c:v>
                </c:pt>
                <c:pt idx="9">
                  <c:v>717214.65606295306</c:v>
                </c:pt>
                <c:pt idx="10">
                  <c:v>753075.38886610069</c:v>
                </c:pt>
                <c:pt idx="11">
                  <c:v>790729.15830940579</c:v>
                </c:pt>
                <c:pt idx="12">
                  <c:v>830265.61622487614</c:v>
                </c:pt>
                <c:pt idx="13">
                  <c:v>871778.89703611995</c:v>
                </c:pt>
                <c:pt idx="14">
                  <c:v>915367.84188792598</c:v>
                </c:pt>
                <c:pt idx="15">
                  <c:v>961136.23398232227</c:v>
                </c:pt>
                <c:pt idx="16">
                  <c:v>1009193.0456814384</c:v>
                </c:pt>
                <c:pt idx="17">
                  <c:v>1059652.6979655104</c:v>
                </c:pt>
                <c:pt idx="18">
                  <c:v>1112635.332863786</c:v>
                </c:pt>
              </c:numCache>
            </c:numRef>
          </c:val>
          <c:extLst>
            <c:ext xmlns:c16="http://schemas.microsoft.com/office/drawing/2014/chart" uri="{C3380CC4-5D6E-409C-BE32-E72D297353CC}">
              <c16:uniqueId val="{00000001-86D3-432F-BC95-ECA1CFEFF638}"/>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Management</a:t>
            </a:r>
            <a:r>
              <a:rPr lang="en-US" baseline="0"/>
              <a:t> Fund Balance Per Certified Enrollment</a:t>
            </a:r>
            <a:endParaRPr lang="en-US"/>
          </a:p>
        </c:rich>
      </c:tx>
      <c:overlay val="0"/>
    </c:title>
    <c:autoTitleDeleted val="0"/>
    <c:plotArea>
      <c:layout/>
      <c:barChart>
        <c:barDir val="col"/>
        <c:grouping val="stacked"/>
        <c:varyColors val="0"/>
        <c:ser>
          <c:idx val="0"/>
          <c:order val="1"/>
          <c:tx>
            <c:strRef>
              <c:f>ServedEnr_Compare!$M$7</c:f>
              <c:strCache>
                <c:ptCount val="1"/>
                <c:pt idx="0">
                  <c:v>Balances Per Pupil</c:v>
                </c:pt>
              </c:strCache>
            </c:strRef>
          </c:tx>
          <c:spPr>
            <a:solidFill>
              <a:schemeClr val="accent1">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ServedEnr_Compare!$C$9:$C$29</c:f>
              <c:strCache>
                <c:ptCount val="21"/>
                <c:pt idx="0">
                  <c:v>Monticello</c:v>
                </c:pt>
                <c:pt idx="1">
                  <c:v>Cardinal</c:v>
                </c:pt>
                <c:pt idx="2">
                  <c:v>Denver</c:v>
                </c:pt>
                <c:pt idx="3">
                  <c:v>Clarion-Goldfield-Dows</c:v>
                </c:pt>
                <c:pt idx="4">
                  <c:v>Mediapolis</c:v>
                </c:pt>
                <c:pt idx="5">
                  <c:v>Jesup</c:v>
                </c:pt>
                <c:pt idx="6">
                  <c:v>Eddyville-Blakesburg-Fremont</c:v>
                </c:pt>
                <c:pt idx="7">
                  <c:v>Osage</c:v>
                </c:pt>
                <c:pt idx="8">
                  <c:v>Wilton</c:v>
                </c:pt>
                <c:pt idx="9">
                  <c:v>West Lyon</c:v>
                </c:pt>
                <c:pt idx="10">
                  <c:v>Dike-New Hartford</c:v>
                </c:pt>
                <c:pt idx="11">
                  <c:v>Union</c:v>
                </c:pt>
                <c:pt idx="12">
                  <c:v>OABCIG</c:v>
                </c:pt>
                <c:pt idx="13">
                  <c:v>Camanche</c:v>
                </c:pt>
                <c:pt idx="14">
                  <c:v>Red Oak</c:v>
                </c:pt>
                <c:pt idx="15">
                  <c:v>Hudson</c:v>
                </c:pt>
                <c:pt idx="16">
                  <c:v>Garner-Hayfield-Ventura</c:v>
                </c:pt>
                <c:pt idx="17">
                  <c:v>West Marshall</c:v>
                </c:pt>
                <c:pt idx="18">
                  <c:v>West Burlington</c:v>
                </c:pt>
                <c:pt idx="19">
                  <c:v>South Central Calhoun</c:v>
                </c:pt>
                <c:pt idx="20">
                  <c:v>Rock Valley</c:v>
                </c:pt>
              </c:strCache>
            </c:strRef>
          </c:cat>
          <c:val>
            <c:numRef>
              <c:f>ServedEnr_Compare!$M$9:$M$29</c:f>
              <c:numCache>
                <c:formatCode>_("$"* #,##0_);_("$"* \(#,##0\);_("$"* "-"??_);_(@_)</c:formatCode>
                <c:ptCount val="21"/>
                <c:pt idx="0">
                  <c:v>621.5</c:v>
                </c:pt>
                <c:pt idx="1">
                  <c:v>559.41</c:v>
                </c:pt>
                <c:pt idx="2">
                  <c:v>-96.17</c:v>
                </c:pt>
                <c:pt idx="3">
                  <c:v>177.95</c:v>
                </c:pt>
                <c:pt idx="4">
                  <c:v>535.20000000000005</c:v>
                </c:pt>
                <c:pt idx="5">
                  <c:v>1257.1300000000001</c:v>
                </c:pt>
                <c:pt idx="6">
                  <c:v>955.23</c:v>
                </c:pt>
                <c:pt idx="7">
                  <c:v>1334.51</c:v>
                </c:pt>
                <c:pt idx="8">
                  <c:v>806.44</c:v>
                </c:pt>
                <c:pt idx="9">
                  <c:v>337.56</c:v>
                </c:pt>
                <c:pt idx="10">
                  <c:v>211.3</c:v>
                </c:pt>
                <c:pt idx="11">
                  <c:v>740.83</c:v>
                </c:pt>
                <c:pt idx="12">
                  <c:v>468.95</c:v>
                </c:pt>
                <c:pt idx="13">
                  <c:v>8.59</c:v>
                </c:pt>
                <c:pt idx="14">
                  <c:v>936.05</c:v>
                </c:pt>
                <c:pt idx="15">
                  <c:v>1101.3</c:v>
                </c:pt>
                <c:pt idx="16">
                  <c:v>2664.81</c:v>
                </c:pt>
                <c:pt idx="17">
                  <c:v>271.45999999999998</c:v>
                </c:pt>
                <c:pt idx="18">
                  <c:v>1916.07</c:v>
                </c:pt>
                <c:pt idx="19">
                  <c:v>977.75</c:v>
                </c:pt>
                <c:pt idx="20">
                  <c:v>700.33</c:v>
                </c:pt>
              </c:numCache>
            </c:numRef>
          </c:val>
          <c:extLst>
            <c:ext xmlns:c16="http://schemas.microsoft.com/office/drawing/2014/chart" uri="{C3380CC4-5D6E-409C-BE32-E72D297353CC}">
              <c16:uniqueId val="{00000000-861B-4FC5-9021-60B4EDE28C4E}"/>
            </c:ext>
          </c:extLst>
        </c:ser>
        <c:dLbls>
          <c:showLegendKey val="0"/>
          <c:showVal val="0"/>
          <c:showCatName val="0"/>
          <c:showSerName val="0"/>
          <c:showPercent val="0"/>
          <c:showBubbleSize val="0"/>
        </c:dLbls>
        <c:gapWidth val="150"/>
        <c:overlap val="100"/>
        <c:axId val="89671168"/>
        <c:axId val="89672704"/>
      </c:barChart>
      <c:lineChart>
        <c:grouping val="standard"/>
        <c:varyColors val="0"/>
        <c:ser>
          <c:idx val="5"/>
          <c:order val="0"/>
          <c:tx>
            <c:strRef>
              <c:f>ServedEnr_Compare!$Q$7</c:f>
              <c:strCache>
                <c:ptCount val="1"/>
                <c:pt idx="0">
                  <c:v>State Average</c:v>
                </c:pt>
              </c:strCache>
            </c:strRef>
          </c:tx>
          <c:marker>
            <c:symbol val="none"/>
          </c:marker>
          <c:cat>
            <c:strRef>
              <c:f>ServedEnr_Compare!$C$9:$C$29</c:f>
              <c:strCache>
                <c:ptCount val="21"/>
                <c:pt idx="0">
                  <c:v>Monticello</c:v>
                </c:pt>
                <c:pt idx="1">
                  <c:v>Cardinal</c:v>
                </c:pt>
                <c:pt idx="2">
                  <c:v>Denver</c:v>
                </c:pt>
                <c:pt idx="3">
                  <c:v>Clarion-Goldfield-Dows</c:v>
                </c:pt>
                <c:pt idx="4">
                  <c:v>Mediapolis</c:v>
                </c:pt>
                <c:pt idx="5">
                  <c:v>Jesup</c:v>
                </c:pt>
                <c:pt idx="6">
                  <c:v>Eddyville-Blakesburg-Fremont</c:v>
                </c:pt>
                <c:pt idx="7">
                  <c:v>Osage</c:v>
                </c:pt>
                <c:pt idx="8">
                  <c:v>Wilton</c:v>
                </c:pt>
                <c:pt idx="9">
                  <c:v>West Lyon</c:v>
                </c:pt>
                <c:pt idx="10">
                  <c:v>Dike-New Hartford</c:v>
                </c:pt>
                <c:pt idx="11">
                  <c:v>Union</c:v>
                </c:pt>
                <c:pt idx="12">
                  <c:v>OABCIG</c:v>
                </c:pt>
                <c:pt idx="13">
                  <c:v>Camanche</c:v>
                </c:pt>
                <c:pt idx="14">
                  <c:v>Red Oak</c:v>
                </c:pt>
                <c:pt idx="15">
                  <c:v>Hudson</c:v>
                </c:pt>
                <c:pt idx="16">
                  <c:v>Garner-Hayfield-Ventura</c:v>
                </c:pt>
                <c:pt idx="17">
                  <c:v>West Marshall</c:v>
                </c:pt>
                <c:pt idx="18">
                  <c:v>West Burlington</c:v>
                </c:pt>
                <c:pt idx="19">
                  <c:v>South Central Calhoun</c:v>
                </c:pt>
                <c:pt idx="20">
                  <c:v>Rock Valley</c:v>
                </c:pt>
              </c:strCache>
            </c:strRef>
          </c:cat>
          <c:val>
            <c:numRef>
              <c:f>ServedEnr_Compare!$Q$9:$Q$29</c:f>
              <c:numCache>
                <c:formatCode>_("$"* #,##0_);_("$"* \(#,##0\);_("$"* "-"??_);_(@_)</c:formatCode>
                <c:ptCount val="21"/>
                <c:pt idx="0">
                  <c:v>921.07471868334642</c:v>
                </c:pt>
                <c:pt idx="1">
                  <c:v>921.07471868334642</c:v>
                </c:pt>
                <c:pt idx="2">
                  <c:v>921.07471868334642</c:v>
                </c:pt>
                <c:pt idx="3">
                  <c:v>921.07471868334642</c:v>
                </c:pt>
                <c:pt idx="4">
                  <c:v>921.07471868334642</c:v>
                </c:pt>
                <c:pt idx="5">
                  <c:v>921.07471868334642</c:v>
                </c:pt>
                <c:pt idx="6">
                  <c:v>921.07471868334642</c:v>
                </c:pt>
                <c:pt idx="7">
                  <c:v>921.07471868334642</c:v>
                </c:pt>
                <c:pt idx="8">
                  <c:v>921.07471868334642</c:v>
                </c:pt>
                <c:pt idx="9">
                  <c:v>921.07471868334642</c:v>
                </c:pt>
                <c:pt idx="10">
                  <c:v>921.07471868334642</c:v>
                </c:pt>
                <c:pt idx="11">
                  <c:v>921.07471868334642</c:v>
                </c:pt>
                <c:pt idx="12">
                  <c:v>921.07471868334642</c:v>
                </c:pt>
                <c:pt idx="13">
                  <c:v>921.07471868334642</c:v>
                </c:pt>
                <c:pt idx="14">
                  <c:v>921.07471868334642</c:v>
                </c:pt>
                <c:pt idx="15">
                  <c:v>921.07471868334642</c:v>
                </c:pt>
                <c:pt idx="16">
                  <c:v>921.07471868334642</c:v>
                </c:pt>
                <c:pt idx="17">
                  <c:v>921.07471868334642</c:v>
                </c:pt>
                <c:pt idx="18">
                  <c:v>921.07471868334642</c:v>
                </c:pt>
                <c:pt idx="19">
                  <c:v>921.07471868334642</c:v>
                </c:pt>
                <c:pt idx="20">
                  <c:v>921.07471868334642</c:v>
                </c:pt>
              </c:numCache>
            </c:numRef>
          </c:val>
          <c:smooth val="0"/>
          <c:extLst>
            <c:ext xmlns:c16="http://schemas.microsoft.com/office/drawing/2014/chart" uri="{C3380CC4-5D6E-409C-BE32-E72D297353CC}">
              <c16:uniqueId val="{00000001-861B-4FC5-9021-60B4EDE28C4E}"/>
            </c:ext>
          </c:extLst>
        </c:ser>
        <c:ser>
          <c:idx val="1"/>
          <c:order val="2"/>
          <c:tx>
            <c:strRef>
              <c:f>ServedEnr_Compare!$S$7</c:f>
              <c:strCache>
                <c:ptCount val="1"/>
                <c:pt idx="0">
                  <c:v>State Median</c:v>
                </c:pt>
              </c:strCache>
            </c:strRef>
          </c:tx>
          <c:marker>
            <c:symbol val="none"/>
          </c:marker>
          <c:cat>
            <c:strRef>
              <c:f>ServedEnr_Compare!$C$9:$C$29</c:f>
              <c:strCache>
                <c:ptCount val="21"/>
                <c:pt idx="0">
                  <c:v>Monticello</c:v>
                </c:pt>
                <c:pt idx="1">
                  <c:v>Cardinal</c:v>
                </c:pt>
                <c:pt idx="2">
                  <c:v>Denver</c:v>
                </c:pt>
                <c:pt idx="3">
                  <c:v>Clarion-Goldfield-Dows</c:v>
                </c:pt>
                <c:pt idx="4">
                  <c:v>Mediapolis</c:v>
                </c:pt>
                <c:pt idx="5">
                  <c:v>Jesup</c:v>
                </c:pt>
                <c:pt idx="6">
                  <c:v>Eddyville-Blakesburg-Fremont</c:v>
                </c:pt>
                <c:pt idx="7">
                  <c:v>Osage</c:v>
                </c:pt>
                <c:pt idx="8">
                  <c:v>Wilton</c:v>
                </c:pt>
                <c:pt idx="9">
                  <c:v>West Lyon</c:v>
                </c:pt>
                <c:pt idx="10">
                  <c:v>Dike-New Hartford</c:v>
                </c:pt>
                <c:pt idx="11">
                  <c:v>Union</c:v>
                </c:pt>
                <c:pt idx="12">
                  <c:v>OABCIG</c:v>
                </c:pt>
                <c:pt idx="13">
                  <c:v>Camanche</c:v>
                </c:pt>
                <c:pt idx="14">
                  <c:v>Red Oak</c:v>
                </c:pt>
                <c:pt idx="15">
                  <c:v>Hudson</c:v>
                </c:pt>
                <c:pt idx="16">
                  <c:v>Garner-Hayfield-Ventura</c:v>
                </c:pt>
                <c:pt idx="17">
                  <c:v>West Marshall</c:v>
                </c:pt>
                <c:pt idx="18">
                  <c:v>West Burlington</c:v>
                </c:pt>
                <c:pt idx="19">
                  <c:v>South Central Calhoun</c:v>
                </c:pt>
                <c:pt idx="20">
                  <c:v>Rock Valley</c:v>
                </c:pt>
              </c:strCache>
            </c:strRef>
          </c:cat>
          <c:val>
            <c:numRef>
              <c:f>ServedEnr_Compare!$S$9:$S$29</c:f>
              <c:numCache>
                <c:formatCode>_("$"* #,##0_);_("$"* \(#,##0\);_("$"* "-"??_);_(@_)</c:formatCode>
                <c:ptCount val="21"/>
                <c:pt idx="0">
                  <c:v>886.72</c:v>
                </c:pt>
                <c:pt idx="1">
                  <c:v>886.72</c:v>
                </c:pt>
                <c:pt idx="2">
                  <c:v>886.72</c:v>
                </c:pt>
                <c:pt idx="3">
                  <c:v>886.72</c:v>
                </c:pt>
                <c:pt idx="4">
                  <c:v>886.72</c:v>
                </c:pt>
                <c:pt idx="5">
                  <c:v>886.72</c:v>
                </c:pt>
                <c:pt idx="6">
                  <c:v>886.72</c:v>
                </c:pt>
                <c:pt idx="7">
                  <c:v>886.72</c:v>
                </c:pt>
                <c:pt idx="8">
                  <c:v>886.72</c:v>
                </c:pt>
                <c:pt idx="9">
                  <c:v>886.72</c:v>
                </c:pt>
                <c:pt idx="10">
                  <c:v>886.72</c:v>
                </c:pt>
                <c:pt idx="11">
                  <c:v>886.72</c:v>
                </c:pt>
                <c:pt idx="12">
                  <c:v>886.72</c:v>
                </c:pt>
                <c:pt idx="13">
                  <c:v>886.72</c:v>
                </c:pt>
                <c:pt idx="14">
                  <c:v>886.72</c:v>
                </c:pt>
                <c:pt idx="15">
                  <c:v>886.72</c:v>
                </c:pt>
                <c:pt idx="16">
                  <c:v>886.72</c:v>
                </c:pt>
                <c:pt idx="17">
                  <c:v>886.72</c:v>
                </c:pt>
                <c:pt idx="18">
                  <c:v>886.72</c:v>
                </c:pt>
                <c:pt idx="19">
                  <c:v>886.72</c:v>
                </c:pt>
                <c:pt idx="20">
                  <c:v>886.72</c:v>
                </c:pt>
              </c:numCache>
            </c:numRef>
          </c:val>
          <c:smooth val="0"/>
          <c:extLst>
            <c:ext xmlns:c16="http://schemas.microsoft.com/office/drawing/2014/chart" uri="{C3380CC4-5D6E-409C-BE32-E72D297353CC}">
              <c16:uniqueId val="{00000002-861B-4FC5-9021-60B4EDE28C4E}"/>
            </c:ext>
          </c:extLst>
        </c:ser>
        <c:dLbls>
          <c:showLegendKey val="0"/>
          <c:showVal val="0"/>
          <c:showCatName val="0"/>
          <c:showSerName val="0"/>
          <c:showPercent val="0"/>
          <c:showBubbleSize val="0"/>
        </c:dLbls>
        <c:marker val="1"/>
        <c:smooth val="0"/>
        <c:axId val="89671168"/>
        <c:axId val="89672704"/>
      </c:lineChart>
      <c:catAx>
        <c:axId val="89671168"/>
        <c:scaling>
          <c:orientation val="minMax"/>
        </c:scaling>
        <c:delete val="0"/>
        <c:axPos val="b"/>
        <c:numFmt formatCode="General" sourceLinked="0"/>
        <c:majorTickMark val="out"/>
        <c:minorTickMark val="none"/>
        <c:tickLblPos val="nextTo"/>
        <c:txPr>
          <a:bodyPr/>
          <a:lstStyle/>
          <a:p>
            <a:pPr>
              <a:defRPr sz="800"/>
            </a:pPr>
            <a:endParaRPr lang="en-US"/>
          </a:p>
        </c:txPr>
        <c:crossAx val="89672704"/>
        <c:crosses val="autoZero"/>
        <c:auto val="1"/>
        <c:lblAlgn val="ctr"/>
        <c:lblOffset val="100"/>
        <c:noMultiLvlLbl val="0"/>
      </c:catAx>
      <c:valAx>
        <c:axId val="89672704"/>
        <c:scaling>
          <c:orientation val="minMax"/>
        </c:scaling>
        <c:delete val="0"/>
        <c:axPos val="l"/>
        <c:majorGridlines/>
        <c:numFmt formatCode="&quot;$&quot;#,##0" sourceLinked="0"/>
        <c:majorTickMark val="out"/>
        <c:minorTickMark val="none"/>
        <c:tickLblPos val="nextTo"/>
        <c:crossAx val="8967116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Management Fund Balance and Property Tax</a:t>
            </a:r>
            <a:r>
              <a:rPr lang="en-US" baseline="0"/>
              <a:t> Revenue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'Management Fund Projections'!$O$8</c:f>
              <c:strCache>
                <c:ptCount val="1"/>
                <c:pt idx="0">
                  <c:v>Total Fund Balance</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'Management Fund Projections'!$O$11:$O$24</c:f>
            </c:numRef>
          </c:val>
          <c:extLst>
            <c:ext xmlns:c15="http://schemas.microsoft.com/office/drawing/2012/chart" uri="{02D57815-91ED-43cb-92C2-25804820EDAC}">
              <c15:filteredCategoryTitle>
                <c15:cat>
                  <c:multiLvlStrRef>
                    <c:extLst>
                      <c:ext uri="{02D57815-91ED-43cb-92C2-25804820EDAC}">
                        <c15:formulaRef>
                          <c15:sqref>'Management Fund Projections'!$C$11:$C$24</c15:sqref>
                        </c15:formulaRef>
                      </c:ext>
                    </c:extLst>
                  </c:multiLvlStrRef>
                </c15:cat>
              </c15:filteredCategoryTitle>
            </c:ext>
            <c:ext xmlns:c16="http://schemas.microsoft.com/office/drawing/2014/chart" uri="{C3380CC4-5D6E-409C-BE32-E72D297353CC}">
              <c16:uniqueId val="{00000000-1F6C-4D47-B922-AF579FAAFB1E}"/>
            </c:ext>
          </c:extLst>
        </c:ser>
        <c:ser>
          <c:idx val="1"/>
          <c:order val="1"/>
          <c:tx>
            <c:strRef>
              <c:f>'Management Fund Projections'!$I$8</c:f>
              <c:strCache>
                <c:ptCount val="1"/>
                <c:pt idx="0">
                  <c:v>Property Tax Revenue</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7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'Management Fund Projections'!$I$11:$I$24</c:f>
            </c:numRef>
          </c:val>
          <c:extLst>
            <c:ext xmlns:c15="http://schemas.microsoft.com/office/drawing/2012/chart" uri="{02D57815-91ED-43cb-92C2-25804820EDAC}">
              <c15:filteredCategoryTitle>
                <c15:cat>
                  <c:multiLvlStrRef>
                    <c:extLst>
                      <c:ext uri="{02D57815-91ED-43cb-92C2-25804820EDAC}">
                        <c15:formulaRef>
                          <c15:sqref>'Management Fund Projections'!$C$11:$C$24</c15:sqref>
                        </c15:formulaRef>
                      </c:ext>
                    </c:extLst>
                  </c:multiLvlStrRef>
                </c15:cat>
              </c15:filteredCategoryTitle>
            </c:ext>
            <c:ext xmlns:c16="http://schemas.microsoft.com/office/drawing/2014/chart" uri="{C3380CC4-5D6E-409C-BE32-E72D297353CC}">
              <c16:uniqueId val="{00000001-1F6C-4D47-B922-AF579FAAFB1E}"/>
            </c:ext>
          </c:extLst>
        </c:ser>
        <c:dLbls>
          <c:showLegendKey val="0"/>
          <c:showVal val="0"/>
          <c:showCatName val="0"/>
          <c:showSerName val="0"/>
          <c:showPercent val="0"/>
          <c:showBubbleSize val="0"/>
        </c:dLbls>
        <c:gapWidth val="219"/>
        <c:overlap val="-27"/>
        <c:axId val="896495776"/>
        <c:axId val="896491840"/>
      </c:bar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Pupil Management Fund Balance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'Management Fund Projections'!$Q$8</c:f>
              <c:strCache>
                <c:ptCount val="1"/>
                <c:pt idx="0">
                  <c:v>Per Pupil Fund Balance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'Management Fund Projections'!$Q$11:$Q$24</c:f>
            </c:numRef>
          </c:val>
          <c:extLst>
            <c:ext xmlns:c15="http://schemas.microsoft.com/office/drawing/2012/chart" uri="{02D57815-91ED-43cb-92C2-25804820EDAC}">
              <c15:filteredCategoryTitle>
                <c15:cat>
                  <c:multiLvlStrRef>
                    <c:extLst>
                      <c:ext uri="{02D57815-91ED-43cb-92C2-25804820EDAC}">
                        <c15:formulaRef>
                          <c15:sqref>'Management Fund Projections'!$C$11:$C$24</c15:sqref>
                        </c15:formulaRef>
                      </c:ext>
                    </c:extLst>
                  </c:multiLvlStrRef>
                </c15:cat>
              </c15:filteredCategoryTitle>
            </c:ext>
            <c:ext xmlns:c16="http://schemas.microsoft.com/office/drawing/2014/chart" uri="{C3380CC4-5D6E-409C-BE32-E72D297353CC}">
              <c16:uniqueId val="{00000000-5B6D-420D-BF48-40799482C1DE}"/>
            </c:ext>
          </c:extLst>
        </c:ser>
        <c:dLbls>
          <c:showLegendKey val="0"/>
          <c:showVal val="0"/>
          <c:showCatName val="0"/>
          <c:showSerName val="0"/>
          <c:showPercent val="0"/>
          <c:showBubbleSize val="0"/>
        </c:dLbls>
        <c:gapWidth val="219"/>
        <c:overlap val="-27"/>
        <c:axId val="896495776"/>
        <c:axId val="896491840"/>
      </c:barChart>
      <c:lineChart>
        <c:grouping val="standard"/>
        <c:varyColors val="0"/>
        <c:ser>
          <c:idx val="1"/>
          <c:order val="1"/>
          <c:tx>
            <c:strRef>
              <c:f>'Management Fund Sandbox'!$AA$8</c:f>
              <c:strCache>
                <c:ptCount val="1"/>
                <c:pt idx="0">
                  <c:v> 3- Year Average
prior to the base year </c:v>
                </c:pt>
              </c:strCache>
            </c:strRef>
          </c:tx>
          <c:spPr>
            <a:ln w="28575" cap="rnd">
              <a:solidFill>
                <a:schemeClr val="bg1">
                  <a:lumMod val="65000"/>
                </a:schemeClr>
              </a:solidFill>
              <a:round/>
            </a:ln>
            <a:effectLst/>
          </c:spPr>
          <c:marker>
            <c:symbol val="none"/>
          </c:marker>
          <c:val>
            <c:numRef>
              <c:f>'Management Fund Sandbox'!$AA$11:$AA$24</c:f>
              <c:numCache>
                <c:formatCode>_("$"* #,##0_);_("$"* \(#,##0\);_("$"* "-"??_);_(@_)</c:formatCode>
                <c:ptCount val="5"/>
              </c:numCache>
            </c:numRef>
          </c:val>
          <c:smooth val="0"/>
          <c:extLst>
            <c:ext xmlns:c15="http://schemas.microsoft.com/office/drawing/2012/chart" uri="{02D57815-91ED-43cb-92C2-25804820EDAC}">
              <c15:filteredCategoryTitle>
                <c15:cat>
                  <c:multiLvlStrRef>
                    <c:extLst>
                      <c:ext uri="{02D57815-91ED-43cb-92C2-25804820EDAC}">
                        <c15:formulaRef>
                          <c15:sqref>'Management Fund Projections'!$C$11:$C$24</c15:sqref>
                        </c15:formulaRef>
                      </c:ext>
                    </c:extLst>
                  </c:multiLvlStrRef>
                </c15:cat>
              </c15:filteredCategoryTitle>
            </c:ext>
            <c:ext xmlns:c16="http://schemas.microsoft.com/office/drawing/2014/chart" uri="{C3380CC4-5D6E-409C-BE32-E72D297353CC}">
              <c16:uniqueId val="{00000001-5B6D-420D-BF48-40799482C1DE}"/>
            </c:ext>
          </c:extLst>
        </c:ser>
        <c:dLbls>
          <c:showLegendKey val="0"/>
          <c:showVal val="0"/>
          <c:showCatName val="0"/>
          <c:showSerName val="0"/>
          <c:showPercent val="0"/>
          <c:showBubbleSize val="0"/>
        </c:dLbls>
        <c:marker val="1"/>
        <c:smooth val="0"/>
        <c:axId val="896495776"/>
        <c:axId val="896491840"/>
      </c:line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Management</a:t>
            </a:r>
            <a:r>
              <a:rPr lang="en-US" baseline="0"/>
              <a:t> Fund </a:t>
            </a:r>
            <a:r>
              <a:rPr lang="en-US"/>
              <a:t>Balance as a Percentage of Management</a:t>
            </a:r>
            <a:r>
              <a:rPr lang="en-US" baseline="0"/>
              <a:t> Fund </a:t>
            </a:r>
            <a:r>
              <a:rPr lang="en-US"/>
              <a:t>Expenditures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'Management Fund Projections'!$S$8</c:f>
              <c:strCache>
                <c:ptCount val="1"/>
                <c:pt idx="0">
                  <c:v>Balance as a Percentage of Expenditures</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'Management Fund Projections'!$S$11:$S$24</c:f>
            </c:numRef>
          </c:val>
          <c:extLst>
            <c:ext xmlns:c15="http://schemas.microsoft.com/office/drawing/2012/chart" uri="{02D57815-91ED-43cb-92C2-25804820EDAC}">
              <c15:filteredCategoryTitle>
                <c15:cat>
                  <c:multiLvlStrRef>
                    <c:extLst>
                      <c:ext uri="{02D57815-91ED-43cb-92C2-25804820EDAC}">
                        <c15:formulaRef>
                          <c15:sqref>'Management Fund Projections'!$C$11:$C$24</c15:sqref>
                        </c15:formulaRef>
                      </c:ext>
                    </c:extLst>
                  </c:multiLvlStrRef>
                </c15:cat>
              </c15:filteredCategoryTitle>
            </c:ext>
            <c:ext xmlns:c16="http://schemas.microsoft.com/office/drawing/2014/chart" uri="{C3380CC4-5D6E-409C-BE32-E72D297353CC}">
              <c16:uniqueId val="{00000000-ECE2-4605-BFBC-2FB481FFEDAD}"/>
            </c:ext>
          </c:extLst>
        </c:ser>
        <c:dLbls>
          <c:showLegendKey val="0"/>
          <c:showVal val="0"/>
          <c:showCatName val="0"/>
          <c:showSerName val="0"/>
          <c:showPercent val="0"/>
          <c:showBubbleSize val="0"/>
        </c:dLbls>
        <c:gapWidth val="219"/>
        <c:overlap val="-27"/>
        <c:axId val="896495776"/>
        <c:axId val="896491840"/>
      </c:barChart>
      <c:lineChart>
        <c:grouping val="standard"/>
        <c:varyColors val="0"/>
        <c:ser>
          <c:idx val="1"/>
          <c:order val="1"/>
          <c:tx>
            <c:strRef>
              <c:f>'Management Fund Sandbox'!$AC$8</c:f>
              <c:strCache>
                <c:ptCount val="1"/>
                <c:pt idx="0">
                  <c:v> Allowable Fund Balance </c:v>
                </c:pt>
              </c:strCache>
            </c:strRef>
          </c:tx>
          <c:spPr>
            <a:ln w="28575" cap="rnd">
              <a:solidFill>
                <a:schemeClr val="accent6">
                  <a:lumMod val="75000"/>
                </a:schemeClr>
              </a:solidFill>
              <a:round/>
            </a:ln>
            <a:effectLst/>
          </c:spPr>
          <c:marker>
            <c:symbol val="none"/>
          </c:marker>
          <c:val>
            <c:numRef>
              <c:f>'Management Fund Sandbox'!$AC$11:$AC$24</c:f>
              <c:numCache>
                <c:formatCode>_("$"* #,##0_);_("$"* \(#,##0\);_("$"* "-"??_);_(@_)</c:formatCode>
                <c:ptCount val="5"/>
                <c:pt idx="0">
                  <c:v>0</c:v>
                </c:pt>
                <c:pt idx="1">
                  <c:v>0</c:v>
                </c:pt>
                <c:pt idx="2">
                  <c:v>0</c:v>
                </c:pt>
                <c:pt idx="3">
                  <c:v>0</c:v>
                </c:pt>
                <c:pt idx="4">
                  <c:v>0</c:v>
                </c:pt>
              </c:numCache>
            </c:numRef>
          </c:val>
          <c:smooth val="0"/>
          <c:extLst>
            <c:ext xmlns:c15="http://schemas.microsoft.com/office/drawing/2012/chart" uri="{02D57815-91ED-43cb-92C2-25804820EDAC}">
              <c15:filteredCategoryTitle>
                <c15:cat>
                  <c:multiLvlStrRef>
                    <c:extLst>
                      <c:ext uri="{02D57815-91ED-43cb-92C2-25804820EDAC}">
                        <c15:formulaRef>
                          <c15:sqref>'Management Fund Projections'!$C$11:$C$24</c15:sqref>
                        </c15:formulaRef>
                      </c:ext>
                    </c:extLst>
                  </c:multiLvlStrRef>
                </c15:cat>
              </c15:filteredCategoryTitle>
            </c:ext>
            <c:ext xmlns:c16="http://schemas.microsoft.com/office/drawing/2014/chart" uri="{C3380CC4-5D6E-409C-BE32-E72D297353CC}">
              <c16:uniqueId val="{00000001-ECE2-4605-BFBC-2FB481FFEDAD}"/>
            </c:ext>
          </c:extLst>
        </c:ser>
        <c:dLbls>
          <c:showLegendKey val="0"/>
          <c:showVal val="0"/>
          <c:showCatName val="0"/>
          <c:showSerName val="0"/>
          <c:showPercent val="0"/>
          <c:showBubbleSize val="0"/>
        </c:dLbls>
        <c:marker val="1"/>
        <c:smooth val="0"/>
        <c:axId val="896495776"/>
        <c:axId val="896491840"/>
      </c:line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Fund Balance </a:t>
            </a:r>
          </a:p>
        </c:rich>
      </c:tx>
      <c:layout>
        <c:manualLayout>
          <c:xMode val="edge"/>
          <c:yMode val="edge"/>
          <c:x val="1.4471295277052659E-2"/>
          <c:y val="3.20011749362766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412720510462606E-2"/>
          <c:y val="0.16231052357214265"/>
          <c:w val="0.9314658182404183"/>
          <c:h val="0.74120967032173468"/>
        </c:manualLayout>
      </c:layout>
      <c:barChart>
        <c:barDir val="col"/>
        <c:grouping val="clustered"/>
        <c:varyColors val="0"/>
        <c:ser>
          <c:idx val="0"/>
          <c:order val="0"/>
          <c:tx>
            <c:strRef>
              <c:f>'Management Fund Sandbox'!$AH$8</c:f>
              <c:strCache>
                <c:ptCount val="1"/>
                <c:pt idx="0">
                  <c:v> New Ending Fund Balance </c:v>
                </c:pt>
              </c:strCache>
            </c:strRef>
          </c:tx>
          <c:spPr>
            <a:solidFill>
              <a:srgbClr val="9BBB59"/>
            </a:solidFill>
            <a:ln>
              <a:noFill/>
            </a:ln>
            <a:effectLst/>
          </c:spPr>
          <c:invertIfNegative val="1"/>
          <c:dPt>
            <c:idx val="0"/>
            <c:invertIfNegative val="1"/>
            <c:bubble3D val="0"/>
            <c:spPr>
              <a:solidFill>
                <a:schemeClr val="bg1">
                  <a:lumMod val="75000"/>
                </a:schemeClr>
              </a:solidFill>
              <a:ln>
                <a:noFill/>
              </a:ln>
              <a:effectLst/>
            </c:spPr>
            <c:extLst>
              <c:ext xmlns:c16="http://schemas.microsoft.com/office/drawing/2014/chart" uri="{C3380CC4-5D6E-409C-BE32-E72D297353CC}">
                <c16:uniqueId val="{00000001-FCC5-4BBE-82CE-2A194F25D4C7}"/>
              </c:ext>
            </c:extLst>
          </c:dPt>
          <c:dPt>
            <c:idx val="1"/>
            <c:invertIfNegative val="1"/>
            <c:bubble3D val="0"/>
            <c:spPr>
              <a:solidFill>
                <a:schemeClr val="bg1">
                  <a:lumMod val="75000"/>
                </a:schemeClr>
              </a:solidFill>
              <a:ln>
                <a:noFill/>
              </a:ln>
              <a:effectLst/>
            </c:spPr>
            <c:extLst>
              <c:ext xmlns:c16="http://schemas.microsoft.com/office/drawing/2014/chart" uri="{C3380CC4-5D6E-409C-BE32-E72D297353CC}">
                <c16:uniqueId val="{00000003-FCC5-4BBE-82CE-2A194F25D4C7}"/>
              </c:ext>
            </c:extLst>
          </c:dPt>
          <c:dPt>
            <c:idx val="2"/>
            <c:invertIfNegative val="1"/>
            <c:bubble3D val="0"/>
            <c:spPr>
              <a:solidFill>
                <a:schemeClr val="bg1">
                  <a:lumMod val="75000"/>
                </a:schemeClr>
              </a:solidFill>
              <a:ln>
                <a:noFill/>
              </a:ln>
              <a:effectLst/>
            </c:spPr>
            <c:extLst>
              <c:ext xmlns:c16="http://schemas.microsoft.com/office/drawing/2014/chart" uri="{C3380CC4-5D6E-409C-BE32-E72D297353CC}">
                <c16:uniqueId val="{00000005-FCC5-4BBE-82CE-2A194F25D4C7}"/>
              </c:ext>
            </c:extLst>
          </c:dPt>
          <c:dPt>
            <c:idx val="3"/>
            <c:invertIfNegative val="1"/>
            <c:bubble3D val="0"/>
            <c:spPr>
              <a:solidFill>
                <a:schemeClr val="bg1">
                  <a:lumMod val="75000"/>
                </a:schemeClr>
              </a:solidFill>
              <a:ln>
                <a:noFill/>
              </a:ln>
              <a:effectLst/>
            </c:spPr>
            <c:extLst>
              <c:ext xmlns:c16="http://schemas.microsoft.com/office/drawing/2014/chart" uri="{C3380CC4-5D6E-409C-BE32-E72D297353CC}">
                <c16:uniqueId val="{00000007-FCC5-4BBE-82CE-2A194F25D4C7}"/>
              </c:ext>
            </c:extLst>
          </c:dPt>
          <c:dPt>
            <c:idx val="4"/>
            <c:invertIfNegative val="1"/>
            <c:bubble3D val="0"/>
            <c:spPr>
              <a:solidFill>
                <a:schemeClr val="bg1">
                  <a:lumMod val="75000"/>
                </a:schemeClr>
              </a:solidFill>
              <a:ln>
                <a:noFill/>
              </a:ln>
              <a:effectLst/>
            </c:spPr>
            <c:extLst>
              <c:ext xmlns:c16="http://schemas.microsoft.com/office/drawing/2014/chart" uri="{C3380CC4-5D6E-409C-BE32-E72D297353CC}">
                <c16:uniqueId val="{00000009-FCC5-4BBE-82CE-2A194F25D4C7}"/>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'Management Fund Sandbox'!$U$11:$U$38</c:f>
              <c:strCache>
                <c:ptCount val="19"/>
                <c:pt idx="0">
                  <c:v>2020</c:v>
                </c:pt>
                <c:pt idx="1">
                  <c:v>2021</c:v>
                </c:pt>
                <c:pt idx="2">
                  <c:v>2022</c:v>
                </c:pt>
                <c:pt idx="3">
                  <c:v>2023</c:v>
                </c:pt>
                <c:pt idx="4">
                  <c:v>2024</c:v>
                </c:pt>
                <c:pt idx="5">
                  <c:v>Est. 2025</c:v>
                </c:pt>
                <c:pt idx="6">
                  <c:v>Est. 2026</c:v>
                </c:pt>
                <c:pt idx="7">
                  <c:v>Est. 2027</c:v>
                </c:pt>
                <c:pt idx="8">
                  <c:v>Est. 2028</c:v>
                </c:pt>
                <c:pt idx="9">
                  <c:v>Est. 2029</c:v>
                </c:pt>
                <c:pt idx="10">
                  <c:v>Est. 2030</c:v>
                </c:pt>
                <c:pt idx="11">
                  <c:v>Est. 2031</c:v>
                </c:pt>
                <c:pt idx="12">
                  <c:v>Est. 2032</c:v>
                </c:pt>
                <c:pt idx="13">
                  <c:v>Est. 2033</c:v>
                </c:pt>
                <c:pt idx="14">
                  <c:v>Est. 2034</c:v>
                </c:pt>
                <c:pt idx="15">
                  <c:v>Est. 2035</c:v>
                </c:pt>
                <c:pt idx="16">
                  <c:v>Est. 2036</c:v>
                </c:pt>
                <c:pt idx="17">
                  <c:v>Est. 2037</c:v>
                </c:pt>
                <c:pt idx="18">
                  <c:v>Est. 2038</c:v>
                </c:pt>
              </c:strCache>
            </c:strRef>
          </c:cat>
          <c:val>
            <c:numRef>
              <c:f>'Management Fund Sandbox'!$AH$11:$AH$38</c:f>
              <c:numCache>
                <c:formatCode>_("$"* #,##0_);_("$"* \(#,##0\);_("$"* "-"??_);_(@_)</c:formatCode>
                <c:ptCount val="19"/>
                <c:pt idx="0">
                  <c:v>681344.89</c:v>
                </c:pt>
                <c:pt idx="1">
                  <c:v>682261.92</c:v>
                </c:pt>
                <c:pt idx="2">
                  <c:v>638257.25</c:v>
                </c:pt>
                <c:pt idx="3">
                  <c:v>489312.2</c:v>
                </c:pt>
                <c:pt idx="4">
                  <c:v>417740.1</c:v>
                </c:pt>
                <c:pt idx="5">
                  <c:v>490042.85599999991</c:v>
                </c:pt>
                <c:pt idx="6">
                  <c:v>418470.75599999999</c:v>
                </c:pt>
                <c:pt idx="7">
                  <c:v>419201.41199999989</c:v>
                </c:pt>
                <c:pt idx="8">
                  <c:v>175276.45650361123</c:v>
                </c:pt>
                <c:pt idx="9">
                  <c:v>-79726.985231262312</c:v>
                </c:pt>
                <c:pt idx="10">
                  <c:v>-85872.894345496985</c:v>
                </c:pt>
                <c:pt idx="11">
                  <c:v>156596.83386730042</c:v>
                </c:pt>
                <c:pt idx="12">
                  <c:v>390609.49079027621</c:v>
                </c:pt>
                <c:pt idx="13">
                  <c:v>378674.22039158281</c:v>
                </c:pt>
                <c:pt idx="14">
                  <c:v>136644.54490277771</c:v>
                </c:pt>
                <c:pt idx="15">
                  <c:v>-89155.64326479481</c:v>
                </c:pt>
                <c:pt idx="16">
                  <c:v>-71067.039011420158</c:v>
                </c:pt>
                <c:pt idx="17">
                  <c:v>173848.9491407405</c:v>
                </c:pt>
                <c:pt idx="18">
                  <c:v>402261.41415998281</c:v>
                </c:pt>
              </c:numCache>
            </c:numRef>
          </c:val>
          <c:extLst>
            <c:ext xmlns:c14="http://schemas.microsoft.com/office/drawing/2007/8/2/chart" uri="{6F2FDCE9-48DA-4B69-8628-5D25D57E5C99}">
              <c14:invertSolidFillFmt>
                <c14:spPr xmlns:c14="http://schemas.microsoft.com/office/drawing/2007/8/2/chart">
                  <a:solidFill>
                    <a:srgbClr val="E6B9B8"/>
                  </a:solidFill>
                  <a:ln>
                    <a:noFill/>
                  </a:ln>
                  <a:effectLst/>
                </c14:spPr>
              </c14:invertSolidFillFmt>
            </c:ext>
            <c:ext xmlns:c16="http://schemas.microsoft.com/office/drawing/2014/chart" uri="{C3380CC4-5D6E-409C-BE32-E72D297353CC}">
              <c16:uniqueId val="{0000000A-FCC5-4BBE-82CE-2A194F25D4C7}"/>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a:t>
            </a:r>
            <a:r>
              <a:rPr lang="en-US" b="1">
                <a:solidFill>
                  <a:schemeClr val="accent1"/>
                </a:solidFill>
              </a:rPr>
              <a:t>Revenue</a:t>
            </a:r>
            <a:r>
              <a:rPr lang="en-US"/>
              <a:t> and </a:t>
            </a:r>
            <a:r>
              <a:rPr lang="en-US" b="1">
                <a:solidFill>
                  <a:schemeClr val="accent6"/>
                </a:solidFill>
              </a:rPr>
              <a:t>Expenditures</a:t>
            </a:r>
          </a:p>
        </c:rich>
      </c:tx>
      <c:layout>
        <c:manualLayout>
          <c:xMode val="edge"/>
          <c:yMode val="edge"/>
          <c:x val="7.5661077444366094E-3"/>
          <c:y val="1.84647303658670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'Management Fund Sandbox'!$Y$8</c:f>
              <c:strCache>
                <c:ptCount val="1"/>
                <c:pt idx="0">
                  <c:v>Total Revenue</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'Management Fund Sandbox'!$U$20:$U$38</c:f>
              <c:strCache>
                <c:ptCount val="19"/>
                <c:pt idx="0">
                  <c:v>2020</c:v>
                </c:pt>
                <c:pt idx="1">
                  <c:v>2021</c:v>
                </c:pt>
                <c:pt idx="2">
                  <c:v>2022</c:v>
                </c:pt>
                <c:pt idx="3">
                  <c:v>2023</c:v>
                </c:pt>
                <c:pt idx="4">
                  <c:v>2024</c:v>
                </c:pt>
                <c:pt idx="5">
                  <c:v>Est. 2025</c:v>
                </c:pt>
                <c:pt idx="6">
                  <c:v>Est. 2026</c:v>
                </c:pt>
                <c:pt idx="7">
                  <c:v>Est. 2027</c:v>
                </c:pt>
                <c:pt idx="8">
                  <c:v>Est. 2028</c:v>
                </c:pt>
                <c:pt idx="9">
                  <c:v>Est. 2029</c:v>
                </c:pt>
                <c:pt idx="10">
                  <c:v>Est. 2030</c:v>
                </c:pt>
                <c:pt idx="11">
                  <c:v>Est. 2031</c:v>
                </c:pt>
                <c:pt idx="12">
                  <c:v>Est. 2032</c:v>
                </c:pt>
                <c:pt idx="13">
                  <c:v>Est. 2033</c:v>
                </c:pt>
                <c:pt idx="14">
                  <c:v>Est. 2034</c:v>
                </c:pt>
                <c:pt idx="15">
                  <c:v>Est. 2035</c:v>
                </c:pt>
                <c:pt idx="16">
                  <c:v>Est. 2036</c:v>
                </c:pt>
                <c:pt idx="17">
                  <c:v>Est. 2037</c:v>
                </c:pt>
                <c:pt idx="18">
                  <c:v>Est. 2038</c:v>
                </c:pt>
              </c:strCache>
            </c:strRef>
          </c:cat>
          <c:val>
            <c:numRef>
              <c:f>'Management Fund Sandbox'!$Y$11:$Y$38</c:f>
              <c:numCache>
                <c:formatCode>_("$"* #,##0_);_("$"* \(#,##0\);_("$"* "-"??_);_(@_)</c:formatCode>
                <c:ptCount val="19"/>
                <c:pt idx="0">
                  <c:v>149450.73000000001</c:v>
                </c:pt>
                <c:pt idx="1">
                  <c:v>172016.31</c:v>
                </c:pt>
                <c:pt idx="2">
                  <c:v>150466.59</c:v>
                </c:pt>
                <c:pt idx="3">
                  <c:v>140144.95000000001</c:v>
                </c:pt>
                <c:pt idx="4">
                  <c:v>186582.46</c:v>
                </c:pt>
                <c:pt idx="5">
                  <c:v>234844.64</c:v>
                </c:pt>
                <c:pt idx="6">
                  <c:v>239291.90547199998</c:v>
                </c:pt>
                <c:pt idx="7">
                  <c:v>253323.99512217604</c:v>
                </c:pt>
                <c:pt idx="8">
                  <c:v>20757.776083199988</c:v>
                </c:pt>
                <c:pt idx="9">
                  <c:v>4602.5780132695045</c:v>
                </c:pt>
                <c:pt idx="10">
                  <c:v>253762.01426152213</c:v>
                </c:pt>
                <c:pt idx="11">
                  <c:v>507742.79097871162</c:v>
                </c:pt>
                <c:pt idx="12">
                  <c:v>504841.77685402421</c:v>
                </c:pt>
                <c:pt idx="13">
                  <c:v>262686.89194060047</c:v>
                </c:pt>
                <c:pt idx="14">
                  <c:v>34659.888448507452</c:v>
                </c:pt>
                <c:pt idx="15">
                  <c:v>54442.752961087201</c:v>
                </c:pt>
                <c:pt idx="16">
                  <c:v>302561.22907463822</c:v>
                </c:pt>
                <c:pt idx="17">
                  <c:v>533382.12188093679</c:v>
                </c:pt>
                <c:pt idx="18">
                  <c:v>520547.09761794592</c:v>
                </c:pt>
              </c:numCache>
            </c:numRef>
          </c:val>
          <c:extLst>
            <c:ext xmlns:c16="http://schemas.microsoft.com/office/drawing/2014/chart" uri="{C3380CC4-5D6E-409C-BE32-E72D297353CC}">
              <c16:uniqueId val="{00000000-819D-4BAB-97A1-37A7B1539FC5}"/>
            </c:ext>
          </c:extLst>
        </c:ser>
        <c:ser>
          <c:idx val="1"/>
          <c:order val="1"/>
          <c:tx>
            <c:strRef>
              <c:f>'Management Fund Sandbox'!$V$8</c:f>
              <c:strCache>
                <c:ptCount val="1"/>
                <c:pt idx="0">
                  <c:v>Expenditures</c:v>
                </c:pt>
              </c:strCache>
            </c:strRef>
          </c:tx>
          <c:spPr>
            <a:solidFill>
              <a:schemeClr val="accent6"/>
            </a:solidFill>
            <a:ln>
              <a:noFill/>
            </a:ln>
            <a:effectLst/>
          </c:spPr>
          <c:invertIfNegative val="0"/>
          <c:cat>
            <c:strRef>
              <c:f>'Management Fund Sandbox'!$U$20:$U$38</c:f>
              <c:strCache>
                <c:ptCount val="19"/>
                <c:pt idx="0">
                  <c:v>2020</c:v>
                </c:pt>
                <c:pt idx="1">
                  <c:v>2021</c:v>
                </c:pt>
                <c:pt idx="2">
                  <c:v>2022</c:v>
                </c:pt>
                <c:pt idx="3">
                  <c:v>2023</c:v>
                </c:pt>
                <c:pt idx="4">
                  <c:v>2024</c:v>
                </c:pt>
                <c:pt idx="5">
                  <c:v>Est. 2025</c:v>
                </c:pt>
                <c:pt idx="6">
                  <c:v>Est. 2026</c:v>
                </c:pt>
                <c:pt idx="7">
                  <c:v>Est. 2027</c:v>
                </c:pt>
                <c:pt idx="8">
                  <c:v>Est. 2028</c:v>
                </c:pt>
                <c:pt idx="9">
                  <c:v>Est. 2029</c:v>
                </c:pt>
                <c:pt idx="10">
                  <c:v>Est. 2030</c:v>
                </c:pt>
                <c:pt idx="11">
                  <c:v>Est. 2031</c:v>
                </c:pt>
                <c:pt idx="12">
                  <c:v>Est. 2032</c:v>
                </c:pt>
                <c:pt idx="13">
                  <c:v>Est. 2033</c:v>
                </c:pt>
                <c:pt idx="14">
                  <c:v>Est. 2034</c:v>
                </c:pt>
                <c:pt idx="15">
                  <c:v>Est. 2035</c:v>
                </c:pt>
                <c:pt idx="16">
                  <c:v>Est. 2036</c:v>
                </c:pt>
                <c:pt idx="17">
                  <c:v>Est. 2037</c:v>
                </c:pt>
                <c:pt idx="18">
                  <c:v>Est. 2038</c:v>
                </c:pt>
              </c:strCache>
            </c:strRef>
          </c:cat>
          <c:val>
            <c:numRef>
              <c:f>'Management Fund Sandbox'!$V$11:$V$38</c:f>
              <c:numCache>
                <c:formatCode>_("$"* #,##0_);_("$"* \(#,##0\);_("$"* "-"??_);_(@_)</c:formatCode>
                <c:ptCount val="19"/>
                <c:pt idx="0">
                  <c:v>212732.9</c:v>
                </c:pt>
                <c:pt idx="1">
                  <c:v>171099.28</c:v>
                </c:pt>
                <c:pt idx="2">
                  <c:v>194471.26</c:v>
                </c:pt>
                <c:pt idx="3">
                  <c:v>289090</c:v>
                </c:pt>
                <c:pt idx="4">
                  <c:v>258154.56</c:v>
                </c:pt>
                <c:pt idx="5">
                  <c:v>234113.98400000003</c:v>
                </c:pt>
                <c:pt idx="6">
                  <c:v>238561.249472</c:v>
                </c:pt>
                <c:pt idx="7">
                  <c:v>252593.33912217605</c:v>
                </c:pt>
                <c:pt idx="8">
                  <c:v>264682.73157958867</c:v>
                </c:pt>
                <c:pt idx="9">
                  <c:v>259606.01974814304</c:v>
                </c:pt>
                <c:pt idx="10">
                  <c:v>259907.9233757568</c:v>
                </c:pt>
                <c:pt idx="11">
                  <c:v>265273.06276591419</c:v>
                </c:pt>
                <c:pt idx="12">
                  <c:v>270829.11993104836</c:v>
                </c:pt>
                <c:pt idx="13">
                  <c:v>274622.16233929375</c:v>
                </c:pt>
                <c:pt idx="14">
                  <c:v>276689.56393731257</c:v>
                </c:pt>
                <c:pt idx="15">
                  <c:v>280242.9411286597</c:v>
                </c:pt>
                <c:pt idx="16">
                  <c:v>284472.62482126354</c:v>
                </c:pt>
                <c:pt idx="17">
                  <c:v>288466.13372877619</c:v>
                </c:pt>
                <c:pt idx="18">
                  <c:v>292134.63259870361</c:v>
                </c:pt>
              </c:numCache>
            </c:numRef>
          </c:val>
          <c:extLst>
            <c:ext xmlns:c16="http://schemas.microsoft.com/office/drawing/2014/chart" uri="{C3380CC4-5D6E-409C-BE32-E72D297353CC}">
              <c16:uniqueId val="{00000001-819D-4BAB-97A1-37A7B1539FC5}"/>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Management Fund Balance and Property Tax</a:t>
            </a:r>
            <a:r>
              <a:rPr lang="en-US" baseline="0"/>
              <a:t> Revenue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zzzz!$O$8</c:f>
              <c:strCache>
                <c:ptCount val="1"/>
                <c:pt idx="0">
                  <c:v>Total Fund Balance</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zzzz!$O$11:$O$24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0-E855-47F5-8A79-44CC8C0FD868}"/>
            </c:ext>
          </c:extLst>
        </c:ser>
        <c:ser>
          <c:idx val="1"/>
          <c:order val="1"/>
          <c:tx>
            <c:strRef>
              <c:f>zzzz!$I$8</c:f>
              <c:strCache>
                <c:ptCount val="1"/>
                <c:pt idx="0">
                  <c:v>Property Tax Revenue</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7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zzzz!$I$11:$I$24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1-E855-47F5-8A79-44CC8C0FD868}"/>
            </c:ext>
          </c:extLst>
        </c:ser>
        <c:dLbls>
          <c:showLegendKey val="0"/>
          <c:showVal val="0"/>
          <c:showCatName val="0"/>
          <c:showSerName val="0"/>
          <c:showPercent val="0"/>
          <c:showBubbleSize val="0"/>
        </c:dLbls>
        <c:gapWidth val="219"/>
        <c:overlap val="-27"/>
        <c:axId val="896495776"/>
        <c:axId val="896491840"/>
      </c:bar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Pupil Management Fund Balance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zzzz!$Q$8</c:f>
              <c:strCache>
                <c:ptCount val="1"/>
                <c:pt idx="0">
                  <c:v>Per Pupil Fund Balance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zzzz!$Q$11:$Q$24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0-D38E-4777-A36E-11A77A44FCA3}"/>
            </c:ext>
          </c:extLst>
        </c:ser>
        <c:dLbls>
          <c:showLegendKey val="0"/>
          <c:showVal val="0"/>
          <c:showCatName val="0"/>
          <c:showSerName val="0"/>
          <c:showPercent val="0"/>
          <c:showBubbleSize val="0"/>
        </c:dLbls>
        <c:gapWidth val="219"/>
        <c:overlap val="-27"/>
        <c:axId val="896495776"/>
        <c:axId val="896491840"/>
      </c:barChart>
      <c:lineChart>
        <c:grouping val="standard"/>
        <c:varyColors val="0"/>
        <c:ser>
          <c:idx val="1"/>
          <c:order val="1"/>
          <c:tx>
            <c:strRef>
              <c:f>'Man Fund - SSB 1227 Proj'!$AA$8</c:f>
              <c:strCache>
                <c:ptCount val="1"/>
                <c:pt idx="0">
                  <c:v> 3- Year Average
prior to the base year </c:v>
                </c:pt>
              </c:strCache>
            </c:strRef>
          </c:tx>
          <c:spPr>
            <a:ln w="28575" cap="rnd">
              <a:solidFill>
                <a:schemeClr val="bg1">
                  <a:lumMod val="65000"/>
                </a:schemeClr>
              </a:solidFill>
              <a:round/>
            </a:ln>
            <a:effectLst/>
          </c:spPr>
          <c:marker>
            <c:symbol val="none"/>
          </c:marker>
          <c:val>
            <c:numRef>
              <c:f>'Man Fund - SSB 1227 Proj'!$AA$11:$AA$24</c:f>
              <c:numCache>
                <c:formatCode>_("$"* #,##0_);_("$"* \(#,##0\);_("$"* "-"??_);_(@_)</c:formatCode>
                <c:ptCount val="14"/>
                <c:pt idx="4">
                  <c:v>2223041.4866666668</c:v>
                </c:pt>
                <c:pt idx="5">
                  <c:v>2161451.8933333331</c:v>
                </c:pt>
                <c:pt idx="6">
                  <c:v>2645676.33</c:v>
                </c:pt>
                <c:pt idx="7">
                  <c:v>2940358.09</c:v>
                </c:pt>
                <c:pt idx="8">
                  <c:v>3292433.6933333334</c:v>
                </c:pt>
                <c:pt idx="9">
                  <c:v>3017539.4333333336</c:v>
                </c:pt>
                <c:pt idx="10">
                  <c:v>3567134.5833333335</c:v>
                </c:pt>
                <c:pt idx="11">
                  <c:v>3730773.5</c:v>
                </c:pt>
                <c:pt idx="12">
                  <c:v>3936053.52</c:v>
                </c:pt>
                <c:pt idx="13">
                  <c:v>3936053.52</c:v>
                </c:pt>
              </c:numCache>
            </c:numRef>
          </c:val>
          <c:smooth val="0"/>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1-D38E-4777-A36E-11A77A44FCA3}"/>
            </c:ext>
          </c:extLst>
        </c:ser>
        <c:dLbls>
          <c:showLegendKey val="0"/>
          <c:showVal val="0"/>
          <c:showCatName val="0"/>
          <c:showSerName val="0"/>
          <c:showPercent val="0"/>
          <c:showBubbleSize val="0"/>
        </c:dLbls>
        <c:marker val="1"/>
        <c:smooth val="0"/>
        <c:axId val="896495776"/>
        <c:axId val="896491840"/>
      </c:line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Management</a:t>
            </a:r>
            <a:r>
              <a:rPr lang="en-US" baseline="0"/>
              <a:t> Fund </a:t>
            </a:r>
            <a:r>
              <a:rPr lang="en-US"/>
              <a:t>Balance as a Percentage of Management</a:t>
            </a:r>
            <a:r>
              <a:rPr lang="en-US" baseline="0"/>
              <a:t> Fund </a:t>
            </a:r>
            <a:r>
              <a:rPr lang="en-US"/>
              <a:t>Expenditures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zzzz!$S$8</c:f>
              <c:strCache>
                <c:ptCount val="1"/>
                <c:pt idx="0">
                  <c:v>Balance as a Percentage of Expenditures</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zzzz!$S$11:$S$24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0-F88E-4219-A5D9-3D6D29EC99FF}"/>
            </c:ext>
          </c:extLst>
        </c:ser>
        <c:dLbls>
          <c:showLegendKey val="0"/>
          <c:showVal val="0"/>
          <c:showCatName val="0"/>
          <c:showSerName val="0"/>
          <c:showPercent val="0"/>
          <c:showBubbleSize val="0"/>
        </c:dLbls>
        <c:gapWidth val="219"/>
        <c:overlap val="-27"/>
        <c:axId val="896495776"/>
        <c:axId val="896491840"/>
      </c:barChart>
      <c:lineChart>
        <c:grouping val="standard"/>
        <c:varyColors val="0"/>
        <c:ser>
          <c:idx val="1"/>
          <c:order val="1"/>
          <c:tx>
            <c:strRef>
              <c:f>'Man Fund - SSB 1227 Proj'!$AC$8</c:f>
              <c:strCache>
                <c:ptCount val="1"/>
                <c:pt idx="0">
                  <c:v> Allowable Fund Balance </c:v>
                </c:pt>
              </c:strCache>
            </c:strRef>
          </c:tx>
          <c:spPr>
            <a:ln w="28575" cap="rnd">
              <a:solidFill>
                <a:schemeClr val="accent6">
                  <a:lumMod val="75000"/>
                </a:schemeClr>
              </a:solidFill>
              <a:round/>
            </a:ln>
            <a:effectLst/>
          </c:spPr>
          <c:marker>
            <c:symbol val="none"/>
          </c:marker>
          <c:val>
            <c:numRef>
              <c:f>'Man Fund - SSB 1227 Proj'!$AC$11:$AC$24</c:f>
              <c:numCache>
                <c:formatCode>_("$"* #,##0_);_("$"* \(#,##0\);_("$"* "-"??_);_(@_)</c:formatCode>
                <c:ptCount val="14"/>
                <c:pt idx="4">
                  <c:v>4001474.6760000004</c:v>
                </c:pt>
                <c:pt idx="5">
                  <c:v>3782540.813333333</c:v>
                </c:pt>
                <c:pt idx="6">
                  <c:v>4497649.7609999999</c:v>
                </c:pt>
                <c:pt idx="7">
                  <c:v>4851590.8484999994</c:v>
                </c:pt>
                <c:pt idx="8">
                  <c:v>5267893.9093333334</c:v>
                </c:pt>
                <c:pt idx="9">
                  <c:v>4828063.0933333337</c:v>
                </c:pt>
                <c:pt idx="10">
                  <c:v>5707415.333333334</c:v>
                </c:pt>
                <c:pt idx="11">
                  <c:v>5969237.6000000006</c:v>
                </c:pt>
                <c:pt idx="12">
                  <c:v>6297685.6320000002</c:v>
                </c:pt>
                <c:pt idx="13">
                  <c:v>6297685.6320000002</c:v>
                </c:pt>
              </c:numCache>
            </c:numRef>
          </c:val>
          <c:smooth val="0"/>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1-F88E-4219-A5D9-3D6D29EC99FF}"/>
            </c:ext>
          </c:extLst>
        </c:ser>
        <c:dLbls>
          <c:showLegendKey val="0"/>
          <c:showVal val="0"/>
          <c:showCatName val="0"/>
          <c:showSerName val="0"/>
          <c:showPercent val="0"/>
          <c:showBubbleSize val="0"/>
        </c:dLbls>
        <c:marker val="1"/>
        <c:smooth val="0"/>
        <c:axId val="896495776"/>
        <c:axId val="896491840"/>
      </c:line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Fund Balance </a:t>
            </a:r>
          </a:p>
        </c:rich>
      </c:tx>
      <c:layout>
        <c:manualLayout>
          <c:xMode val="edge"/>
          <c:yMode val="edge"/>
          <c:x val="1.4471295277052659E-2"/>
          <c:y val="3.20011749362766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412720510462606E-2"/>
          <c:y val="0.16231052357214265"/>
          <c:w val="0.9314658182404183"/>
          <c:h val="0.74120967032173468"/>
        </c:manualLayout>
      </c:layout>
      <c:barChart>
        <c:barDir val="col"/>
        <c:grouping val="clustered"/>
        <c:varyColors val="0"/>
        <c:ser>
          <c:idx val="0"/>
          <c:order val="0"/>
          <c:tx>
            <c:strRef>
              <c:f>'Man Fund - SSB 1227 Proj'!$AH$8</c:f>
              <c:strCache>
                <c:ptCount val="1"/>
                <c:pt idx="0">
                  <c:v> New Ending Fund Balance </c:v>
                </c:pt>
              </c:strCache>
            </c:strRef>
          </c:tx>
          <c:spPr>
            <a:solidFill>
              <a:srgbClr val="9BBB59"/>
            </a:solidFill>
            <a:ln>
              <a:noFill/>
            </a:ln>
            <a:effectLst/>
          </c:spPr>
          <c:invertIfNegative val="1"/>
          <c:dPt>
            <c:idx val="0"/>
            <c:invertIfNegative val="1"/>
            <c:bubble3D val="0"/>
            <c:spPr>
              <a:solidFill>
                <a:srgbClr val="BFBFBF"/>
              </a:solidFill>
              <a:ln>
                <a:noFill/>
              </a:ln>
              <a:effectLst/>
            </c:spPr>
            <c:extLst>
              <c:ext xmlns:c16="http://schemas.microsoft.com/office/drawing/2014/chart" uri="{C3380CC4-5D6E-409C-BE32-E72D297353CC}">
                <c16:uniqueId val="{00000001-6989-4462-82F5-3C7A5C390BE2}"/>
              </c:ext>
            </c:extLst>
          </c:dPt>
          <c:dPt>
            <c:idx val="1"/>
            <c:invertIfNegative val="1"/>
            <c:bubble3D val="0"/>
            <c:spPr>
              <a:solidFill>
                <a:srgbClr val="BFBFBF"/>
              </a:solidFill>
              <a:ln>
                <a:noFill/>
              </a:ln>
              <a:effectLst/>
            </c:spPr>
            <c:extLst>
              <c:ext xmlns:c16="http://schemas.microsoft.com/office/drawing/2014/chart" uri="{C3380CC4-5D6E-409C-BE32-E72D297353CC}">
                <c16:uniqueId val="{00000003-6989-4462-82F5-3C7A5C390BE2}"/>
              </c:ext>
            </c:extLst>
          </c:dPt>
          <c:dPt>
            <c:idx val="2"/>
            <c:invertIfNegative val="1"/>
            <c:bubble3D val="0"/>
            <c:spPr>
              <a:solidFill>
                <a:srgbClr val="BFBFBF"/>
              </a:solidFill>
              <a:ln>
                <a:noFill/>
              </a:ln>
              <a:effectLst/>
            </c:spPr>
            <c:extLst>
              <c:ext xmlns:c16="http://schemas.microsoft.com/office/drawing/2014/chart" uri="{C3380CC4-5D6E-409C-BE32-E72D297353CC}">
                <c16:uniqueId val="{00000005-6989-4462-82F5-3C7A5C390BE2}"/>
              </c:ext>
            </c:extLst>
          </c:dPt>
          <c:dPt>
            <c:idx val="3"/>
            <c:invertIfNegative val="1"/>
            <c:bubble3D val="0"/>
            <c:spPr>
              <a:solidFill>
                <a:srgbClr val="BFBFBF"/>
              </a:solidFill>
              <a:ln>
                <a:noFill/>
              </a:ln>
              <a:effectLst/>
            </c:spPr>
            <c:extLst>
              <c:ext xmlns:c16="http://schemas.microsoft.com/office/drawing/2014/chart" uri="{C3380CC4-5D6E-409C-BE32-E72D297353CC}">
                <c16:uniqueId val="{00000007-6989-4462-82F5-3C7A5C390BE2}"/>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'Man Fund - SSB 1227 Proj'!$U$22:$U$35</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'Man Fund - SSB 1227 Proj'!$AH$22:$AH$35</c:f>
              <c:numCache>
                <c:formatCode>_("$"* #,##0_);_("$"* \(#,##0\);_("$"* "-"??_);_(@_)</c:formatCode>
                <c:ptCount val="14"/>
                <c:pt idx="0">
                  <c:v>7565508.8899999997</c:v>
                </c:pt>
                <c:pt idx="1">
                  <c:v>9755172.4399999995</c:v>
                </c:pt>
                <c:pt idx="2">
                  <c:v>18766848.350000001</c:v>
                </c:pt>
                <c:pt idx="3">
                  <c:v>11526085.857499998</c:v>
                </c:pt>
                <c:pt idx="4">
                  <c:v>20867191.003275</c:v>
                </c:pt>
                <c:pt idx="5">
                  <c:v>14056019.033218747</c:v>
                </c:pt>
                <c:pt idx="6">
                  <c:v>15927350.850871688</c:v>
                </c:pt>
                <c:pt idx="7">
                  <c:v>8868107.4754568674</c:v>
                </c:pt>
                <c:pt idx="8">
                  <c:v>10364911.568735633</c:v>
                </c:pt>
                <c:pt idx="9">
                  <c:v>3020971.4230307154</c:v>
                </c:pt>
                <c:pt idx="10">
                  <c:v>4213768.0039282171</c:v>
                </c:pt>
                <c:pt idx="11">
                  <c:v>-3459115.9457570184</c:v>
                </c:pt>
                <c:pt idx="12">
                  <c:v>4077957.2746285126</c:v>
                </c:pt>
                <c:pt idx="13">
                  <c:v>-4680647.0263378369</c:v>
                </c:pt>
              </c:numCache>
            </c:numRef>
          </c:val>
          <c:extLst>
            <c:ext xmlns:c14="http://schemas.microsoft.com/office/drawing/2007/8/2/chart" uri="{6F2FDCE9-48DA-4B69-8628-5D25D57E5C99}">
              <c14:invertSolidFillFmt>
                <c14:spPr xmlns:c14="http://schemas.microsoft.com/office/drawing/2007/8/2/chart">
                  <a:solidFill>
                    <a:srgbClr val="E6B9B8"/>
                  </a:solidFill>
                  <a:ln>
                    <a:noFill/>
                  </a:ln>
                  <a:effectLst/>
                </c14:spPr>
              </c14:invertSolidFillFmt>
            </c:ext>
            <c:ext xmlns:c16="http://schemas.microsoft.com/office/drawing/2014/chart" uri="{C3380CC4-5D6E-409C-BE32-E72D297353CC}">
              <c16:uniqueId val="{00000008-6989-4462-82F5-3C7A5C390BE2}"/>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a:t>
            </a:r>
            <a:r>
              <a:rPr lang="en-US" b="1">
                <a:solidFill>
                  <a:schemeClr val="accent1"/>
                </a:solidFill>
              </a:rPr>
              <a:t>Revenue</a:t>
            </a:r>
            <a:r>
              <a:rPr lang="en-US"/>
              <a:t> and </a:t>
            </a:r>
            <a:r>
              <a:rPr lang="en-US" b="1">
                <a:solidFill>
                  <a:schemeClr val="accent6"/>
                </a:solidFill>
              </a:rPr>
              <a:t>Expenditures</a:t>
            </a:r>
          </a:p>
        </c:rich>
      </c:tx>
      <c:layout>
        <c:manualLayout>
          <c:xMode val="edge"/>
          <c:yMode val="edge"/>
          <c:x val="7.5661077444366094E-3"/>
          <c:y val="1.84647303658670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09021212300212E-2"/>
          <c:y val="0.16810753921250576"/>
          <c:w val="0.93002599074157555"/>
          <c:h val="0.71117377232227064"/>
        </c:manualLayout>
      </c:layout>
      <c:barChart>
        <c:barDir val="col"/>
        <c:grouping val="clustered"/>
        <c:varyColors val="0"/>
        <c:ser>
          <c:idx val="0"/>
          <c:order val="0"/>
          <c:tx>
            <c:strRef>
              <c:f>'Man Fund - SSB 1227 Proj'!$Y$8</c:f>
              <c:strCache>
                <c:ptCount val="1"/>
                <c:pt idx="0">
                  <c:v>Total Revenue</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'Man Fund - SSB 1227 Proj'!$U$22:$U$35</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'Man Fund - SSB 1227 Proj'!$Y$22:$Y$35</c:f>
              <c:numCache>
                <c:formatCode>_("$"* #,##0_);_("$"* \(#,##0\);_("$"* "-"??_);_(@_)</c:formatCode>
                <c:ptCount val="14"/>
                <c:pt idx="0">
                  <c:v>5259686.42</c:v>
                </c:pt>
                <c:pt idx="1">
                  <c:v>6446054.3899999997</c:v>
                </c:pt>
                <c:pt idx="2">
                  <c:v>13541533.880000001</c:v>
                </c:pt>
                <c:pt idx="3">
                  <c:v>6527264.2859999994</c:v>
                </c:pt>
                <c:pt idx="4">
                  <c:v>7094511.0651999991</c:v>
                </c:pt>
                <c:pt idx="5">
                  <c:v>7773810.0082399994</c:v>
                </c:pt>
                <c:pt idx="6">
                  <c:v>566230.52174400014</c:v>
                </c:pt>
                <c:pt idx="7">
                  <c:v>593462.65009280026</c:v>
                </c:pt>
                <c:pt idx="8">
                  <c:v>508003.63611136016</c:v>
                </c:pt>
                <c:pt idx="9">
                  <c:v>526829.01173363207</c:v>
                </c:pt>
                <c:pt idx="10">
                  <c:v>541519.75256035849</c:v>
                </c:pt>
                <c:pt idx="11">
                  <c:v>547209.11444843025</c:v>
                </c:pt>
                <c:pt idx="12">
                  <c:v>7242850.5780982692</c:v>
                </c:pt>
                <c:pt idx="13">
                  <c:v>6526063.2921870537</c:v>
                </c:pt>
              </c:numCache>
            </c:numRef>
          </c:val>
          <c:extLst>
            <c:ext xmlns:c16="http://schemas.microsoft.com/office/drawing/2014/chart" uri="{C3380CC4-5D6E-409C-BE32-E72D297353CC}">
              <c16:uniqueId val="{00000000-1541-431E-9CDC-0A3CE8256792}"/>
            </c:ext>
          </c:extLst>
        </c:ser>
        <c:ser>
          <c:idx val="1"/>
          <c:order val="1"/>
          <c:tx>
            <c:strRef>
              <c:f>'Man Fund - SSB 1227 Proj'!$V$8</c:f>
              <c:strCache>
                <c:ptCount val="1"/>
                <c:pt idx="0">
                  <c:v>Expenditures</c:v>
                </c:pt>
              </c:strCache>
            </c:strRef>
          </c:tx>
          <c:spPr>
            <a:solidFill>
              <a:schemeClr val="accent6"/>
            </a:solidFill>
            <a:ln>
              <a:noFill/>
            </a:ln>
            <a:effectLst/>
          </c:spPr>
          <c:invertIfNegative val="0"/>
          <c:cat>
            <c:numRef>
              <c:f>'Man Fund - SSB 1227 Proj'!$U$22:$U$35</c:f>
              <c:numCache>
                <c:formatCode>General</c:formatCode>
                <c:ptCount val="14"/>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numCache>
            </c:numRef>
          </c:cat>
          <c:val>
            <c:numRef>
              <c:f>'Man Fund - SSB 1227 Proj'!$V$11:$V$24</c:f>
              <c:numCache>
                <c:formatCode>_("$"* #,##0_);_("$"* \(#,##0\);_("$"* "-"??_);_(@_)</c:formatCode>
                <c:ptCount val="14"/>
                <c:pt idx="0">
                  <c:v>2060867.77</c:v>
                </c:pt>
                <c:pt idx="1">
                  <c:v>2774921.05</c:v>
                </c:pt>
                <c:pt idx="2">
                  <c:v>1833335.64</c:v>
                </c:pt>
                <c:pt idx="3">
                  <c:v>1876098.99</c:v>
                </c:pt>
                <c:pt idx="4">
                  <c:v>4227594.3600000003</c:v>
                </c:pt>
                <c:pt idx="5">
                  <c:v>2717380.92</c:v>
                </c:pt>
                <c:pt idx="6">
                  <c:v>2932325.8</c:v>
                </c:pt>
                <c:pt idx="7">
                  <c:v>3402911.58</c:v>
                </c:pt>
                <c:pt idx="8">
                  <c:v>4366166.37</c:v>
                </c:pt>
                <c:pt idx="9">
                  <c:v>3423242.55</c:v>
                </c:pt>
                <c:pt idx="10">
                  <c:v>4018751.64</c:v>
                </c:pt>
                <c:pt idx="11">
                  <c:v>4281921.4400000004</c:v>
                </c:pt>
                <c:pt idx="12">
                  <c:v>4256390.84</c:v>
                </c:pt>
                <c:pt idx="13">
                  <c:v>4529857.97</c:v>
                </c:pt>
              </c:numCache>
            </c:numRef>
          </c:val>
          <c:extLst>
            <c:ext xmlns:c16="http://schemas.microsoft.com/office/drawing/2014/chart" uri="{C3380CC4-5D6E-409C-BE32-E72D297353CC}">
              <c16:uniqueId val="{00000001-1541-431E-9CDC-0A3CE8256792}"/>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Management</a:t>
            </a:r>
            <a:r>
              <a:rPr lang="en-US" baseline="0"/>
              <a:t> Fund Balance Per Certified Enrollment</a:t>
            </a:r>
            <a:endParaRPr lang="en-US"/>
          </a:p>
        </c:rich>
      </c:tx>
      <c:overlay val="0"/>
    </c:title>
    <c:autoTitleDeleted val="0"/>
    <c:plotArea>
      <c:layout/>
      <c:barChart>
        <c:barDir val="col"/>
        <c:grouping val="stacked"/>
        <c:varyColors val="0"/>
        <c:ser>
          <c:idx val="0"/>
          <c:order val="1"/>
          <c:tx>
            <c:strRef>
              <c:f>AEA_Enr_Comp!$M$7</c:f>
              <c:strCache>
                <c:ptCount val="1"/>
                <c:pt idx="0">
                  <c:v>Balances Per Pupil</c:v>
                </c:pt>
              </c:strCache>
            </c:strRef>
          </c:tx>
          <c:spPr>
            <a:solidFill>
              <a:schemeClr val="accent1">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AEA_Enr_Comp!$C$9:$C$29</c:f>
              <c:strCache>
                <c:ptCount val="21"/>
                <c:pt idx="7">
                  <c:v>Aplington-Parkersburg</c:v>
                </c:pt>
                <c:pt idx="8">
                  <c:v>Garner-Hayfield-Ventura</c:v>
                </c:pt>
                <c:pt idx="9">
                  <c:v>Denver</c:v>
                </c:pt>
                <c:pt idx="10">
                  <c:v>Dike-New Hartford</c:v>
                </c:pt>
                <c:pt idx="11">
                  <c:v>Jesup</c:v>
                </c:pt>
                <c:pt idx="12">
                  <c:v>Osage</c:v>
                </c:pt>
                <c:pt idx="13">
                  <c:v>Union</c:v>
                </c:pt>
                <c:pt idx="14">
                  <c:v>Iowa Falls</c:v>
                </c:pt>
                <c:pt idx="15">
                  <c:v>Forest City</c:v>
                </c:pt>
                <c:pt idx="16">
                  <c:v>Hampton-Dumont</c:v>
                </c:pt>
                <c:pt idx="17">
                  <c:v>Clear Lake</c:v>
                </c:pt>
                <c:pt idx="18">
                  <c:v>Independence</c:v>
                </c:pt>
                <c:pt idx="19">
                  <c:v>South Tama</c:v>
                </c:pt>
                <c:pt idx="20">
                  <c:v>Charles City</c:v>
                </c:pt>
              </c:strCache>
            </c:strRef>
          </c:cat>
          <c:val>
            <c:numRef>
              <c:f>AEA_Enr_Comp!$M$9:$M$29</c:f>
              <c:numCache>
                <c:formatCode>_("$"* #,##0_);_("$"* \(#,##0\);_("$"* "-"??_);_(@_)</c:formatCode>
                <c:ptCount val="21"/>
                <c:pt idx="0">
                  <c:v>0</c:v>
                </c:pt>
                <c:pt idx="1">
                  <c:v>0</c:v>
                </c:pt>
                <c:pt idx="2">
                  <c:v>0</c:v>
                </c:pt>
                <c:pt idx="3">
                  <c:v>0</c:v>
                </c:pt>
                <c:pt idx="4">
                  <c:v>0</c:v>
                </c:pt>
                <c:pt idx="5">
                  <c:v>0</c:v>
                </c:pt>
                <c:pt idx="6">
                  <c:v>0</c:v>
                </c:pt>
                <c:pt idx="7">
                  <c:v>560.75</c:v>
                </c:pt>
                <c:pt idx="8">
                  <c:v>2664.81</c:v>
                </c:pt>
                <c:pt idx="9">
                  <c:v>-96.17</c:v>
                </c:pt>
                <c:pt idx="10">
                  <c:v>211.3</c:v>
                </c:pt>
                <c:pt idx="11">
                  <c:v>1257.1300000000001</c:v>
                </c:pt>
                <c:pt idx="12">
                  <c:v>1334.51</c:v>
                </c:pt>
                <c:pt idx="13">
                  <c:v>740.83</c:v>
                </c:pt>
                <c:pt idx="14">
                  <c:v>654.41</c:v>
                </c:pt>
                <c:pt idx="15">
                  <c:v>384.43</c:v>
                </c:pt>
                <c:pt idx="16">
                  <c:v>728.88</c:v>
                </c:pt>
                <c:pt idx="17">
                  <c:v>1228.8599999999999</c:v>
                </c:pt>
                <c:pt idx="18">
                  <c:v>304.89999999999998</c:v>
                </c:pt>
                <c:pt idx="19">
                  <c:v>835.73</c:v>
                </c:pt>
                <c:pt idx="20">
                  <c:v>237.33</c:v>
                </c:pt>
              </c:numCache>
            </c:numRef>
          </c:val>
          <c:extLst>
            <c:ext xmlns:c16="http://schemas.microsoft.com/office/drawing/2014/chart" uri="{C3380CC4-5D6E-409C-BE32-E72D297353CC}">
              <c16:uniqueId val="{00000000-9B9C-439D-994D-42B8A32C8F42}"/>
            </c:ext>
          </c:extLst>
        </c:ser>
        <c:dLbls>
          <c:showLegendKey val="0"/>
          <c:showVal val="0"/>
          <c:showCatName val="0"/>
          <c:showSerName val="0"/>
          <c:showPercent val="0"/>
          <c:showBubbleSize val="0"/>
        </c:dLbls>
        <c:gapWidth val="150"/>
        <c:overlap val="100"/>
        <c:axId val="89671168"/>
        <c:axId val="89672704"/>
      </c:barChart>
      <c:lineChart>
        <c:grouping val="standard"/>
        <c:varyColors val="0"/>
        <c:ser>
          <c:idx val="5"/>
          <c:order val="0"/>
          <c:tx>
            <c:strRef>
              <c:f>AEA_Enr_Comp!$Q$7</c:f>
              <c:strCache>
                <c:ptCount val="1"/>
                <c:pt idx="0">
                  <c:v>State Average</c:v>
                </c:pt>
              </c:strCache>
            </c:strRef>
          </c:tx>
          <c:marker>
            <c:symbol val="none"/>
          </c:marker>
          <c:cat>
            <c:strRef>
              <c:f>AEA_Enr_Comp!$C$9:$C$29</c:f>
              <c:strCache>
                <c:ptCount val="21"/>
                <c:pt idx="7">
                  <c:v>Aplington-Parkersburg</c:v>
                </c:pt>
                <c:pt idx="8">
                  <c:v>Garner-Hayfield-Ventura</c:v>
                </c:pt>
                <c:pt idx="9">
                  <c:v>Denver</c:v>
                </c:pt>
                <c:pt idx="10">
                  <c:v>Dike-New Hartford</c:v>
                </c:pt>
                <c:pt idx="11">
                  <c:v>Jesup</c:v>
                </c:pt>
                <c:pt idx="12">
                  <c:v>Osage</c:v>
                </c:pt>
                <c:pt idx="13">
                  <c:v>Union</c:v>
                </c:pt>
                <c:pt idx="14">
                  <c:v>Iowa Falls</c:v>
                </c:pt>
                <c:pt idx="15">
                  <c:v>Forest City</c:v>
                </c:pt>
                <c:pt idx="16">
                  <c:v>Hampton-Dumont</c:v>
                </c:pt>
                <c:pt idx="17">
                  <c:v>Clear Lake</c:v>
                </c:pt>
                <c:pt idx="18">
                  <c:v>Independence</c:v>
                </c:pt>
                <c:pt idx="19">
                  <c:v>South Tama</c:v>
                </c:pt>
                <c:pt idx="20">
                  <c:v>Charles City</c:v>
                </c:pt>
              </c:strCache>
            </c:strRef>
          </c:cat>
          <c:val>
            <c:numRef>
              <c:f>AEA_Enr_Comp!$Q$9:$Q$29</c:f>
              <c:numCache>
                <c:formatCode>_("$"* #,##0_);_("$"* \(#,##0\);_("$"* "-"??_);_(@_)</c:formatCode>
                <c:ptCount val="21"/>
                <c:pt idx="0">
                  <c:v>921.07471868334642</c:v>
                </c:pt>
                <c:pt idx="1">
                  <c:v>921.07471868334642</c:v>
                </c:pt>
                <c:pt idx="2">
                  <c:v>921.07471868334642</c:v>
                </c:pt>
                <c:pt idx="3">
                  <c:v>921.07471868334642</c:v>
                </c:pt>
                <c:pt idx="4">
                  <c:v>921.07471868334642</c:v>
                </c:pt>
                <c:pt idx="5">
                  <c:v>921.07471868334642</c:v>
                </c:pt>
                <c:pt idx="6">
                  <c:v>921.07471868334642</c:v>
                </c:pt>
                <c:pt idx="7">
                  <c:v>921.07471868334642</c:v>
                </c:pt>
                <c:pt idx="8">
                  <c:v>921.07471868334642</c:v>
                </c:pt>
                <c:pt idx="9">
                  <c:v>921.07471868334642</c:v>
                </c:pt>
                <c:pt idx="10">
                  <c:v>921.07471868334642</c:v>
                </c:pt>
                <c:pt idx="11">
                  <c:v>921.07471868334642</c:v>
                </c:pt>
                <c:pt idx="12">
                  <c:v>921.07471868334642</c:v>
                </c:pt>
                <c:pt idx="13">
                  <c:v>921.07471868334642</c:v>
                </c:pt>
                <c:pt idx="14">
                  <c:v>921.07471868334642</c:v>
                </c:pt>
                <c:pt idx="15">
                  <c:v>921.07471868334642</c:v>
                </c:pt>
                <c:pt idx="16">
                  <c:v>921.07471868334642</c:v>
                </c:pt>
                <c:pt idx="17">
                  <c:v>921.07471868334642</c:v>
                </c:pt>
                <c:pt idx="18">
                  <c:v>921.07471868334642</c:v>
                </c:pt>
                <c:pt idx="19">
                  <c:v>921.07471868334642</c:v>
                </c:pt>
                <c:pt idx="20">
                  <c:v>921.07471868334642</c:v>
                </c:pt>
              </c:numCache>
            </c:numRef>
          </c:val>
          <c:smooth val="0"/>
          <c:extLst>
            <c:ext xmlns:c16="http://schemas.microsoft.com/office/drawing/2014/chart" uri="{C3380CC4-5D6E-409C-BE32-E72D297353CC}">
              <c16:uniqueId val="{00000001-9B9C-439D-994D-42B8A32C8F42}"/>
            </c:ext>
          </c:extLst>
        </c:ser>
        <c:ser>
          <c:idx val="1"/>
          <c:order val="2"/>
          <c:tx>
            <c:strRef>
              <c:f>AEA_Enr_Comp!$S$7</c:f>
              <c:strCache>
                <c:ptCount val="1"/>
                <c:pt idx="0">
                  <c:v>State Median</c:v>
                </c:pt>
              </c:strCache>
            </c:strRef>
          </c:tx>
          <c:marker>
            <c:symbol val="none"/>
          </c:marker>
          <c:cat>
            <c:strRef>
              <c:f>AEA_Enr_Comp!$C$9:$C$29</c:f>
              <c:strCache>
                <c:ptCount val="21"/>
                <c:pt idx="7">
                  <c:v>Aplington-Parkersburg</c:v>
                </c:pt>
                <c:pt idx="8">
                  <c:v>Garner-Hayfield-Ventura</c:v>
                </c:pt>
                <c:pt idx="9">
                  <c:v>Denver</c:v>
                </c:pt>
                <c:pt idx="10">
                  <c:v>Dike-New Hartford</c:v>
                </c:pt>
                <c:pt idx="11">
                  <c:v>Jesup</c:v>
                </c:pt>
                <c:pt idx="12">
                  <c:v>Osage</c:v>
                </c:pt>
                <c:pt idx="13">
                  <c:v>Union</c:v>
                </c:pt>
                <c:pt idx="14">
                  <c:v>Iowa Falls</c:v>
                </c:pt>
                <c:pt idx="15">
                  <c:v>Forest City</c:v>
                </c:pt>
                <c:pt idx="16">
                  <c:v>Hampton-Dumont</c:v>
                </c:pt>
                <c:pt idx="17">
                  <c:v>Clear Lake</c:v>
                </c:pt>
                <c:pt idx="18">
                  <c:v>Independence</c:v>
                </c:pt>
                <c:pt idx="19">
                  <c:v>South Tama</c:v>
                </c:pt>
                <c:pt idx="20">
                  <c:v>Charles City</c:v>
                </c:pt>
              </c:strCache>
            </c:strRef>
          </c:cat>
          <c:val>
            <c:numRef>
              <c:f>AEA_Enr_Comp!$S$9:$S$29</c:f>
              <c:numCache>
                <c:formatCode>_("$"* #,##0_);_("$"* \(#,##0\);_("$"* "-"??_);_(@_)</c:formatCode>
                <c:ptCount val="21"/>
                <c:pt idx="0">
                  <c:v>886.72</c:v>
                </c:pt>
                <c:pt idx="1">
                  <c:v>886.72</c:v>
                </c:pt>
                <c:pt idx="2">
                  <c:v>886.72</c:v>
                </c:pt>
                <c:pt idx="3">
                  <c:v>886.72</c:v>
                </c:pt>
                <c:pt idx="4">
                  <c:v>886.72</c:v>
                </c:pt>
                <c:pt idx="5">
                  <c:v>886.72</c:v>
                </c:pt>
                <c:pt idx="6">
                  <c:v>886.72</c:v>
                </c:pt>
                <c:pt idx="7">
                  <c:v>886.72</c:v>
                </c:pt>
                <c:pt idx="8">
                  <c:v>886.72</c:v>
                </c:pt>
                <c:pt idx="9">
                  <c:v>886.72</c:v>
                </c:pt>
                <c:pt idx="10">
                  <c:v>886.72</c:v>
                </c:pt>
                <c:pt idx="11">
                  <c:v>886.72</c:v>
                </c:pt>
                <c:pt idx="12">
                  <c:v>886.72</c:v>
                </c:pt>
                <c:pt idx="13">
                  <c:v>886.72</c:v>
                </c:pt>
                <c:pt idx="14">
                  <c:v>886.72</c:v>
                </c:pt>
                <c:pt idx="15">
                  <c:v>886.72</c:v>
                </c:pt>
                <c:pt idx="16">
                  <c:v>886.72</c:v>
                </c:pt>
                <c:pt idx="17">
                  <c:v>886.72</c:v>
                </c:pt>
                <c:pt idx="18">
                  <c:v>886.72</c:v>
                </c:pt>
                <c:pt idx="19">
                  <c:v>886.72</c:v>
                </c:pt>
                <c:pt idx="20">
                  <c:v>886.72</c:v>
                </c:pt>
              </c:numCache>
            </c:numRef>
          </c:val>
          <c:smooth val="0"/>
          <c:extLst>
            <c:ext xmlns:c16="http://schemas.microsoft.com/office/drawing/2014/chart" uri="{C3380CC4-5D6E-409C-BE32-E72D297353CC}">
              <c16:uniqueId val="{00000002-9B9C-439D-994D-42B8A32C8F42}"/>
            </c:ext>
          </c:extLst>
        </c:ser>
        <c:dLbls>
          <c:showLegendKey val="0"/>
          <c:showVal val="0"/>
          <c:showCatName val="0"/>
          <c:showSerName val="0"/>
          <c:showPercent val="0"/>
          <c:showBubbleSize val="0"/>
        </c:dLbls>
        <c:marker val="1"/>
        <c:smooth val="0"/>
        <c:axId val="89671168"/>
        <c:axId val="89672704"/>
      </c:lineChart>
      <c:catAx>
        <c:axId val="89671168"/>
        <c:scaling>
          <c:orientation val="minMax"/>
        </c:scaling>
        <c:delete val="0"/>
        <c:axPos val="b"/>
        <c:numFmt formatCode="General" sourceLinked="0"/>
        <c:majorTickMark val="out"/>
        <c:minorTickMark val="none"/>
        <c:tickLblPos val="nextTo"/>
        <c:txPr>
          <a:bodyPr/>
          <a:lstStyle/>
          <a:p>
            <a:pPr>
              <a:defRPr sz="800"/>
            </a:pPr>
            <a:endParaRPr lang="en-US"/>
          </a:p>
        </c:txPr>
        <c:crossAx val="89672704"/>
        <c:crosses val="autoZero"/>
        <c:auto val="1"/>
        <c:lblAlgn val="ctr"/>
        <c:lblOffset val="100"/>
        <c:noMultiLvlLbl val="0"/>
      </c:catAx>
      <c:valAx>
        <c:axId val="89672704"/>
        <c:scaling>
          <c:orientation val="minMax"/>
        </c:scaling>
        <c:delete val="0"/>
        <c:axPos val="l"/>
        <c:majorGridlines/>
        <c:numFmt formatCode="&quot;$&quot;#,##0" sourceLinked="0"/>
        <c:majorTickMark val="out"/>
        <c:minorTickMark val="none"/>
        <c:tickLblPos val="nextTo"/>
        <c:crossAx val="8967116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Management Fund Balance and Property Tax</a:t>
            </a:r>
            <a:r>
              <a:rPr lang="en-US" baseline="0"/>
              <a:t> Revenue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zzzz!$O$8</c:f>
              <c:strCache>
                <c:ptCount val="1"/>
                <c:pt idx="0">
                  <c:v>Total Fund Balance</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zzzz!$O$11:$O$24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0-30DC-4A10-95EA-C9FFF1EAA88D}"/>
            </c:ext>
          </c:extLst>
        </c:ser>
        <c:ser>
          <c:idx val="1"/>
          <c:order val="1"/>
          <c:tx>
            <c:strRef>
              <c:f>zzzz!$I$8</c:f>
              <c:strCache>
                <c:ptCount val="1"/>
                <c:pt idx="0">
                  <c:v>Property Tax Revenue</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7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zzzz!$I$11:$I$24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1-30DC-4A10-95EA-C9FFF1EAA88D}"/>
            </c:ext>
          </c:extLst>
        </c:ser>
        <c:dLbls>
          <c:showLegendKey val="0"/>
          <c:showVal val="0"/>
          <c:showCatName val="0"/>
          <c:showSerName val="0"/>
          <c:showPercent val="0"/>
          <c:showBubbleSize val="0"/>
        </c:dLbls>
        <c:gapWidth val="219"/>
        <c:overlap val="-27"/>
        <c:axId val="896495776"/>
        <c:axId val="896491840"/>
      </c:bar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Pupil Management Fund Balance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zzzz!$Q$8</c:f>
              <c:strCache>
                <c:ptCount val="1"/>
                <c:pt idx="0">
                  <c:v>Per Pupil Fund Balance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zzzz!$Q$11:$Q$24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0-3248-484A-9422-CAA1BD71D1B7}"/>
            </c:ext>
          </c:extLst>
        </c:ser>
        <c:dLbls>
          <c:showLegendKey val="0"/>
          <c:showVal val="0"/>
          <c:showCatName val="0"/>
          <c:showSerName val="0"/>
          <c:showPercent val="0"/>
          <c:showBubbleSize val="0"/>
        </c:dLbls>
        <c:gapWidth val="219"/>
        <c:overlap val="-27"/>
        <c:axId val="896495776"/>
        <c:axId val="896491840"/>
      </c:barChart>
      <c:lineChart>
        <c:grouping val="standard"/>
        <c:varyColors val="0"/>
        <c:ser>
          <c:idx val="1"/>
          <c:order val="1"/>
          <c:tx>
            <c:strRef>
              <c:f>'Man Fund - sandbox'!$AA$8</c:f>
              <c:strCache>
                <c:ptCount val="1"/>
                <c:pt idx="0">
                  <c:v> 3- Year Average
prior to the levy year </c:v>
                </c:pt>
              </c:strCache>
            </c:strRef>
          </c:tx>
          <c:spPr>
            <a:ln w="28575" cap="rnd">
              <a:solidFill>
                <a:schemeClr val="bg1">
                  <a:lumMod val="65000"/>
                </a:schemeClr>
              </a:solidFill>
              <a:round/>
            </a:ln>
            <a:effectLst/>
          </c:spPr>
          <c:marker>
            <c:symbol val="none"/>
          </c:marker>
          <c:val>
            <c:numRef>
              <c:f>'Man Fund - sandbox'!$AA$11:$AA$24</c:f>
              <c:numCache>
                <c:formatCode>_("$"* #,##0_);_("$"* \(#,##0\);_("$"* "-"??_);_(@_)</c:formatCode>
                <c:ptCount val="14"/>
                <c:pt idx="4">
                  <c:v>145900.34</c:v>
                </c:pt>
                <c:pt idx="5">
                  <c:v>175037.39666666664</c:v>
                </c:pt>
                <c:pt idx="6">
                  <c:v>207282.92333333334</c:v>
                </c:pt>
                <c:pt idx="7">
                  <c:v>226125.34666666668</c:v>
                </c:pt>
                <c:pt idx="8">
                  <c:v>227092.89666666664</c:v>
                </c:pt>
                <c:pt idx="9">
                  <c:v>215817.35333333336</c:v>
                </c:pt>
                <c:pt idx="10">
                  <c:v>219453.59666666668</c:v>
                </c:pt>
                <c:pt idx="11">
                  <c:v>273289.43333333329</c:v>
                </c:pt>
                <c:pt idx="12">
                  <c:v>356376.04666666663</c:v>
                </c:pt>
                <c:pt idx="13">
                  <c:v>356376.04666666663</c:v>
                </c:pt>
              </c:numCache>
            </c:numRef>
          </c:val>
          <c:smooth val="0"/>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1-3248-484A-9422-CAA1BD71D1B7}"/>
            </c:ext>
          </c:extLst>
        </c:ser>
        <c:dLbls>
          <c:showLegendKey val="0"/>
          <c:showVal val="0"/>
          <c:showCatName val="0"/>
          <c:showSerName val="0"/>
          <c:showPercent val="0"/>
          <c:showBubbleSize val="0"/>
        </c:dLbls>
        <c:marker val="1"/>
        <c:smooth val="0"/>
        <c:axId val="896495776"/>
        <c:axId val="896491840"/>
      </c:line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Management</a:t>
            </a:r>
            <a:r>
              <a:rPr lang="en-US" baseline="0"/>
              <a:t> Fund </a:t>
            </a:r>
            <a:r>
              <a:rPr lang="en-US"/>
              <a:t>Balance as a Percentage of Management</a:t>
            </a:r>
            <a:r>
              <a:rPr lang="en-US" baseline="0"/>
              <a:t> Fund </a:t>
            </a:r>
            <a:r>
              <a:rPr lang="en-US"/>
              <a:t>Expenditures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zzzz!$S$8</c:f>
              <c:strCache>
                <c:ptCount val="1"/>
                <c:pt idx="0">
                  <c:v>Balance as a Percentage of Expenditures</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zzzz!$S$11:$S$24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0-6A40-45D8-80C3-3CD8787E145B}"/>
            </c:ext>
          </c:extLst>
        </c:ser>
        <c:dLbls>
          <c:showLegendKey val="0"/>
          <c:showVal val="0"/>
          <c:showCatName val="0"/>
          <c:showSerName val="0"/>
          <c:showPercent val="0"/>
          <c:showBubbleSize val="0"/>
        </c:dLbls>
        <c:gapWidth val="219"/>
        <c:overlap val="-27"/>
        <c:axId val="896495776"/>
        <c:axId val="896491840"/>
      </c:barChart>
      <c:lineChart>
        <c:grouping val="standard"/>
        <c:varyColors val="0"/>
        <c:ser>
          <c:idx val="1"/>
          <c:order val="1"/>
          <c:tx>
            <c:strRef>
              <c:f>'Man Fund - sandbox'!$AC$8</c:f>
              <c:strCache>
                <c:ptCount val="1"/>
                <c:pt idx="0">
                  <c:v> Allowable Fund Balance </c:v>
                </c:pt>
              </c:strCache>
            </c:strRef>
          </c:tx>
          <c:spPr>
            <a:ln w="28575" cap="rnd">
              <a:solidFill>
                <a:schemeClr val="accent6">
                  <a:lumMod val="75000"/>
                </a:schemeClr>
              </a:solidFill>
              <a:round/>
            </a:ln>
            <a:effectLst/>
          </c:spPr>
          <c:marker>
            <c:symbol val="none"/>
          </c:marker>
          <c:val>
            <c:numRef>
              <c:f>'Man Fund - sandbox'!$AC$11:$AC$24</c:f>
              <c:numCache>
                <c:formatCode>_("$"* #,##0_);_("$"* \(#,##0\);_("$"* "-"??_);_(@_)</c:formatCode>
                <c:ptCount val="14"/>
                <c:pt idx="4">
                  <c:v>291800.68</c:v>
                </c:pt>
                <c:pt idx="5">
                  <c:v>350074.79333333328</c:v>
                </c:pt>
                <c:pt idx="6">
                  <c:v>414565.84666666668</c:v>
                </c:pt>
                <c:pt idx="7">
                  <c:v>452250.69333333336</c:v>
                </c:pt>
                <c:pt idx="8">
                  <c:v>454185.79333333328</c:v>
                </c:pt>
                <c:pt idx="9">
                  <c:v>431634.70666666672</c:v>
                </c:pt>
                <c:pt idx="10">
                  <c:v>438907.19333333336</c:v>
                </c:pt>
                <c:pt idx="11">
                  <c:v>546578.86666666658</c:v>
                </c:pt>
                <c:pt idx="12">
                  <c:v>712752.09333333327</c:v>
                </c:pt>
                <c:pt idx="13">
                  <c:v>712752.09333333327</c:v>
                </c:pt>
              </c:numCache>
            </c:numRef>
          </c:val>
          <c:smooth val="0"/>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1-6A40-45D8-80C3-3CD8787E145B}"/>
            </c:ext>
          </c:extLst>
        </c:ser>
        <c:dLbls>
          <c:showLegendKey val="0"/>
          <c:showVal val="0"/>
          <c:showCatName val="0"/>
          <c:showSerName val="0"/>
          <c:showPercent val="0"/>
          <c:showBubbleSize val="0"/>
        </c:dLbls>
        <c:marker val="1"/>
        <c:smooth val="0"/>
        <c:axId val="896495776"/>
        <c:axId val="896491840"/>
      </c:line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Fund Balance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412720510462606E-2"/>
          <c:y val="0.16231052357214265"/>
          <c:w val="0.9314658182404183"/>
          <c:h val="0.74120967032173468"/>
        </c:manualLayout>
      </c:layout>
      <c:barChart>
        <c:barDir val="col"/>
        <c:grouping val="clustered"/>
        <c:varyColors val="0"/>
        <c:ser>
          <c:idx val="0"/>
          <c:order val="0"/>
          <c:tx>
            <c:strRef>
              <c:f>'Man Fund - sandbox'!$AH$8</c:f>
              <c:strCache>
                <c:ptCount val="1"/>
                <c:pt idx="0">
                  <c:v> New Ending Fund Balance </c:v>
                </c:pt>
              </c:strCache>
            </c:strRef>
          </c:tx>
          <c:spPr>
            <a:solidFill>
              <a:srgbClr val="9BBB59"/>
            </a:solidFill>
            <a:ln>
              <a:noFill/>
            </a:ln>
            <a:effectLst/>
          </c:spPr>
          <c:invertIfNegative val="1"/>
          <c:dPt>
            <c:idx val="0"/>
            <c:invertIfNegative val="1"/>
            <c:bubble3D val="0"/>
            <c:spPr>
              <a:solidFill>
                <a:schemeClr val="bg1">
                  <a:lumMod val="75000"/>
                </a:schemeClr>
              </a:solidFill>
              <a:ln>
                <a:noFill/>
              </a:ln>
              <a:effectLst/>
            </c:spPr>
            <c:extLst>
              <c:ext xmlns:c16="http://schemas.microsoft.com/office/drawing/2014/chart" uri="{C3380CC4-5D6E-409C-BE32-E72D297353CC}">
                <c16:uniqueId val="{00000001-D6FE-4CAE-85A5-F2D35283D986}"/>
              </c:ext>
            </c:extLst>
          </c:dPt>
          <c:dPt>
            <c:idx val="1"/>
            <c:invertIfNegative val="1"/>
            <c:bubble3D val="0"/>
            <c:spPr>
              <a:solidFill>
                <a:schemeClr val="bg1">
                  <a:lumMod val="75000"/>
                </a:schemeClr>
              </a:solidFill>
              <a:ln>
                <a:noFill/>
              </a:ln>
              <a:effectLst/>
            </c:spPr>
            <c:extLst>
              <c:ext xmlns:c16="http://schemas.microsoft.com/office/drawing/2014/chart" uri="{C3380CC4-5D6E-409C-BE32-E72D297353CC}">
                <c16:uniqueId val="{00000003-D6FE-4CAE-85A5-F2D35283D986}"/>
              </c:ext>
            </c:extLst>
          </c:dPt>
          <c:dPt>
            <c:idx val="2"/>
            <c:invertIfNegative val="1"/>
            <c:bubble3D val="0"/>
            <c:spPr>
              <a:solidFill>
                <a:schemeClr val="bg1">
                  <a:lumMod val="75000"/>
                </a:schemeClr>
              </a:solidFill>
              <a:ln>
                <a:noFill/>
              </a:ln>
              <a:effectLst/>
            </c:spPr>
            <c:extLst>
              <c:ext xmlns:c16="http://schemas.microsoft.com/office/drawing/2014/chart" uri="{C3380CC4-5D6E-409C-BE32-E72D297353CC}">
                <c16:uniqueId val="{00000005-D6FE-4CAE-85A5-F2D35283D986}"/>
              </c:ext>
            </c:extLst>
          </c:dPt>
          <c:dPt>
            <c:idx val="3"/>
            <c:invertIfNegative val="1"/>
            <c:bubble3D val="0"/>
            <c:spPr>
              <a:solidFill>
                <a:schemeClr val="bg1">
                  <a:lumMod val="75000"/>
                </a:schemeClr>
              </a:solidFill>
              <a:ln>
                <a:noFill/>
              </a:ln>
              <a:effectLst/>
            </c:spPr>
            <c:extLst>
              <c:ext xmlns:c16="http://schemas.microsoft.com/office/drawing/2014/chart" uri="{C3380CC4-5D6E-409C-BE32-E72D297353CC}">
                <c16:uniqueId val="{00000007-D6FE-4CAE-85A5-F2D35283D986}"/>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'Man Fund - sandbox'!$U$11:$U$24</c:f>
              <c:numCache>
                <c:formatCode>0</c:formatCode>
                <c:ptCount val="14"/>
                <c:pt idx="0">
                  <c:v>2011</c:v>
                </c:pt>
                <c:pt idx="1">
                  <c:v>2012</c:v>
                </c:pt>
                <c:pt idx="2">
                  <c:v>2013</c:v>
                </c:pt>
                <c:pt idx="3" formatCode="General">
                  <c:v>2014</c:v>
                </c:pt>
                <c:pt idx="4" formatCode="General">
                  <c:v>2015</c:v>
                </c:pt>
                <c:pt idx="5" formatCode="General">
                  <c:v>2016</c:v>
                </c:pt>
                <c:pt idx="6" formatCode="General">
                  <c:v>2017</c:v>
                </c:pt>
                <c:pt idx="7" formatCode="General">
                  <c:v>2018</c:v>
                </c:pt>
                <c:pt idx="8" formatCode="General">
                  <c:v>2019</c:v>
                </c:pt>
                <c:pt idx="9" formatCode="General">
                  <c:v>2020</c:v>
                </c:pt>
                <c:pt idx="10" formatCode="General">
                  <c:v>2021</c:v>
                </c:pt>
                <c:pt idx="11" formatCode="General">
                  <c:v>2022</c:v>
                </c:pt>
                <c:pt idx="12" formatCode="General">
                  <c:v>2023</c:v>
                </c:pt>
                <c:pt idx="13" formatCode="General">
                  <c:v>2024</c:v>
                </c:pt>
              </c:numCache>
            </c:numRef>
          </c:cat>
          <c:val>
            <c:numRef>
              <c:f>'Man Fund - sandbox'!$AH$11:$AH$24</c:f>
              <c:numCache>
                <c:formatCode>_("$"* #,##0_);_("$"* \(#,##0\);_("$"* "-"??_);_(@_)</c:formatCode>
                <c:ptCount val="14"/>
                <c:pt idx="0">
                  <c:v>182348.24</c:v>
                </c:pt>
                <c:pt idx="1">
                  <c:v>216087.38</c:v>
                </c:pt>
                <c:pt idx="2">
                  <c:v>256408.65</c:v>
                </c:pt>
                <c:pt idx="3">
                  <c:v>240837.11</c:v>
                </c:pt>
                <c:pt idx="4">
                  <c:v>89114.69</c:v>
                </c:pt>
                <c:pt idx="5">
                  <c:v>132705.8533333333</c:v>
                </c:pt>
                <c:pt idx="6">
                  <c:v>207215.03666666668</c:v>
                </c:pt>
                <c:pt idx="7">
                  <c:v>253281.25333333338</c:v>
                </c:pt>
                <c:pt idx="8">
                  <c:v>257083.32333333328</c:v>
                </c:pt>
                <c:pt idx="9">
                  <c:v>195723.53666666674</c:v>
                </c:pt>
                <c:pt idx="10">
                  <c:v>67572.983333333395</c:v>
                </c:pt>
                <c:pt idx="11">
                  <c:v>101044.46666666656</c:v>
                </c:pt>
                <c:pt idx="12">
                  <c:v>44982.853333333274</c:v>
                </c:pt>
                <c:pt idx="13">
                  <c:v>214959.41333333333</c:v>
                </c:pt>
              </c:numCache>
            </c:numRef>
          </c:val>
          <c:extLst>
            <c:ext xmlns:c14="http://schemas.microsoft.com/office/drawing/2007/8/2/chart" uri="{6F2FDCE9-48DA-4B69-8628-5D25D57E5C99}">
              <c14:invertSolidFillFmt>
                <c14:spPr xmlns:c14="http://schemas.microsoft.com/office/drawing/2007/8/2/chart">
                  <a:solidFill>
                    <a:srgbClr val="E6B9B8"/>
                  </a:solidFill>
                  <a:ln>
                    <a:noFill/>
                  </a:ln>
                  <a:effectLst/>
                </c14:spPr>
              </c14:invertSolidFillFmt>
            </c:ext>
            <c:ext xmlns:c16="http://schemas.microsoft.com/office/drawing/2014/chart" uri="{C3380CC4-5D6E-409C-BE32-E72D297353CC}">
              <c16:uniqueId val="{00000008-D6FE-4CAE-85A5-F2D35283D986}"/>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a:t>
            </a:r>
            <a:r>
              <a:rPr lang="en-US" b="1">
                <a:solidFill>
                  <a:schemeClr val="accent1"/>
                </a:solidFill>
              </a:rPr>
              <a:t>Revenue</a:t>
            </a:r>
            <a:r>
              <a:rPr lang="en-US"/>
              <a:t> and </a:t>
            </a:r>
            <a:r>
              <a:rPr lang="en-US" b="1">
                <a:solidFill>
                  <a:schemeClr val="accent6"/>
                </a:solidFill>
              </a:rPr>
              <a:t>Expenditures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'Man Fund - sandbox'!$Y$8</c:f>
              <c:strCache>
                <c:ptCount val="1"/>
                <c:pt idx="0">
                  <c:v>Total Revenue</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'Man Fund - sandbox'!$U$11:$U$24</c:f>
              <c:numCache>
                <c:formatCode>0</c:formatCode>
                <c:ptCount val="14"/>
                <c:pt idx="0">
                  <c:v>2011</c:v>
                </c:pt>
                <c:pt idx="1">
                  <c:v>2012</c:v>
                </c:pt>
                <c:pt idx="2">
                  <c:v>2013</c:v>
                </c:pt>
                <c:pt idx="3" formatCode="General">
                  <c:v>2014</c:v>
                </c:pt>
                <c:pt idx="4" formatCode="General">
                  <c:v>2015</c:v>
                </c:pt>
                <c:pt idx="5" formatCode="General">
                  <c:v>2016</c:v>
                </c:pt>
                <c:pt idx="6" formatCode="General">
                  <c:v>2017</c:v>
                </c:pt>
                <c:pt idx="7" formatCode="General">
                  <c:v>2018</c:v>
                </c:pt>
                <c:pt idx="8" formatCode="General">
                  <c:v>2019</c:v>
                </c:pt>
                <c:pt idx="9" formatCode="General">
                  <c:v>2020</c:v>
                </c:pt>
                <c:pt idx="10" formatCode="General">
                  <c:v>2021</c:v>
                </c:pt>
                <c:pt idx="11" formatCode="General">
                  <c:v>2022</c:v>
                </c:pt>
                <c:pt idx="12" formatCode="General">
                  <c:v>2023</c:v>
                </c:pt>
                <c:pt idx="13" formatCode="General">
                  <c:v>2024</c:v>
                </c:pt>
              </c:numCache>
            </c:numRef>
          </c:cat>
          <c:val>
            <c:numRef>
              <c:f>'Man Fund - sandbox'!$Y$11:$Y$24</c:f>
              <c:numCache>
                <c:formatCode>_("$"* #,##0_);_("$"* \(#,##0\);_("$"* "-"??_);_(@_)</c:formatCode>
                <c:ptCount val="14"/>
                <c:pt idx="0">
                  <c:v>161349.01999999999</c:v>
                </c:pt>
                <c:pt idx="1">
                  <c:v>159830.53</c:v>
                </c:pt>
                <c:pt idx="2">
                  <c:v>179978.72</c:v>
                </c:pt>
                <c:pt idx="3">
                  <c:v>156380.64000000001</c:v>
                </c:pt>
                <c:pt idx="4">
                  <c:v>61780.139999999985</c:v>
                </c:pt>
                <c:pt idx="5">
                  <c:v>279985.19333333324</c:v>
                </c:pt>
                <c:pt idx="6">
                  <c:v>302988.63333333342</c:v>
                </c:pt>
                <c:pt idx="7">
                  <c:v>262471.42666666664</c:v>
                </c:pt>
                <c:pt idx="8">
                  <c:v>206369.46999999988</c:v>
                </c:pt>
                <c:pt idx="9">
                  <c:v>178028.39333333346</c:v>
                </c:pt>
                <c:pt idx="10">
                  <c:v>249762.16666666663</c:v>
                </c:pt>
                <c:pt idx="11">
                  <c:v>485298.72333333315</c:v>
                </c:pt>
                <c:pt idx="12">
                  <c:v>611707.62666666671</c:v>
                </c:pt>
                <c:pt idx="13">
                  <c:v>676473.78</c:v>
                </c:pt>
              </c:numCache>
            </c:numRef>
          </c:val>
          <c:extLst>
            <c:ext xmlns:c16="http://schemas.microsoft.com/office/drawing/2014/chart" uri="{C3380CC4-5D6E-409C-BE32-E72D297353CC}">
              <c16:uniqueId val="{00000000-219D-40B2-BFB4-7D8013443BFA}"/>
            </c:ext>
          </c:extLst>
        </c:ser>
        <c:ser>
          <c:idx val="1"/>
          <c:order val="1"/>
          <c:tx>
            <c:strRef>
              <c:f>'Man Fund - sandbox'!$V$8</c:f>
              <c:strCache>
                <c:ptCount val="1"/>
                <c:pt idx="0">
                  <c:v>Expenditures</c:v>
                </c:pt>
              </c:strCache>
            </c:strRef>
          </c:tx>
          <c:spPr>
            <a:solidFill>
              <a:schemeClr val="accent6"/>
            </a:solidFill>
            <a:ln>
              <a:noFill/>
            </a:ln>
            <a:effectLst/>
          </c:spPr>
          <c:invertIfNegative val="0"/>
          <c:cat>
            <c:numRef>
              <c:f>'Man Fund - sandbox'!$U$11:$U$24</c:f>
              <c:numCache>
                <c:formatCode>0</c:formatCode>
                <c:ptCount val="14"/>
                <c:pt idx="0">
                  <c:v>2011</c:v>
                </c:pt>
                <c:pt idx="1">
                  <c:v>2012</c:v>
                </c:pt>
                <c:pt idx="2">
                  <c:v>2013</c:v>
                </c:pt>
                <c:pt idx="3" formatCode="General">
                  <c:v>2014</c:v>
                </c:pt>
                <c:pt idx="4" formatCode="General">
                  <c:v>2015</c:v>
                </c:pt>
                <c:pt idx="5" formatCode="General">
                  <c:v>2016</c:v>
                </c:pt>
                <c:pt idx="6" formatCode="General">
                  <c:v>2017</c:v>
                </c:pt>
                <c:pt idx="7" formatCode="General">
                  <c:v>2018</c:v>
                </c:pt>
                <c:pt idx="8" formatCode="General">
                  <c:v>2019</c:v>
                </c:pt>
                <c:pt idx="9" formatCode="General">
                  <c:v>2020</c:v>
                </c:pt>
                <c:pt idx="10" formatCode="General">
                  <c:v>2021</c:v>
                </c:pt>
                <c:pt idx="11" formatCode="General">
                  <c:v>2022</c:v>
                </c:pt>
                <c:pt idx="12" formatCode="General">
                  <c:v>2023</c:v>
                </c:pt>
                <c:pt idx="13" formatCode="General">
                  <c:v>2024</c:v>
                </c:pt>
              </c:numCache>
            </c:numRef>
          </c:cat>
          <c:val>
            <c:numRef>
              <c:f>'Man Fund - sandbox'!$V$11:$V$24</c:f>
              <c:numCache>
                <c:formatCode>_("$"* #,##0_);_("$"* \(#,##0\);_("$"* "-"??_);_(@_)</c:formatCode>
                <c:ptCount val="14"/>
                <c:pt idx="0">
                  <c:v>129258.93</c:v>
                </c:pt>
                <c:pt idx="1">
                  <c:v>126091.39</c:v>
                </c:pt>
                <c:pt idx="2">
                  <c:v>139657.45000000001</c:v>
                </c:pt>
                <c:pt idx="3">
                  <c:v>171952.18</c:v>
                </c:pt>
                <c:pt idx="4">
                  <c:v>213502.56</c:v>
                </c:pt>
                <c:pt idx="5">
                  <c:v>236394.03</c:v>
                </c:pt>
                <c:pt idx="6">
                  <c:v>228479.45</c:v>
                </c:pt>
                <c:pt idx="7">
                  <c:v>216405.21</c:v>
                </c:pt>
                <c:pt idx="8">
                  <c:v>202567.4</c:v>
                </c:pt>
                <c:pt idx="9">
                  <c:v>239388.18</c:v>
                </c:pt>
                <c:pt idx="10">
                  <c:v>377912.72</c:v>
                </c:pt>
                <c:pt idx="11">
                  <c:v>451827.24</c:v>
                </c:pt>
                <c:pt idx="12">
                  <c:v>667769.24</c:v>
                </c:pt>
                <c:pt idx="13">
                  <c:v>506497.22</c:v>
                </c:pt>
              </c:numCache>
            </c:numRef>
          </c:val>
          <c:extLst>
            <c:ext xmlns:c16="http://schemas.microsoft.com/office/drawing/2014/chart" uri="{C3380CC4-5D6E-409C-BE32-E72D297353CC}">
              <c16:uniqueId val="{00000001-219D-40B2-BFB4-7D8013443BFA}"/>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Management</a:t>
            </a:r>
            <a:r>
              <a:rPr lang="en-US" baseline="0"/>
              <a:t> Fund Balance Per Certified Enrollment</a:t>
            </a:r>
            <a:endParaRPr lang="en-US"/>
          </a:p>
        </c:rich>
      </c:tx>
      <c:overlay val="0"/>
    </c:title>
    <c:autoTitleDeleted val="0"/>
    <c:plotArea>
      <c:layout/>
      <c:barChart>
        <c:barDir val="col"/>
        <c:grouping val="stacked"/>
        <c:varyColors val="0"/>
        <c:ser>
          <c:idx val="0"/>
          <c:order val="1"/>
          <c:tx>
            <c:strRef>
              <c:f>Self_Select!$C$6</c:f>
              <c:strCache>
                <c:ptCount val="1"/>
                <c:pt idx="0">
                  <c:v>District</c:v>
                </c:pt>
              </c:strCache>
            </c:strRef>
          </c:tx>
          <c:spPr>
            <a:solidFill>
              <a:schemeClr val="accent1">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Self_Select!$C$8:$C$28</c:f>
              <c:strCache>
                <c:ptCount val="21"/>
                <c:pt idx="0">
                  <c:v>AGWSR</c:v>
                </c:pt>
                <c:pt idx="1">
                  <c:v>Adair-Casey</c:v>
                </c:pt>
                <c:pt idx="2">
                  <c:v>Select District</c:v>
                </c:pt>
                <c:pt idx="3">
                  <c:v>Select District</c:v>
                </c:pt>
                <c:pt idx="4">
                  <c:v>Select District</c:v>
                </c:pt>
                <c:pt idx="5">
                  <c:v>Select District</c:v>
                </c:pt>
                <c:pt idx="6">
                  <c:v>Select District</c:v>
                </c:pt>
                <c:pt idx="7">
                  <c:v>Adel-Desoto-Minburn</c:v>
                </c:pt>
                <c:pt idx="8">
                  <c:v>Select District</c:v>
                </c:pt>
                <c:pt idx="9">
                  <c:v>Select District</c:v>
                </c:pt>
                <c:pt idx="10">
                  <c:v>Select District</c:v>
                </c:pt>
                <c:pt idx="11">
                  <c:v>Select District</c:v>
                </c:pt>
                <c:pt idx="12">
                  <c:v>Select District</c:v>
                </c:pt>
                <c:pt idx="13">
                  <c:v>Select District</c:v>
                </c:pt>
                <c:pt idx="14">
                  <c:v>Select District</c:v>
                </c:pt>
                <c:pt idx="15">
                  <c:v>Select District</c:v>
                </c:pt>
                <c:pt idx="16">
                  <c:v>Select District</c:v>
                </c:pt>
                <c:pt idx="17">
                  <c:v>Select District</c:v>
                </c:pt>
                <c:pt idx="18">
                  <c:v>Select District</c:v>
                </c:pt>
                <c:pt idx="19">
                  <c:v>Select District</c:v>
                </c:pt>
                <c:pt idx="20">
                  <c:v>Select District</c:v>
                </c:pt>
              </c:strCache>
            </c:strRef>
          </c:cat>
          <c:val>
            <c:numRef>
              <c:f>Self_Select!$M$8:$M$28</c:f>
              <c:numCache>
                <c:formatCode>_("$"* #,##0_);_("$"* \(#,##0\);_("$"* "-"??_);_(@_)</c:formatCode>
                <c:ptCount val="21"/>
                <c:pt idx="0">
                  <c:v>632.9</c:v>
                </c:pt>
                <c:pt idx="1">
                  <c:v>986.38</c:v>
                </c:pt>
                <c:pt idx="2">
                  <c:v>0</c:v>
                </c:pt>
                <c:pt idx="3">
                  <c:v>0</c:v>
                </c:pt>
                <c:pt idx="4">
                  <c:v>0</c:v>
                </c:pt>
                <c:pt idx="5">
                  <c:v>0</c:v>
                </c:pt>
                <c:pt idx="6">
                  <c:v>0</c:v>
                </c:pt>
                <c:pt idx="7">
                  <c:v>1395.45</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A528-4A24-B6E2-CEDE61185A9F}"/>
            </c:ext>
          </c:extLst>
        </c:ser>
        <c:dLbls>
          <c:showLegendKey val="0"/>
          <c:showVal val="0"/>
          <c:showCatName val="0"/>
          <c:showSerName val="0"/>
          <c:showPercent val="0"/>
          <c:showBubbleSize val="0"/>
        </c:dLbls>
        <c:gapWidth val="150"/>
        <c:overlap val="100"/>
        <c:axId val="89671168"/>
        <c:axId val="89672704"/>
      </c:barChart>
      <c:lineChart>
        <c:grouping val="standard"/>
        <c:varyColors val="0"/>
        <c:ser>
          <c:idx val="5"/>
          <c:order val="0"/>
          <c:tx>
            <c:strRef>
              <c:f>AEA_Enr_Comp!$Q$7</c:f>
              <c:strCache>
                <c:ptCount val="1"/>
                <c:pt idx="0">
                  <c:v>State Average</c:v>
                </c:pt>
              </c:strCache>
            </c:strRef>
          </c:tx>
          <c:marker>
            <c:symbol val="none"/>
          </c:marker>
          <c:cat>
            <c:strRef>
              <c:f>Self_Select!$C$8:$C$29</c:f>
              <c:strCache>
                <c:ptCount val="21"/>
                <c:pt idx="0">
                  <c:v>AGWSR</c:v>
                </c:pt>
                <c:pt idx="1">
                  <c:v>Adair-Casey</c:v>
                </c:pt>
                <c:pt idx="2">
                  <c:v>Select District</c:v>
                </c:pt>
                <c:pt idx="3">
                  <c:v>Select District</c:v>
                </c:pt>
                <c:pt idx="4">
                  <c:v>Select District</c:v>
                </c:pt>
                <c:pt idx="5">
                  <c:v>Select District</c:v>
                </c:pt>
                <c:pt idx="6">
                  <c:v>Select District</c:v>
                </c:pt>
                <c:pt idx="7">
                  <c:v>Adel-Desoto-Minburn</c:v>
                </c:pt>
                <c:pt idx="8">
                  <c:v>Select District</c:v>
                </c:pt>
                <c:pt idx="9">
                  <c:v>Select District</c:v>
                </c:pt>
                <c:pt idx="10">
                  <c:v>Select District</c:v>
                </c:pt>
                <c:pt idx="11">
                  <c:v>Select District</c:v>
                </c:pt>
                <c:pt idx="12">
                  <c:v>Select District</c:v>
                </c:pt>
                <c:pt idx="13">
                  <c:v>Select District</c:v>
                </c:pt>
                <c:pt idx="14">
                  <c:v>Select District</c:v>
                </c:pt>
                <c:pt idx="15">
                  <c:v>Select District</c:v>
                </c:pt>
                <c:pt idx="16">
                  <c:v>Select District</c:v>
                </c:pt>
                <c:pt idx="17">
                  <c:v>Select District</c:v>
                </c:pt>
                <c:pt idx="18">
                  <c:v>Select District</c:v>
                </c:pt>
                <c:pt idx="19">
                  <c:v>Select District</c:v>
                </c:pt>
                <c:pt idx="20">
                  <c:v>Select District</c:v>
                </c:pt>
              </c:strCache>
            </c:strRef>
          </c:cat>
          <c:val>
            <c:numRef>
              <c:f>AEA_Enr_Comp!$Q$9:$Q$29</c:f>
              <c:numCache>
                <c:formatCode>_("$"* #,##0_);_("$"* \(#,##0\);_("$"* "-"??_);_(@_)</c:formatCode>
                <c:ptCount val="21"/>
                <c:pt idx="0">
                  <c:v>921.07471868334642</c:v>
                </c:pt>
                <c:pt idx="1">
                  <c:v>921.07471868334642</c:v>
                </c:pt>
                <c:pt idx="2">
                  <c:v>921.07471868334642</c:v>
                </c:pt>
                <c:pt idx="3">
                  <c:v>921.07471868334642</c:v>
                </c:pt>
                <c:pt idx="4">
                  <c:v>921.07471868334642</c:v>
                </c:pt>
                <c:pt idx="5">
                  <c:v>921.07471868334642</c:v>
                </c:pt>
                <c:pt idx="6">
                  <c:v>921.07471868334642</c:v>
                </c:pt>
                <c:pt idx="7">
                  <c:v>921.07471868334642</c:v>
                </c:pt>
                <c:pt idx="8">
                  <c:v>921.07471868334642</c:v>
                </c:pt>
                <c:pt idx="9">
                  <c:v>921.07471868334642</c:v>
                </c:pt>
                <c:pt idx="10">
                  <c:v>921.07471868334642</c:v>
                </c:pt>
                <c:pt idx="11">
                  <c:v>921.07471868334642</c:v>
                </c:pt>
                <c:pt idx="12">
                  <c:v>921.07471868334642</c:v>
                </c:pt>
                <c:pt idx="13">
                  <c:v>921.07471868334642</c:v>
                </c:pt>
                <c:pt idx="14">
                  <c:v>921.07471868334642</c:v>
                </c:pt>
                <c:pt idx="15">
                  <c:v>921.07471868334642</c:v>
                </c:pt>
                <c:pt idx="16">
                  <c:v>921.07471868334642</c:v>
                </c:pt>
                <c:pt idx="17">
                  <c:v>921.07471868334642</c:v>
                </c:pt>
                <c:pt idx="18">
                  <c:v>921.07471868334642</c:v>
                </c:pt>
                <c:pt idx="19">
                  <c:v>921.07471868334642</c:v>
                </c:pt>
                <c:pt idx="20">
                  <c:v>921.07471868334642</c:v>
                </c:pt>
              </c:numCache>
            </c:numRef>
          </c:val>
          <c:smooth val="0"/>
          <c:extLst>
            <c:ext xmlns:c16="http://schemas.microsoft.com/office/drawing/2014/chart" uri="{C3380CC4-5D6E-409C-BE32-E72D297353CC}">
              <c16:uniqueId val="{00000001-A528-4A24-B6E2-CEDE61185A9F}"/>
            </c:ext>
          </c:extLst>
        </c:ser>
        <c:ser>
          <c:idx val="1"/>
          <c:order val="2"/>
          <c:tx>
            <c:strRef>
              <c:f>AEA_Enr_Comp!$S$7</c:f>
              <c:strCache>
                <c:ptCount val="1"/>
                <c:pt idx="0">
                  <c:v>State Median</c:v>
                </c:pt>
              </c:strCache>
            </c:strRef>
          </c:tx>
          <c:marker>
            <c:symbol val="none"/>
          </c:marker>
          <c:cat>
            <c:strRef>
              <c:f>Self_Select!$C$8:$C$29</c:f>
              <c:strCache>
                <c:ptCount val="21"/>
                <c:pt idx="0">
                  <c:v>AGWSR</c:v>
                </c:pt>
                <c:pt idx="1">
                  <c:v>Adair-Casey</c:v>
                </c:pt>
                <c:pt idx="2">
                  <c:v>Select District</c:v>
                </c:pt>
                <c:pt idx="3">
                  <c:v>Select District</c:v>
                </c:pt>
                <c:pt idx="4">
                  <c:v>Select District</c:v>
                </c:pt>
                <c:pt idx="5">
                  <c:v>Select District</c:v>
                </c:pt>
                <c:pt idx="6">
                  <c:v>Select District</c:v>
                </c:pt>
                <c:pt idx="7">
                  <c:v>Adel-Desoto-Minburn</c:v>
                </c:pt>
                <c:pt idx="8">
                  <c:v>Select District</c:v>
                </c:pt>
                <c:pt idx="9">
                  <c:v>Select District</c:v>
                </c:pt>
                <c:pt idx="10">
                  <c:v>Select District</c:v>
                </c:pt>
                <c:pt idx="11">
                  <c:v>Select District</c:v>
                </c:pt>
                <c:pt idx="12">
                  <c:v>Select District</c:v>
                </c:pt>
                <c:pt idx="13">
                  <c:v>Select District</c:v>
                </c:pt>
                <c:pt idx="14">
                  <c:v>Select District</c:v>
                </c:pt>
                <c:pt idx="15">
                  <c:v>Select District</c:v>
                </c:pt>
                <c:pt idx="16">
                  <c:v>Select District</c:v>
                </c:pt>
                <c:pt idx="17">
                  <c:v>Select District</c:v>
                </c:pt>
                <c:pt idx="18">
                  <c:v>Select District</c:v>
                </c:pt>
                <c:pt idx="19">
                  <c:v>Select District</c:v>
                </c:pt>
                <c:pt idx="20">
                  <c:v>Select District</c:v>
                </c:pt>
              </c:strCache>
            </c:strRef>
          </c:cat>
          <c:val>
            <c:numRef>
              <c:f>AEA_Enr_Comp!$S$9:$S$29</c:f>
              <c:numCache>
                <c:formatCode>_("$"* #,##0_);_("$"* \(#,##0\);_("$"* "-"??_);_(@_)</c:formatCode>
                <c:ptCount val="21"/>
                <c:pt idx="0">
                  <c:v>886.72</c:v>
                </c:pt>
                <c:pt idx="1">
                  <c:v>886.72</c:v>
                </c:pt>
                <c:pt idx="2">
                  <c:v>886.72</c:v>
                </c:pt>
                <c:pt idx="3">
                  <c:v>886.72</c:v>
                </c:pt>
                <c:pt idx="4">
                  <c:v>886.72</c:v>
                </c:pt>
                <c:pt idx="5">
                  <c:v>886.72</c:v>
                </c:pt>
                <c:pt idx="6">
                  <c:v>886.72</c:v>
                </c:pt>
                <c:pt idx="7">
                  <c:v>886.72</c:v>
                </c:pt>
                <c:pt idx="8">
                  <c:v>886.72</c:v>
                </c:pt>
                <c:pt idx="9">
                  <c:v>886.72</c:v>
                </c:pt>
                <c:pt idx="10">
                  <c:v>886.72</c:v>
                </c:pt>
                <c:pt idx="11">
                  <c:v>886.72</c:v>
                </c:pt>
                <c:pt idx="12">
                  <c:v>886.72</c:v>
                </c:pt>
                <c:pt idx="13">
                  <c:v>886.72</c:v>
                </c:pt>
                <c:pt idx="14">
                  <c:v>886.72</c:v>
                </c:pt>
                <c:pt idx="15">
                  <c:v>886.72</c:v>
                </c:pt>
                <c:pt idx="16">
                  <c:v>886.72</c:v>
                </c:pt>
                <c:pt idx="17">
                  <c:v>886.72</c:v>
                </c:pt>
                <c:pt idx="18">
                  <c:v>886.72</c:v>
                </c:pt>
                <c:pt idx="19">
                  <c:v>886.72</c:v>
                </c:pt>
                <c:pt idx="20">
                  <c:v>886.72</c:v>
                </c:pt>
              </c:numCache>
            </c:numRef>
          </c:val>
          <c:smooth val="0"/>
          <c:extLst>
            <c:ext xmlns:c16="http://schemas.microsoft.com/office/drawing/2014/chart" uri="{C3380CC4-5D6E-409C-BE32-E72D297353CC}">
              <c16:uniqueId val="{00000002-A528-4A24-B6E2-CEDE61185A9F}"/>
            </c:ext>
          </c:extLst>
        </c:ser>
        <c:dLbls>
          <c:showLegendKey val="0"/>
          <c:showVal val="0"/>
          <c:showCatName val="0"/>
          <c:showSerName val="0"/>
          <c:showPercent val="0"/>
          <c:showBubbleSize val="0"/>
        </c:dLbls>
        <c:marker val="1"/>
        <c:smooth val="0"/>
        <c:axId val="89671168"/>
        <c:axId val="89672704"/>
      </c:lineChart>
      <c:catAx>
        <c:axId val="89671168"/>
        <c:scaling>
          <c:orientation val="minMax"/>
        </c:scaling>
        <c:delete val="0"/>
        <c:axPos val="b"/>
        <c:numFmt formatCode="General" sourceLinked="0"/>
        <c:majorTickMark val="out"/>
        <c:minorTickMark val="none"/>
        <c:tickLblPos val="nextTo"/>
        <c:txPr>
          <a:bodyPr/>
          <a:lstStyle/>
          <a:p>
            <a:pPr>
              <a:defRPr sz="800"/>
            </a:pPr>
            <a:endParaRPr lang="en-US"/>
          </a:p>
        </c:txPr>
        <c:crossAx val="89672704"/>
        <c:crosses val="autoZero"/>
        <c:auto val="1"/>
        <c:lblAlgn val="ctr"/>
        <c:lblOffset val="100"/>
        <c:noMultiLvlLbl val="0"/>
      </c:catAx>
      <c:valAx>
        <c:axId val="89672704"/>
        <c:scaling>
          <c:orientation val="minMax"/>
        </c:scaling>
        <c:delete val="0"/>
        <c:axPos val="l"/>
        <c:majorGridlines/>
        <c:numFmt formatCode="&quot;$&quot;#,##0" sourceLinked="0"/>
        <c:majorTickMark val="out"/>
        <c:minorTickMark val="none"/>
        <c:tickLblPos val="nextTo"/>
        <c:crossAx val="8967116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Management Fund Balance and Property Tax</a:t>
            </a:r>
            <a:r>
              <a:rPr lang="en-US" baseline="0"/>
              <a:t> Revenue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zzzz!$O$8</c:f>
              <c:strCache>
                <c:ptCount val="1"/>
                <c:pt idx="0">
                  <c:v>Total Fund Balance</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zzzz!$O$11:$O$24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0-B9CC-46FA-9F2B-7E60870EED8F}"/>
            </c:ext>
          </c:extLst>
        </c:ser>
        <c:ser>
          <c:idx val="1"/>
          <c:order val="1"/>
          <c:tx>
            <c:strRef>
              <c:f>zzzz!$I$8</c:f>
              <c:strCache>
                <c:ptCount val="1"/>
                <c:pt idx="0">
                  <c:v>Property Tax Revenue</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lumMod val="7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zzzz!$I$11:$I$24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1-CDE5-4E28-98AD-D12917298D30}"/>
            </c:ext>
          </c:extLst>
        </c:ser>
        <c:dLbls>
          <c:showLegendKey val="0"/>
          <c:showVal val="0"/>
          <c:showCatName val="0"/>
          <c:showSerName val="0"/>
          <c:showPercent val="0"/>
          <c:showBubbleSize val="0"/>
        </c:dLbls>
        <c:gapWidth val="219"/>
        <c:overlap val="-27"/>
        <c:axId val="896495776"/>
        <c:axId val="896491840"/>
      </c:bar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Pupil Management Fund Balance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zzzz!$Q$8</c:f>
              <c:strCache>
                <c:ptCount val="1"/>
                <c:pt idx="0">
                  <c:v>Per Pupil Fund Balance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zzzz!$Q$11:$Q$24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0-C592-416C-8BB5-DB4666B7850E}"/>
            </c:ext>
          </c:extLst>
        </c:ser>
        <c:dLbls>
          <c:showLegendKey val="0"/>
          <c:showVal val="0"/>
          <c:showCatName val="0"/>
          <c:showSerName val="0"/>
          <c:showPercent val="0"/>
          <c:showBubbleSize val="0"/>
        </c:dLbls>
        <c:gapWidth val="219"/>
        <c:overlap val="-27"/>
        <c:axId val="896495776"/>
        <c:axId val="896491840"/>
      </c:barChart>
      <c:lineChart>
        <c:grouping val="standard"/>
        <c:varyColors val="0"/>
        <c:ser>
          <c:idx val="1"/>
          <c:order val="1"/>
          <c:tx>
            <c:strRef>
              <c:f>zzzz!$AB$8</c:f>
              <c:strCache>
                <c:ptCount val="1"/>
                <c:pt idx="0">
                  <c:v> 3- Year Average
prior to the base year </c:v>
                </c:pt>
              </c:strCache>
            </c:strRef>
          </c:tx>
          <c:spPr>
            <a:ln w="28575" cap="rnd">
              <a:solidFill>
                <a:schemeClr val="bg1">
                  <a:lumMod val="65000"/>
                </a:schemeClr>
              </a:solidFill>
              <a:round/>
            </a:ln>
            <a:effectLst/>
          </c:spPr>
          <c:marker>
            <c:symbol val="none"/>
          </c:marker>
          <c:val>
            <c:numRef>
              <c:f>zzzz!$AB$11:$AB$24</c:f>
              <c:numCache>
                <c:formatCode>_("$"* #,##0_);_("$"* \(#,##0\);_("$"* "-"??_);_(@_)</c:formatCode>
                <c:ptCount val="14"/>
                <c:pt idx="4">
                  <c:v>164227.96</c:v>
                </c:pt>
                <c:pt idx="5">
                  <c:v>183369.07666666666</c:v>
                </c:pt>
                <c:pt idx="6">
                  <c:v>183827.80000000002</c:v>
                </c:pt>
                <c:pt idx="7">
                  <c:v>238067.20666666664</c:v>
                </c:pt>
                <c:pt idx="8">
                  <c:v>281615.99</c:v>
                </c:pt>
                <c:pt idx="9">
                  <c:v>291067.3233333333</c:v>
                </c:pt>
                <c:pt idx="10">
                  <c:v>272384.64333333331</c:v>
                </c:pt>
                <c:pt idx="11">
                  <c:v>247392.76666666669</c:v>
                </c:pt>
                <c:pt idx="12">
                  <c:v>296497.83666666667</c:v>
                </c:pt>
                <c:pt idx="13">
                  <c:v>313920.00666666665</c:v>
                </c:pt>
              </c:numCache>
            </c:numRef>
          </c:val>
          <c:smooth val="0"/>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1-9DDE-4087-8899-6AE4093E633E}"/>
            </c:ext>
          </c:extLst>
        </c:ser>
        <c:dLbls>
          <c:showLegendKey val="0"/>
          <c:showVal val="0"/>
          <c:showCatName val="0"/>
          <c:showSerName val="0"/>
          <c:showPercent val="0"/>
          <c:showBubbleSize val="0"/>
        </c:dLbls>
        <c:marker val="1"/>
        <c:smooth val="0"/>
        <c:axId val="896495776"/>
        <c:axId val="896491840"/>
      </c:line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Management</a:t>
            </a:r>
            <a:r>
              <a:rPr lang="en-US" baseline="0"/>
              <a:t> Fund </a:t>
            </a:r>
            <a:r>
              <a:rPr lang="en-US"/>
              <a:t>Balance as a Percentage of Management</a:t>
            </a:r>
            <a:r>
              <a:rPr lang="en-US" baseline="0"/>
              <a:t> Fund </a:t>
            </a:r>
            <a:r>
              <a:rPr lang="en-US"/>
              <a:t>Expenditures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zzzz!$S$8</c:f>
              <c:strCache>
                <c:ptCount val="1"/>
                <c:pt idx="0">
                  <c:v>Balance as a Percentage of Expenditures</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zzzz!$S$11:$S$24</c:f>
            </c:numRef>
          </c:val>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0-0C66-4D12-91D8-9C98A3055470}"/>
            </c:ext>
          </c:extLst>
        </c:ser>
        <c:dLbls>
          <c:showLegendKey val="0"/>
          <c:showVal val="0"/>
          <c:showCatName val="0"/>
          <c:showSerName val="0"/>
          <c:showPercent val="0"/>
          <c:showBubbleSize val="0"/>
        </c:dLbls>
        <c:gapWidth val="219"/>
        <c:overlap val="-27"/>
        <c:axId val="896495776"/>
        <c:axId val="896491840"/>
      </c:barChart>
      <c:lineChart>
        <c:grouping val="standard"/>
        <c:varyColors val="0"/>
        <c:ser>
          <c:idx val="1"/>
          <c:order val="1"/>
          <c:tx>
            <c:strRef>
              <c:f>zzzz!$AD$8</c:f>
              <c:strCache>
                <c:ptCount val="1"/>
                <c:pt idx="0">
                  <c:v> Allowable Fund Balance </c:v>
                </c:pt>
              </c:strCache>
            </c:strRef>
          </c:tx>
          <c:spPr>
            <a:ln w="28575" cap="rnd">
              <a:solidFill>
                <a:schemeClr val="accent6">
                  <a:lumMod val="75000"/>
                </a:schemeClr>
              </a:solidFill>
              <a:round/>
            </a:ln>
            <a:effectLst/>
          </c:spPr>
          <c:marker>
            <c:symbol val="none"/>
          </c:marker>
          <c:val>
            <c:numRef>
              <c:f>zzzz!$AD$11:$AD$24</c:f>
              <c:numCache>
                <c:formatCode>_("$"* #,##0_);_("$"* \(#,##0\);_("$"* "-"??_);_(@_)</c:formatCode>
                <c:ptCount val="14"/>
                <c:pt idx="4">
                  <c:v>295610.32799999998</c:v>
                </c:pt>
                <c:pt idx="5">
                  <c:v>320895.88416666666</c:v>
                </c:pt>
                <c:pt idx="6">
                  <c:v>312507.26</c:v>
                </c:pt>
                <c:pt idx="7">
                  <c:v>392810.89099999995</c:v>
                </c:pt>
                <c:pt idx="8">
                  <c:v>450585.58400000003</c:v>
                </c:pt>
                <c:pt idx="9">
                  <c:v>465707.71733333333</c:v>
                </c:pt>
                <c:pt idx="10">
                  <c:v>435815.42933333333</c:v>
                </c:pt>
                <c:pt idx="11">
                  <c:v>395828.42666666675</c:v>
                </c:pt>
                <c:pt idx="12">
                  <c:v>474396.53866666672</c:v>
                </c:pt>
                <c:pt idx="13">
                  <c:v>502272.01066666667</c:v>
                </c:pt>
              </c:numCache>
            </c:numRef>
          </c:val>
          <c:smooth val="0"/>
          <c:extLst>
            <c:ext xmlns:c15="http://schemas.microsoft.com/office/drawing/2012/chart" uri="{02D57815-91ED-43cb-92C2-25804820EDAC}">
              <c15:filteredCategoryTitle>
                <c15:cat>
                  <c:multiLvlStrRef>
                    <c:extLst>
                      <c:ext uri="{02D57815-91ED-43cb-92C2-25804820EDAC}">
                        <c15:formulaRef>
                          <c15:sqref>zzzz!$C$11:$C$24</c15:sqref>
                        </c15:formulaRef>
                      </c:ext>
                    </c:extLst>
                  </c:multiLvlStrRef>
                </c15:cat>
              </c15:filteredCategoryTitle>
            </c:ext>
            <c:ext xmlns:c16="http://schemas.microsoft.com/office/drawing/2014/chart" uri="{C3380CC4-5D6E-409C-BE32-E72D297353CC}">
              <c16:uniqueId val="{00000001-3F7D-4119-A0FE-725B8043CB2F}"/>
            </c:ext>
          </c:extLst>
        </c:ser>
        <c:dLbls>
          <c:showLegendKey val="0"/>
          <c:showVal val="0"/>
          <c:showCatName val="0"/>
          <c:showSerName val="0"/>
          <c:showPercent val="0"/>
          <c:showBubbleSize val="0"/>
        </c:dLbls>
        <c:marker val="1"/>
        <c:smooth val="0"/>
        <c:axId val="896495776"/>
        <c:axId val="896491840"/>
      </c:lineChart>
      <c:catAx>
        <c:axId val="8964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Fund Balance </a:t>
            </a:r>
          </a:p>
        </c:rich>
      </c:tx>
      <c:layout>
        <c:manualLayout>
          <c:xMode val="edge"/>
          <c:yMode val="edge"/>
          <c:x val="1.4471295277052659E-2"/>
          <c:y val="3.20011749362766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412720510462606E-2"/>
          <c:y val="0.16231052357214265"/>
          <c:w val="0.9314658182404183"/>
          <c:h val="0.74120967032173468"/>
        </c:manualLayout>
      </c:layout>
      <c:barChart>
        <c:barDir val="col"/>
        <c:grouping val="clustered"/>
        <c:varyColors val="0"/>
        <c:ser>
          <c:idx val="0"/>
          <c:order val="0"/>
          <c:tx>
            <c:strRef>
              <c:f>zzzz!$AI$8</c:f>
              <c:strCache>
                <c:ptCount val="1"/>
                <c:pt idx="0">
                  <c:v> New Ending Fund Balance </c:v>
                </c:pt>
              </c:strCache>
            </c:strRef>
          </c:tx>
          <c:spPr>
            <a:solidFill>
              <a:srgbClr val="9BBB59"/>
            </a:solidFill>
            <a:ln>
              <a:noFill/>
            </a:ln>
            <a:effectLst/>
          </c:spPr>
          <c:invertIfNegative val="1"/>
          <c:dPt>
            <c:idx val="0"/>
            <c:invertIfNegative val="1"/>
            <c:bubble3D val="0"/>
            <c:spPr>
              <a:solidFill>
                <a:schemeClr val="bg1">
                  <a:lumMod val="75000"/>
                </a:schemeClr>
              </a:solidFill>
              <a:ln>
                <a:noFill/>
              </a:ln>
              <a:effectLst/>
            </c:spPr>
            <c:extLst>
              <c:ext xmlns:c16="http://schemas.microsoft.com/office/drawing/2014/chart" uri="{C3380CC4-5D6E-409C-BE32-E72D297353CC}">
                <c16:uniqueId val="{00000001-299F-46F6-B05B-8B6461C0B708}"/>
              </c:ext>
            </c:extLst>
          </c:dPt>
          <c:dPt>
            <c:idx val="1"/>
            <c:invertIfNegative val="1"/>
            <c:bubble3D val="0"/>
            <c:spPr>
              <a:solidFill>
                <a:schemeClr val="bg1">
                  <a:lumMod val="75000"/>
                </a:schemeClr>
              </a:solidFill>
              <a:ln>
                <a:noFill/>
              </a:ln>
              <a:effectLst/>
            </c:spPr>
            <c:extLst>
              <c:ext xmlns:c16="http://schemas.microsoft.com/office/drawing/2014/chart" uri="{C3380CC4-5D6E-409C-BE32-E72D297353CC}">
                <c16:uniqueId val="{00000002-299F-46F6-B05B-8B6461C0B708}"/>
              </c:ext>
            </c:extLst>
          </c:dPt>
          <c:dPt>
            <c:idx val="2"/>
            <c:invertIfNegative val="1"/>
            <c:bubble3D val="0"/>
            <c:spPr>
              <a:solidFill>
                <a:schemeClr val="bg1">
                  <a:lumMod val="75000"/>
                </a:schemeClr>
              </a:solidFill>
              <a:ln>
                <a:noFill/>
              </a:ln>
              <a:effectLst/>
            </c:spPr>
            <c:extLst>
              <c:ext xmlns:c16="http://schemas.microsoft.com/office/drawing/2014/chart" uri="{C3380CC4-5D6E-409C-BE32-E72D297353CC}">
                <c16:uniqueId val="{00000000-299F-46F6-B05B-8B6461C0B708}"/>
              </c:ext>
            </c:extLst>
          </c:dPt>
          <c:dPt>
            <c:idx val="3"/>
            <c:invertIfNegative val="1"/>
            <c:bubble3D val="0"/>
            <c:spPr>
              <a:solidFill>
                <a:schemeClr val="bg1">
                  <a:lumMod val="75000"/>
                </a:schemeClr>
              </a:solidFill>
              <a:ln>
                <a:noFill/>
              </a:ln>
              <a:effectLst/>
            </c:spPr>
            <c:extLst>
              <c:ext xmlns:c16="http://schemas.microsoft.com/office/drawing/2014/chart" uri="{C3380CC4-5D6E-409C-BE32-E72D297353CC}">
                <c16:uniqueId val="{00000003-299F-46F6-B05B-8B6461C0B708}"/>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zzzz!$U$11:$U$24</c:f>
              <c:numCache>
                <c:formatCode>0</c:formatCode>
                <c:ptCount val="14"/>
                <c:pt idx="0">
                  <c:v>2011</c:v>
                </c:pt>
                <c:pt idx="1">
                  <c:v>2012</c:v>
                </c:pt>
                <c:pt idx="2">
                  <c:v>2013</c:v>
                </c:pt>
                <c:pt idx="3" formatCode="General">
                  <c:v>2014</c:v>
                </c:pt>
                <c:pt idx="4" formatCode="General">
                  <c:v>2015</c:v>
                </c:pt>
                <c:pt idx="5" formatCode="General">
                  <c:v>2016</c:v>
                </c:pt>
                <c:pt idx="6" formatCode="General">
                  <c:v>2017</c:v>
                </c:pt>
                <c:pt idx="7" formatCode="General">
                  <c:v>2018</c:v>
                </c:pt>
                <c:pt idx="8" formatCode="General">
                  <c:v>2019</c:v>
                </c:pt>
                <c:pt idx="9" formatCode="General">
                  <c:v>2020</c:v>
                </c:pt>
                <c:pt idx="10" formatCode="General">
                  <c:v>2021</c:v>
                </c:pt>
                <c:pt idx="11" formatCode="General">
                  <c:v>2022</c:v>
                </c:pt>
                <c:pt idx="12" formatCode="General">
                  <c:v>2023</c:v>
                </c:pt>
                <c:pt idx="13" formatCode="General">
                  <c:v>2024</c:v>
                </c:pt>
              </c:numCache>
            </c:numRef>
          </c:cat>
          <c:val>
            <c:numRef>
              <c:f>zzzz!$AI$11:$AI$24</c:f>
              <c:numCache>
                <c:formatCode>_("$"* #,##0_);_("$"* \(#,##0\);_("$"* "-"??_);_(@_)</c:formatCode>
                <c:ptCount val="14"/>
                <c:pt idx="0">
                  <c:v>214736.31</c:v>
                </c:pt>
                <c:pt idx="1">
                  <c:v>111545.7</c:v>
                </c:pt>
                <c:pt idx="2">
                  <c:v>154663.34</c:v>
                </c:pt>
                <c:pt idx="3">
                  <c:v>107035.91</c:v>
                </c:pt>
                <c:pt idx="4">
                  <c:v>71982.57799999998</c:v>
                </c:pt>
                <c:pt idx="5">
                  <c:v>-16171.407833333418</c:v>
                </c:pt>
                <c:pt idx="6">
                  <c:v>-81815.765833333367</c:v>
                </c:pt>
                <c:pt idx="7">
                  <c:v>135581.17300000001</c:v>
                </c:pt>
                <c:pt idx="8">
                  <c:v>407401.8228333334</c:v>
                </c:pt>
                <c:pt idx="9">
                  <c:v>505900.77716666675</c:v>
                </c:pt>
                <c:pt idx="10">
                  <c:v>183538.16366666666</c:v>
                </c:pt>
                <c:pt idx="11">
                  <c:v>-122878.30633333331</c:v>
                </c:pt>
                <c:pt idx="12">
                  <c:v>-229321.39133333327</c:v>
                </c:pt>
                <c:pt idx="13">
                  <c:v>-359224.55433333322</c:v>
                </c:pt>
              </c:numCache>
            </c:numRef>
          </c:val>
          <c:extLst>
            <c:ext xmlns:c14="http://schemas.microsoft.com/office/drawing/2007/8/2/chart" uri="{6F2FDCE9-48DA-4B69-8628-5D25D57E5C99}">
              <c14:invertSolidFillFmt>
                <c14:spPr xmlns:c14="http://schemas.microsoft.com/office/drawing/2007/8/2/chart">
                  <a:solidFill>
                    <a:srgbClr val="E6B9B8"/>
                  </a:solidFill>
                  <a:ln>
                    <a:noFill/>
                  </a:ln>
                  <a:effectLst/>
                </c14:spPr>
              </c14:invertSolidFillFmt>
            </c:ext>
            <c:ext xmlns:c16="http://schemas.microsoft.com/office/drawing/2014/chart" uri="{C3380CC4-5D6E-409C-BE32-E72D297353CC}">
              <c16:uniqueId val="{00000000-B88C-468A-A461-54A4C2F83E6C}"/>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Estmated Total Management </a:t>
            </a:r>
            <a:r>
              <a:rPr lang="en-US" b="1">
                <a:solidFill>
                  <a:schemeClr val="accent1"/>
                </a:solidFill>
              </a:rPr>
              <a:t>Revenue</a:t>
            </a:r>
            <a:r>
              <a:rPr lang="en-US"/>
              <a:t> and </a:t>
            </a:r>
            <a:r>
              <a:rPr lang="en-US" b="1">
                <a:solidFill>
                  <a:schemeClr val="accent6"/>
                </a:solidFill>
              </a:rPr>
              <a:t>Expenditures</a:t>
            </a:r>
          </a:p>
        </c:rich>
      </c:tx>
      <c:layout>
        <c:manualLayout>
          <c:xMode val="edge"/>
          <c:yMode val="edge"/>
          <c:x val="7.5661077444366094E-3"/>
          <c:y val="1.84647303658670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zzzz!$Z$8</c:f>
              <c:strCache>
                <c:ptCount val="1"/>
                <c:pt idx="0">
                  <c:v>Total Revenue</c:v>
                </c:pt>
              </c:strCache>
            </c:strRef>
          </c:tx>
          <c:spPr>
            <a:solidFill>
              <a:schemeClr val="accent1">
                <a:lumMod val="60000"/>
                <a:lumOff val="40000"/>
              </a:schemeClr>
            </a:solidFill>
            <a:ln>
              <a:noFill/>
            </a:ln>
            <a:effectLst/>
          </c:spPr>
          <c:invertIfNegative val="0"/>
          <c:dPt>
            <c:idx val="0"/>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0-E4AF-4631-8FFC-EC55ED1C3802}"/>
              </c:ext>
            </c:extLst>
          </c:dPt>
          <c:dPt>
            <c:idx val="1"/>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5-E4AF-4631-8FFC-EC55ED1C3802}"/>
              </c:ext>
            </c:extLst>
          </c:dPt>
          <c:dPt>
            <c:idx val="2"/>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6-E4AF-4631-8FFC-EC55ED1C3802}"/>
              </c:ext>
            </c:extLst>
          </c:dPt>
          <c:dPt>
            <c:idx val="3"/>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E4AF-4631-8FFC-EC55ED1C3802}"/>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zzzz!$U$11:$U$24</c:f>
              <c:numCache>
                <c:formatCode>0</c:formatCode>
                <c:ptCount val="14"/>
                <c:pt idx="0">
                  <c:v>2011</c:v>
                </c:pt>
                <c:pt idx="1">
                  <c:v>2012</c:v>
                </c:pt>
                <c:pt idx="2">
                  <c:v>2013</c:v>
                </c:pt>
                <c:pt idx="3" formatCode="General">
                  <c:v>2014</c:v>
                </c:pt>
                <c:pt idx="4" formatCode="General">
                  <c:v>2015</c:v>
                </c:pt>
                <c:pt idx="5" formatCode="General">
                  <c:v>2016</c:v>
                </c:pt>
                <c:pt idx="6" formatCode="General">
                  <c:v>2017</c:v>
                </c:pt>
                <c:pt idx="7" formatCode="General">
                  <c:v>2018</c:v>
                </c:pt>
                <c:pt idx="8" formatCode="General">
                  <c:v>2019</c:v>
                </c:pt>
                <c:pt idx="9" formatCode="General">
                  <c:v>2020</c:v>
                </c:pt>
                <c:pt idx="10" formatCode="General">
                  <c:v>2021</c:v>
                </c:pt>
                <c:pt idx="11" formatCode="General">
                  <c:v>2022</c:v>
                </c:pt>
                <c:pt idx="12" formatCode="General">
                  <c:v>2023</c:v>
                </c:pt>
                <c:pt idx="13" formatCode="General">
                  <c:v>2024</c:v>
                </c:pt>
              </c:numCache>
            </c:numRef>
          </c:cat>
          <c:val>
            <c:numRef>
              <c:f>zzzz!$Z$11:$Z$24</c:f>
              <c:numCache>
                <c:formatCode>_("$"* #,##0_);_("$"* \(#,##0\);_("$"* "-"??_);_(@_)</c:formatCode>
                <c:ptCount val="14"/>
                <c:pt idx="0">
                  <c:v>147529.67000000001</c:v>
                </c:pt>
                <c:pt idx="1">
                  <c:v>79680.22</c:v>
                </c:pt>
                <c:pt idx="2">
                  <c:v>205994.46</c:v>
                </c:pt>
                <c:pt idx="3">
                  <c:v>156732.15</c:v>
                </c:pt>
                <c:pt idx="4">
                  <c:v>149193.66799999998</c:v>
                </c:pt>
                <c:pt idx="5">
                  <c:v>237441.05416666661</c:v>
                </c:pt>
                <c:pt idx="6">
                  <c:v>269361.57200000004</c:v>
                </c:pt>
                <c:pt idx="7">
                  <c:v>429997.93883333338</c:v>
                </c:pt>
                <c:pt idx="8">
                  <c:v>541367.64983333345</c:v>
                </c:pt>
                <c:pt idx="9">
                  <c:v>358529.25433333335</c:v>
                </c:pt>
                <c:pt idx="10">
                  <c:v>37553.596499999927</c:v>
                </c:pt>
                <c:pt idx="11">
                  <c:v>15397.040000000037</c:v>
                </c:pt>
                <c:pt idx="12">
                  <c:v>298435.99500000005</c:v>
                </c:pt>
                <c:pt idx="13">
                  <c:v>649130.91700000002</c:v>
                </c:pt>
              </c:numCache>
            </c:numRef>
          </c:val>
          <c:extLst>
            <c:ext xmlns:c16="http://schemas.microsoft.com/office/drawing/2014/chart" uri="{C3380CC4-5D6E-409C-BE32-E72D297353CC}">
              <c16:uniqueId val="{00000000-7AA9-4FC4-BD23-9760A9C36C59}"/>
            </c:ext>
          </c:extLst>
        </c:ser>
        <c:ser>
          <c:idx val="1"/>
          <c:order val="1"/>
          <c:tx>
            <c:strRef>
              <c:f>zzzz!$V$8</c:f>
              <c:strCache>
                <c:ptCount val="1"/>
                <c:pt idx="0">
                  <c:v>Expenditures</c:v>
                </c:pt>
              </c:strCache>
            </c:strRef>
          </c:tx>
          <c:spPr>
            <a:solidFill>
              <a:schemeClr val="accent6"/>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E4AF-4631-8FFC-EC55ED1C3802}"/>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2-E4AF-4631-8FFC-EC55ED1C3802}"/>
              </c:ext>
            </c:extLst>
          </c:dPt>
          <c:dPt>
            <c:idx val="2"/>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3-E4AF-4631-8FFC-EC55ED1C380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E4AF-4631-8FFC-EC55ED1C3802}"/>
              </c:ext>
            </c:extLst>
          </c:dPt>
          <c:cat>
            <c:numRef>
              <c:f>zzzz!$U$11:$U$24</c:f>
              <c:numCache>
                <c:formatCode>0</c:formatCode>
                <c:ptCount val="14"/>
                <c:pt idx="0">
                  <c:v>2011</c:v>
                </c:pt>
                <c:pt idx="1">
                  <c:v>2012</c:v>
                </c:pt>
                <c:pt idx="2">
                  <c:v>2013</c:v>
                </c:pt>
                <c:pt idx="3" formatCode="General">
                  <c:v>2014</c:v>
                </c:pt>
                <c:pt idx="4" formatCode="General">
                  <c:v>2015</c:v>
                </c:pt>
                <c:pt idx="5" formatCode="General">
                  <c:v>2016</c:v>
                </c:pt>
                <c:pt idx="6" formatCode="General">
                  <c:v>2017</c:v>
                </c:pt>
                <c:pt idx="7" formatCode="General">
                  <c:v>2018</c:v>
                </c:pt>
                <c:pt idx="8" formatCode="General">
                  <c:v>2019</c:v>
                </c:pt>
                <c:pt idx="9" formatCode="General">
                  <c:v>2020</c:v>
                </c:pt>
                <c:pt idx="10" formatCode="General">
                  <c:v>2021</c:v>
                </c:pt>
                <c:pt idx="11" formatCode="General">
                  <c:v>2022</c:v>
                </c:pt>
                <c:pt idx="12" formatCode="General">
                  <c:v>2023</c:v>
                </c:pt>
                <c:pt idx="13" formatCode="General">
                  <c:v>2024</c:v>
                </c:pt>
              </c:numCache>
            </c:numRef>
          </c:cat>
          <c:val>
            <c:numRef>
              <c:f>zzzz!$V$11:$V$24</c:f>
              <c:numCache>
                <c:formatCode>_("$"* #,##0_);_("$"* \(#,##0\);_("$"* "-"??_);_(@_)</c:formatCode>
                <c:ptCount val="14"/>
                <c:pt idx="0">
                  <c:v>146936.23000000001</c:v>
                </c:pt>
                <c:pt idx="1">
                  <c:v>182870.83</c:v>
                </c:pt>
                <c:pt idx="2">
                  <c:v>162876.82</c:v>
                </c:pt>
                <c:pt idx="3">
                  <c:v>204359.58</c:v>
                </c:pt>
                <c:pt idx="4">
                  <c:v>184247</c:v>
                </c:pt>
                <c:pt idx="5">
                  <c:v>325595.03999999998</c:v>
                </c:pt>
                <c:pt idx="6">
                  <c:v>335005.93</c:v>
                </c:pt>
                <c:pt idx="7">
                  <c:v>212601</c:v>
                </c:pt>
                <c:pt idx="8">
                  <c:v>269547</c:v>
                </c:pt>
                <c:pt idx="9">
                  <c:v>260030.3</c:v>
                </c:pt>
                <c:pt idx="10">
                  <c:v>359916.21</c:v>
                </c:pt>
                <c:pt idx="11">
                  <c:v>321813.51</c:v>
                </c:pt>
                <c:pt idx="12">
                  <c:v>404879.08</c:v>
                </c:pt>
                <c:pt idx="13">
                  <c:v>779034.08</c:v>
                </c:pt>
              </c:numCache>
            </c:numRef>
          </c:val>
          <c:extLst>
            <c:ext xmlns:c16="http://schemas.microsoft.com/office/drawing/2014/chart" uri="{C3380CC4-5D6E-409C-BE32-E72D297353CC}">
              <c16:uniqueId val="{00000001-7AA9-4FC4-BD23-9760A9C36C59}"/>
            </c:ext>
          </c:extLst>
        </c:ser>
        <c:dLbls>
          <c:showLegendKey val="0"/>
          <c:showVal val="0"/>
          <c:showCatName val="0"/>
          <c:showSerName val="0"/>
          <c:showPercent val="0"/>
          <c:showBubbleSize val="0"/>
        </c:dLbls>
        <c:gapWidth val="75"/>
        <c:axId val="896495776"/>
        <c:axId val="896491840"/>
      </c:barChart>
      <c:catAx>
        <c:axId val="896495776"/>
        <c:scaling>
          <c:orientation val="minMax"/>
        </c:scaling>
        <c:delete val="0"/>
        <c:axPos val="b"/>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1840"/>
        <c:crosses val="autoZero"/>
        <c:auto val="1"/>
        <c:lblAlgn val="ctr"/>
        <c:lblOffset val="100"/>
        <c:noMultiLvlLbl val="0"/>
      </c:catAx>
      <c:valAx>
        <c:axId val="896491840"/>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649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6</xdr:col>
      <xdr:colOff>91440</xdr:colOff>
      <xdr:row>0</xdr:row>
      <xdr:rowOff>129540</xdr:rowOff>
    </xdr:from>
    <xdr:to>
      <xdr:col>7</xdr:col>
      <xdr:colOff>487680</xdr:colOff>
      <xdr:row>4</xdr:row>
      <xdr:rowOff>91440</xdr:rowOff>
    </xdr:to>
    <xdr:pic>
      <xdr:nvPicPr>
        <xdr:cNvPr id="2" name="Picture 1" descr="Combined_Digital.jpg">
          <a:extLst>
            <a:ext uri="{FF2B5EF4-FFF2-40B4-BE49-F238E27FC236}">
              <a16:creationId xmlns:a16="http://schemas.microsoft.com/office/drawing/2014/main" id="{CF00EC12-EB62-40AA-8221-40915A940F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11540" y="129540"/>
          <a:ext cx="1005840" cy="685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12065</xdr:colOff>
      <xdr:row>42</xdr:row>
      <xdr:rowOff>67945</xdr:rowOff>
    </xdr:from>
    <xdr:to>
      <xdr:col>19</xdr:col>
      <xdr:colOff>0</xdr:colOff>
      <xdr:row>56</xdr:row>
      <xdr:rowOff>100853</xdr:rowOff>
    </xdr:to>
    <xdr:graphicFrame macro="">
      <xdr:nvGraphicFramePr>
        <xdr:cNvPr id="2" name="Chart 1">
          <a:extLst>
            <a:ext uri="{FF2B5EF4-FFF2-40B4-BE49-F238E27FC236}">
              <a16:creationId xmlns:a16="http://schemas.microsoft.com/office/drawing/2014/main" id="{345EB536-A5D2-40D2-9709-ADFF3298C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56</xdr:row>
      <xdr:rowOff>144780</xdr:rowOff>
    </xdr:from>
    <xdr:to>
      <xdr:col>19</xdr:col>
      <xdr:colOff>0</xdr:colOff>
      <xdr:row>71</xdr:row>
      <xdr:rowOff>60960</xdr:rowOff>
    </xdr:to>
    <xdr:graphicFrame macro="">
      <xdr:nvGraphicFramePr>
        <xdr:cNvPr id="3" name="Chart 2">
          <a:extLst>
            <a:ext uri="{FF2B5EF4-FFF2-40B4-BE49-F238E27FC236}">
              <a16:creationId xmlns:a16="http://schemas.microsoft.com/office/drawing/2014/main" id="{43BE98DB-0583-49B3-8F40-831DD02B0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71</xdr:row>
      <xdr:rowOff>99060</xdr:rowOff>
    </xdr:from>
    <xdr:to>
      <xdr:col>18</xdr:col>
      <xdr:colOff>800100</xdr:colOff>
      <xdr:row>83</xdr:row>
      <xdr:rowOff>121920</xdr:rowOff>
    </xdr:to>
    <xdr:graphicFrame macro="">
      <xdr:nvGraphicFramePr>
        <xdr:cNvPr id="4" name="Chart 3">
          <a:extLst>
            <a:ext uri="{FF2B5EF4-FFF2-40B4-BE49-F238E27FC236}">
              <a16:creationId xmlns:a16="http://schemas.microsoft.com/office/drawing/2014/main" id="{6365FF83-6EFC-4A01-8314-DF0BDC5D1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886209</xdr:colOff>
      <xdr:row>49</xdr:row>
      <xdr:rowOff>46299</xdr:rowOff>
    </xdr:from>
    <xdr:to>
      <xdr:col>34</xdr:col>
      <xdr:colOff>280429</xdr:colOff>
      <xdr:row>68</xdr:row>
      <xdr:rowOff>8029</xdr:rowOff>
    </xdr:to>
    <xdr:graphicFrame macro="">
      <xdr:nvGraphicFramePr>
        <xdr:cNvPr id="5" name="Chart 4">
          <a:extLst>
            <a:ext uri="{FF2B5EF4-FFF2-40B4-BE49-F238E27FC236}">
              <a16:creationId xmlns:a16="http://schemas.microsoft.com/office/drawing/2014/main" id="{D5DE6F30-8F06-4D6F-892B-9E1FB111C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841267</xdr:colOff>
      <xdr:row>38</xdr:row>
      <xdr:rowOff>22454</xdr:rowOff>
    </xdr:from>
    <xdr:to>
      <xdr:col>34</xdr:col>
      <xdr:colOff>225962</xdr:colOff>
      <xdr:row>48</xdr:row>
      <xdr:rowOff>134515</xdr:rowOff>
    </xdr:to>
    <xdr:graphicFrame macro="">
      <xdr:nvGraphicFramePr>
        <xdr:cNvPr id="6" name="Chart 5">
          <a:extLst>
            <a:ext uri="{FF2B5EF4-FFF2-40B4-BE49-F238E27FC236}">
              <a16:creationId xmlns:a16="http://schemas.microsoft.com/office/drawing/2014/main" id="{E09D3304-2D9B-4F98-92FF-A8B658C79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12065</xdr:colOff>
      <xdr:row>24</xdr:row>
      <xdr:rowOff>67945</xdr:rowOff>
    </xdr:from>
    <xdr:to>
      <xdr:col>19</xdr:col>
      <xdr:colOff>0</xdr:colOff>
      <xdr:row>38</xdr:row>
      <xdr:rowOff>100853</xdr:rowOff>
    </xdr:to>
    <xdr:graphicFrame macro="">
      <xdr:nvGraphicFramePr>
        <xdr:cNvPr id="2" name="Chart 1">
          <a:extLst>
            <a:ext uri="{FF2B5EF4-FFF2-40B4-BE49-F238E27FC236}">
              <a16:creationId xmlns:a16="http://schemas.microsoft.com/office/drawing/2014/main" id="{F751C6F9-1911-44A1-915C-7234BBB9C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38</xdr:row>
      <xdr:rowOff>144780</xdr:rowOff>
    </xdr:from>
    <xdr:to>
      <xdr:col>19</xdr:col>
      <xdr:colOff>0</xdr:colOff>
      <xdr:row>53</xdr:row>
      <xdr:rowOff>60960</xdr:rowOff>
    </xdr:to>
    <xdr:graphicFrame macro="">
      <xdr:nvGraphicFramePr>
        <xdr:cNvPr id="3" name="Chart 2">
          <a:extLst>
            <a:ext uri="{FF2B5EF4-FFF2-40B4-BE49-F238E27FC236}">
              <a16:creationId xmlns:a16="http://schemas.microsoft.com/office/drawing/2014/main" id="{06906240-EFF7-47A7-8B23-ED8CE8C83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53</xdr:row>
      <xdr:rowOff>99060</xdr:rowOff>
    </xdr:from>
    <xdr:to>
      <xdr:col>18</xdr:col>
      <xdr:colOff>800100</xdr:colOff>
      <xdr:row>65</xdr:row>
      <xdr:rowOff>121920</xdr:rowOff>
    </xdr:to>
    <xdr:graphicFrame macro="">
      <xdr:nvGraphicFramePr>
        <xdr:cNvPr id="4" name="Chart 3">
          <a:extLst>
            <a:ext uri="{FF2B5EF4-FFF2-40B4-BE49-F238E27FC236}">
              <a16:creationId xmlns:a16="http://schemas.microsoft.com/office/drawing/2014/main" id="{3F1D8FFD-117A-4280-AF4A-962C6BD7E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17754</xdr:colOff>
      <xdr:row>51</xdr:row>
      <xdr:rowOff>105504</xdr:rowOff>
    </xdr:from>
    <xdr:to>
      <xdr:col>33</xdr:col>
      <xdr:colOff>871168</xdr:colOff>
      <xdr:row>73</xdr:row>
      <xdr:rowOff>41648</xdr:rowOff>
    </xdr:to>
    <xdr:graphicFrame macro="">
      <xdr:nvGraphicFramePr>
        <xdr:cNvPr id="5" name="Chart 4">
          <a:extLst>
            <a:ext uri="{FF2B5EF4-FFF2-40B4-BE49-F238E27FC236}">
              <a16:creationId xmlns:a16="http://schemas.microsoft.com/office/drawing/2014/main" id="{973EF8FC-4C8C-4A3C-84EE-49BD0FBB2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896551</xdr:colOff>
      <xdr:row>35</xdr:row>
      <xdr:rowOff>478723</xdr:rowOff>
    </xdr:from>
    <xdr:to>
      <xdr:col>33</xdr:col>
      <xdr:colOff>696612</xdr:colOff>
      <xdr:row>52</xdr:row>
      <xdr:rowOff>14427</xdr:rowOff>
    </xdr:to>
    <xdr:graphicFrame macro="">
      <xdr:nvGraphicFramePr>
        <xdr:cNvPr id="6" name="Chart 5">
          <a:extLst>
            <a:ext uri="{FF2B5EF4-FFF2-40B4-BE49-F238E27FC236}">
              <a16:creationId xmlns:a16="http://schemas.microsoft.com/office/drawing/2014/main" id="{98D39EA3-3C0F-40CF-99C9-83F5B4323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12065</xdr:colOff>
      <xdr:row>24</xdr:row>
      <xdr:rowOff>67945</xdr:rowOff>
    </xdr:from>
    <xdr:to>
      <xdr:col>19</xdr:col>
      <xdr:colOff>0</xdr:colOff>
      <xdr:row>38</xdr:row>
      <xdr:rowOff>100853</xdr:rowOff>
    </xdr:to>
    <xdr:graphicFrame macro="">
      <xdr:nvGraphicFramePr>
        <xdr:cNvPr id="2" name="Chart 1">
          <a:extLst>
            <a:ext uri="{FF2B5EF4-FFF2-40B4-BE49-F238E27FC236}">
              <a16:creationId xmlns:a16="http://schemas.microsoft.com/office/drawing/2014/main" id="{97945FC2-65BE-4DBC-8065-5E4462EF3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38</xdr:row>
      <xdr:rowOff>144780</xdr:rowOff>
    </xdr:from>
    <xdr:to>
      <xdr:col>19</xdr:col>
      <xdr:colOff>0</xdr:colOff>
      <xdr:row>53</xdr:row>
      <xdr:rowOff>60960</xdr:rowOff>
    </xdr:to>
    <xdr:graphicFrame macro="">
      <xdr:nvGraphicFramePr>
        <xdr:cNvPr id="3" name="Chart 2">
          <a:extLst>
            <a:ext uri="{FF2B5EF4-FFF2-40B4-BE49-F238E27FC236}">
              <a16:creationId xmlns:a16="http://schemas.microsoft.com/office/drawing/2014/main" id="{0A8468D7-8E28-4C42-90CA-158A03C4A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53</xdr:row>
      <xdr:rowOff>99060</xdr:rowOff>
    </xdr:from>
    <xdr:to>
      <xdr:col>18</xdr:col>
      <xdr:colOff>800100</xdr:colOff>
      <xdr:row>65</xdr:row>
      <xdr:rowOff>121920</xdr:rowOff>
    </xdr:to>
    <xdr:graphicFrame macro="">
      <xdr:nvGraphicFramePr>
        <xdr:cNvPr id="4" name="Chart 3">
          <a:extLst>
            <a:ext uri="{FF2B5EF4-FFF2-40B4-BE49-F238E27FC236}">
              <a16:creationId xmlns:a16="http://schemas.microsoft.com/office/drawing/2014/main" id="{52D1624B-E626-4ACC-B3A9-405427568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1026283</xdr:colOff>
      <xdr:row>39</xdr:row>
      <xdr:rowOff>150328</xdr:rowOff>
    </xdr:from>
    <xdr:to>
      <xdr:col>33</xdr:col>
      <xdr:colOff>829519</xdr:colOff>
      <xdr:row>56</xdr:row>
      <xdr:rowOff>139370</xdr:rowOff>
    </xdr:to>
    <xdr:graphicFrame macro="">
      <xdr:nvGraphicFramePr>
        <xdr:cNvPr id="5" name="Chart 4">
          <a:extLst>
            <a:ext uri="{FF2B5EF4-FFF2-40B4-BE49-F238E27FC236}">
              <a16:creationId xmlns:a16="http://schemas.microsoft.com/office/drawing/2014/main" id="{88021570-1E4A-483D-8F09-00B28322A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1031021</xdr:colOff>
      <xdr:row>25</xdr:row>
      <xdr:rowOff>27312</xdr:rowOff>
    </xdr:from>
    <xdr:to>
      <xdr:col>33</xdr:col>
      <xdr:colOff>834257</xdr:colOff>
      <xdr:row>39</xdr:row>
      <xdr:rowOff>36839</xdr:rowOff>
    </xdr:to>
    <xdr:graphicFrame macro="">
      <xdr:nvGraphicFramePr>
        <xdr:cNvPr id="6" name="Chart 5">
          <a:extLst>
            <a:ext uri="{FF2B5EF4-FFF2-40B4-BE49-F238E27FC236}">
              <a16:creationId xmlns:a16="http://schemas.microsoft.com/office/drawing/2014/main" id="{B3003B5C-C3DC-4C27-8213-7E94DDE8B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32</xdr:row>
      <xdr:rowOff>106680</xdr:rowOff>
    </xdr:from>
    <xdr:to>
      <xdr:col>15</xdr:col>
      <xdr:colOff>121920</xdr:colOff>
      <xdr:row>62</xdr:row>
      <xdr:rowOff>152400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32</xdr:row>
      <xdr:rowOff>53340</xdr:rowOff>
    </xdr:from>
    <xdr:to>
      <xdr:col>15</xdr:col>
      <xdr:colOff>99060</xdr:colOff>
      <xdr:row>65</xdr:row>
      <xdr:rowOff>22860</xdr:rowOff>
    </xdr:to>
    <xdr:graphicFrame macro="">
      <xdr:nvGraphicFramePr>
        <xdr:cNvPr id="2" name="Chart 1">
          <a:extLst>
            <a:ext uri="{FF2B5EF4-FFF2-40B4-BE49-F238E27FC236}">
              <a16:creationId xmlns:a16="http://schemas.microsoft.com/office/drawing/2014/main" id="{E8123819-AC74-448F-BD47-B47D4D76A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30480</xdr:colOff>
      <xdr:row>32</xdr:row>
      <xdr:rowOff>30480</xdr:rowOff>
    </xdr:from>
    <xdr:to>
      <xdr:col>15</xdr:col>
      <xdr:colOff>121920</xdr:colOff>
      <xdr:row>65</xdr:row>
      <xdr:rowOff>0</xdr:rowOff>
    </xdr:to>
    <xdr:graphicFrame macro="">
      <xdr:nvGraphicFramePr>
        <xdr:cNvPr id="2" name="Chart 1">
          <a:extLst>
            <a:ext uri="{FF2B5EF4-FFF2-40B4-BE49-F238E27FC236}">
              <a16:creationId xmlns:a16="http://schemas.microsoft.com/office/drawing/2014/main" id="{EB5BFDA0-DC1F-4040-8C9F-51FB30546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137160</xdr:colOff>
      <xdr:row>28</xdr:row>
      <xdr:rowOff>129540</xdr:rowOff>
    </xdr:from>
    <xdr:to>
      <xdr:col>15</xdr:col>
      <xdr:colOff>0</xdr:colOff>
      <xdr:row>60</xdr:row>
      <xdr:rowOff>76200</xdr:rowOff>
    </xdr:to>
    <xdr:graphicFrame macro="">
      <xdr:nvGraphicFramePr>
        <xdr:cNvPr id="3" name="Chart 2">
          <a:extLst>
            <a:ext uri="{FF2B5EF4-FFF2-40B4-BE49-F238E27FC236}">
              <a16:creationId xmlns:a16="http://schemas.microsoft.com/office/drawing/2014/main" id="{EECA18ED-1946-4515-94B5-C0A14A0E0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12065</xdr:colOff>
      <xdr:row>24</xdr:row>
      <xdr:rowOff>67945</xdr:rowOff>
    </xdr:from>
    <xdr:to>
      <xdr:col>19</xdr:col>
      <xdr:colOff>0</xdr:colOff>
      <xdr:row>38</xdr:row>
      <xdr:rowOff>100853</xdr:rowOff>
    </xdr:to>
    <xdr:graphicFrame macro="">
      <xdr:nvGraphicFramePr>
        <xdr:cNvPr id="2" name="Chart 1">
          <a:extLst>
            <a:ext uri="{FF2B5EF4-FFF2-40B4-BE49-F238E27FC236}">
              <a16:creationId xmlns:a16="http://schemas.microsoft.com/office/drawing/2014/main" id="{CB7AD553-FBB0-4E42-A3DC-2548592E8F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38</xdr:row>
      <xdr:rowOff>144780</xdr:rowOff>
    </xdr:from>
    <xdr:to>
      <xdr:col>19</xdr:col>
      <xdr:colOff>0</xdr:colOff>
      <xdr:row>53</xdr:row>
      <xdr:rowOff>60960</xdr:rowOff>
    </xdr:to>
    <xdr:graphicFrame macro="">
      <xdr:nvGraphicFramePr>
        <xdr:cNvPr id="3" name="Chart 2">
          <a:extLst>
            <a:ext uri="{FF2B5EF4-FFF2-40B4-BE49-F238E27FC236}">
              <a16:creationId xmlns:a16="http://schemas.microsoft.com/office/drawing/2014/main" id="{A83FCF19-19E4-4C30-B000-C29AE86B3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53</xdr:row>
      <xdr:rowOff>99060</xdr:rowOff>
    </xdr:from>
    <xdr:to>
      <xdr:col>18</xdr:col>
      <xdr:colOff>800100</xdr:colOff>
      <xdr:row>65</xdr:row>
      <xdr:rowOff>121920</xdr:rowOff>
    </xdr:to>
    <xdr:graphicFrame macro="">
      <xdr:nvGraphicFramePr>
        <xdr:cNvPr id="4" name="Chart 3">
          <a:extLst>
            <a:ext uri="{FF2B5EF4-FFF2-40B4-BE49-F238E27FC236}">
              <a16:creationId xmlns:a16="http://schemas.microsoft.com/office/drawing/2014/main" id="{6FF27FEA-2293-4432-B91D-346C11F1D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1026283</xdr:colOff>
      <xdr:row>39</xdr:row>
      <xdr:rowOff>150327</xdr:rowOff>
    </xdr:from>
    <xdr:to>
      <xdr:col>34</xdr:col>
      <xdr:colOff>829519</xdr:colOff>
      <xdr:row>61</xdr:row>
      <xdr:rowOff>89646</xdr:rowOff>
    </xdr:to>
    <xdr:graphicFrame macro="">
      <xdr:nvGraphicFramePr>
        <xdr:cNvPr id="5" name="Chart 4">
          <a:extLst>
            <a:ext uri="{FF2B5EF4-FFF2-40B4-BE49-F238E27FC236}">
              <a16:creationId xmlns:a16="http://schemas.microsoft.com/office/drawing/2014/main" id="{239A25DC-6915-42C7-85BA-7A8E2FBDB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1031021</xdr:colOff>
      <xdr:row>25</xdr:row>
      <xdr:rowOff>27312</xdr:rowOff>
    </xdr:from>
    <xdr:to>
      <xdr:col>34</xdr:col>
      <xdr:colOff>834257</xdr:colOff>
      <xdr:row>39</xdr:row>
      <xdr:rowOff>36839</xdr:rowOff>
    </xdr:to>
    <xdr:graphicFrame macro="">
      <xdr:nvGraphicFramePr>
        <xdr:cNvPr id="6" name="Chart 5">
          <a:extLst>
            <a:ext uri="{FF2B5EF4-FFF2-40B4-BE49-F238E27FC236}">
              <a16:creationId xmlns:a16="http://schemas.microsoft.com/office/drawing/2014/main" id="{A4625BFD-471D-42C0-9412-BAE9EE8E0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1026283</xdr:colOff>
      <xdr:row>39</xdr:row>
      <xdr:rowOff>150327</xdr:rowOff>
    </xdr:from>
    <xdr:to>
      <xdr:col>34</xdr:col>
      <xdr:colOff>829519</xdr:colOff>
      <xdr:row>61</xdr:row>
      <xdr:rowOff>89646</xdr:rowOff>
    </xdr:to>
    <xdr:graphicFrame macro="">
      <xdr:nvGraphicFramePr>
        <xdr:cNvPr id="5" name="Chart 4">
          <a:extLst>
            <a:ext uri="{FF2B5EF4-FFF2-40B4-BE49-F238E27FC236}">
              <a16:creationId xmlns:a16="http://schemas.microsoft.com/office/drawing/2014/main" id="{03D32619-75E2-46AB-B274-A3A5511A6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1031021</xdr:colOff>
      <xdr:row>25</xdr:row>
      <xdr:rowOff>27312</xdr:rowOff>
    </xdr:from>
    <xdr:to>
      <xdr:col>34</xdr:col>
      <xdr:colOff>834257</xdr:colOff>
      <xdr:row>39</xdr:row>
      <xdr:rowOff>36839</xdr:rowOff>
    </xdr:to>
    <xdr:graphicFrame macro="">
      <xdr:nvGraphicFramePr>
        <xdr:cNvPr id="6" name="Chart 5">
          <a:extLst>
            <a:ext uri="{FF2B5EF4-FFF2-40B4-BE49-F238E27FC236}">
              <a16:creationId xmlns:a16="http://schemas.microsoft.com/office/drawing/2014/main" id="{9CE9EC08-D92E-45FB-8D3C-3C1D88420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86472</xdr:colOff>
      <xdr:row>25</xdr:row>
      <xdr:rowOff>0</xdr:rowOff>
    </xdr:from>
    <xdr:to>
      <xdr:col>19</xdr:col>
      <xdr:colOff>67235</xdr:colOff>
      <xdr:row>39</xdr:row>
      <xdr:rowOff>6352</xdr:rowOff>
    </xdr:to>
    <xdr:graphicFrame macro="">
      <xdr:nvGraphicFramePr>
        <xdr:cNvPr id="8" name="Chart 7">
          <a:extLst>
            <a:ext uri="{FF2B5EF4-FFF2-40B4-BE49-F238E27FC236}">
              <a16:creationId xmlns:a16="http://schemas.microsoft.com/office/drawing/2014/main" id="{FC4E90B2-E951-46E7-BCCB-049D2722D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134471</xdr:rowOff>
    </xdr:from>
    <xdr:to>
      <xdr:col>19</xdr:col>
      <xdr:colOff>515471</xdr:colOff>
      <xdr:row>60</xdr:row>
      <xdr:rowOff>67439</xdr:rowOff>
    </xdr:to>
    <xdr:graphicFrame macro="">
      <xdr:nvGraphicFramePr>
        <xdr:cNvPr id="9" name="Chart 8">
          <a:extLst>
            <a:ext uri="{FF2B5EF4-FFF2-40B4-BE49-F238E27FC236}">
              <a16:creationId xmlns:a16="http://schemas.microsoft.com/office/drawing/2014/main" id="{59740A1B-A2F8-4440-A958-CAA8CA43D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1026283</xdr:colOff>
      <xdr:row>39</xdr:row>
      <xdr:rowOff>150327</xdr:rowOff>
    </xdr:from>
    <xdr:to>
      <xdr:col>34</xdr:col>
      <xdr:colOff>829519</xdr:colOff>
      <xdr:row>61</xdr:row>
      <xdr:rowOff>89646</xdr:rowOff>
    </xdr:to>
    <xdr:graphicFrame macro="">
      <xdr:nvGraphicFramePr>
        <xdr:cNvPr id="2" name="Chart 1">
          <a:extLst>
            <a:ext uri="{FF2B5EF4-FFF2-40B4-BE49-F238E27FC236}">
              <a16:creationId xmlns:a16="http://schemas.microsoft.com/office/drawing/2014/main" id="{C5E1926D-AD84-481F-9B36-1A4BA0754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1031021</xdr:colOff>
      <xdr:row>25</xdr:row>
      <xdr:rowOff>27312</xdr:rowOff>
    </xdr:from>
    <xdr:to>
      <xdr:col>34</xdr:col>
      <xdr:colOff>834257</xdr:colOff>
      <xdr:row>39</xdr:row>
      <xdr:rowOff>36839</xdr:rowOff>
    </xdr:to>
    <xdr:graphicFrame macro="">
      <xdr:nvGraphicFramePr>
        <xdr:cNvPr id="3" name="Chart 2">
          <a:extLst>
            <a:ext uri="{FF2B5EF4-FFF2-40B4-BE49-F238E27FC236}">
              <a16:creationId xmlns:a16="http://schemas.microsoft.com/office/drawing/2014/main" id="{BE65B34B-4F8D-466E-B46B-AB0F22788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86472</xdr:colOff>
      <xdr:row>25</xdr:row>
      <xdr:rowOff>0</xdr:rowOff>
    </xdr:from>
    <xdr:to>
      <xdr:col>19</xdr:col>
      <xdr:colOff>67235</xdr:colOff>
      <xdr:row>39</xdr:row>
      <xdr:rowOff>6352</xdr:rowOff>
    </xdr:to>
    <xdr:graphicFrame macro="">
      <xdr:nvGraphicFramePr>
        <xdr:cNvPr id="4" name="Chart 3">
          <a:extLst>
            <a:ext uri="{FF2B5EF4-FFF2-40B4-BE49-F238E27FC236}">
              <a16:creationId xmlns:a16="http://schemas.microsoft.com/office/drawing/2014/main" id="{826B9DE8-AD06-49C0-A123-F2116F670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134471</xdr:rowOff>
    </xdr:from>
    <xdr:to>
      <xdr:col>19</xdr:col>
      <xdr:colOff>515471</xdr:colOff>
      <xdr:row>60</xdr:row>
      <xdr:rowOff>67439</xdr:rowOff>
    </xdr:to>
    <xdr:graphicFrame macro="">
      <xdr:nvGraphicFramePr>
        <xdr:cNvPr id="5" name="Chart 4">
          <a:extLst>
            <a:ext uri="{FF2B5EF4-FFF2-40B4-BE49-F238E27FC236}">
              <a16:creationId xmlns:a16="http://schemas.microsoft.com/office/drawing/2014/main" id="{8C3CD18E-B6C1-4F81-B938-8AC31C06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19</xdr:col>
      <xdr:colOff>886209</xdr:colOff>
      <xdr:row>49</xdr:row>
      <xdr:rowOff>46299</xdr:rowOff>
    </xdr:from>
    <xdr:to>
      <xdr:col>34</xdr:col>
      <xdr:colOff>280429</xdr:colOff>
      <xdr:row>68</xdr:row>
      <xdr:rowOff>8029</xdr:rowOff>
    </xdr:to>
    <xdr:graphicFrame macro="">
      <xdr:nvGraphicFramePr>
        <xdr:cNvPr id="5" name="Chart 4">
          <a:extLst>
            <a:ext uri="{FF2B5EF4-FFF2-40B4-BE49-F238E27FC236}">
              <a16:creationId xmlns:a16="http://schemas.microsoft.com/office/drawing/2014/main" id="{DD897347-A9BE-4805-AF9C-47474E000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841267</xdr:colOff>
      <xdr:row>38</xdr:row>
      <xdr:rowOff>22454</xdr:rowOff>
    </xdr:from>
    <xdr:to>
      <xdr:col>34</xdr:col>
      <xdr:colOff>225962</xdr:colOff>
      <xdr:row>48</xdr:row>
      <xdr:rowOff>134515</xdr:rowOff>
    </xdr:to>
    <xdr:graphicFrame macro="">
      <xdr:nvGraphicFramePr>
        <xdr:cNvPr id="6" name="Chart 5">
          <a:extLst>
            <a:ext uri="{FF2B5EF4-FFF2-40B4-BE49-F238E27FC236}">
              <a16:creationId xmlns:a16="http://schemas.microsoft.com/office/drawing/2014/main" id="{C82B143D-BD66-4DA8-8258-6A40A44F5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31"/>
  <sheetViews>
    <sheetView workbookViewId="0">
      <selection sqref="A1:M1"/>
    </sheetView>
  </sheetViews>
  <sheetFormatPr defaultColWidth="8.85546875" defaultRowHeight="12.75" x14ac:dyDescent="0.2"/>
  <cols>
    <col min="1" max="1" width="1.5703125" style="2" customWidth="1"/>
    <col min="2" max="2" width="75.42578125" style="2" customWidth="1"/>
    <col min="3" max="3" width="16.5703125" style="2" customWidth="1"/>
    <col min="4" max="4" width="11.42578125" style="2" customWidth="1"/>
    <col min="5" max="16384" width="8.85546875" style="2"/>
  </cols>
  <sheetData>
    <row r="1" spans="2:9" ht="18" x14ac:dyDescent="0.25">
      <c r="B1" s="1" t="s">
        <v>297</v>
      </c>
    </row>
    <row r="3" spans="2:9" x14ac:dyDescent="0.2">
      <c r="B3" s="3" t="s">
        <v>298</v>
      </c>
      <c r="C3" s="58" t="s">
        <v>352</v>
      </c>
      <c r="D3" s="57" t="s">
        <v>420</v>
      </c>
    </row>
    <row r="4" spans="2:9" x14ac:dyDescent="0.2">
      <c r="B4" s="3" t="s">
        <v>412</v>
      </c>
    </row>
    <row r="6" spans="2:9" x14ac:dyDescent="0.2">
      <c r="B6" s="34" t="s">
        <v>395</v>
      </c>
      <c r="C6" s="3" t="s">
        <v>403</v>
      </c>
    </row>
    <row r="7" spans="2:9" ht="7.35" customHeight="1" x14ac:dyDescent="0.2"/>
    <row r="8" spans="2:9" x14ac:dyDescent="0.2">
      <c r="B8" s="4" t="s">
        <v>378</v>
      </c>
      <c r="C8" s="3" t="s">
        <v>353</v>
      </c>
    </row>
    <row r="9" spans="2:9" ht="8.1" customHeight="1" x14ac:dyDescent="0.2">
      <c r="C9" s="3"/>
    </row>
    <row r="10" spans="2:9" x14ac:dyDescent="0.2">
      <c r="B10" s="4" t="s">
        <v>413</v>
      </c>
      <c r="C10" s="3" t="s">
        <v>375</v>
      </c>
    </row>
    <row r="11" spans="2:9" ht="8.1" customHeight="1" x14ac:dyDescent="0.2">
      <c r="C11" s="3"/>
    </row>
    <row r="12" spans="2:9" x14ac:dyDescent="0.2">
      <c r="B12" s="4" t="s">
        <v>414</v>
      </c>
      <c r="C12" s="3" t="s">
        <v>376</v>
      </c>
    </row>
    <row r="13" spans="2:9" ht="8.1" customHeight="1" x14ac:dyDescent="0.2">
      <c r="C13" s="3"/>
    </row>
    <row r="14" spans="2:9" x14ac:dyDescent="0.2">
      <c r="B14" s="4" t="s">
        <v>416</v>
      </c>
      <c r="C14" s="3" t="s">
        <v>377</v>
      </c>
    </row>
    <row r="15" spans="2:9" ht="9" customHeight="1" x14ac:dyDescent="0.2">
      <c r="C15" s="3"/>
    </row>
    <row r="16" spans="2:9" x14ac:dyDescent="0.2">
      <c r="B16" s="4" t="s">
        <v>299</v>
      </c>
      <c r="C16" s="3" t="s">
        <v>310</v>
      </c>
      <c r="G16" s="3" t="s">
        <v>417</v>
      </c>
      <c r="H16" s="11" t="s">
        <v>418</v>
      </c>
      <c r="I16" s="3" t="str">
        <f>D3</f>
        <v>FY 2023</v>
      </c>
    </row>
    <row r="17" spans="2:6" ht="7.35" customHeight="1" x14ac:dyDescent="0.2"/>
    <row r="18" spans="2:6" ht="6" customHeight="1" x14ac:dyDescent="0.2"/>
    <row r="19" spans="2:6" x14ac:dyDescent="0.2">
      <c r="B19" s="34"/>
      <c r="C19" s="3"/>
    </row>
    <row r="20" spans="2:6" x14ac:dyDescent="0.2">
      <c r="B20" s="2" t="s">
        <v>318</v>
      </c>
    </row>
    <row r="21" spans="2:6" x14ac:dyDescent="0.2">
      <c r="B21" s="2" t="s">
        <v>425</v>
      </c>
    </row>
    <row r="22" spans="2:6" x14ac:dyDescent="0.2">
      <c r="B22" s="2" t="s">
        <v>391</v>
      </c>
    </row>
    <row r="23" spans="2:6" x14ac:dyDescent="0.2">
      <c r="B23" s="65" t="s">
        <v>379</v>
      </c>
    </row>
    <row r="24" spans="2:6" x14ac:dyDescent="0.2">
      <c r="B24" s="65" t="s">
        <v>415</v>
      </c>
    </row>
    <row r="27" spans="2:6" x14ac:dyDescent="0.2">
      <c r="B27" s="65" t="s">
        <v>423</v>
      </c>
    </row>
    <row r="29" spans="2:6" x14ac:dyDescent="0.2">
      <c r="B29" s="2" t="s">
        <v>294</v>
      </c>
      <c r="E29" s="52" t="s">
        <v>392</v>
      </c>
      <c r="F29" s="2" t="s">
        <v>424</v>
      </c>
    </row>
    <row r="30" spans="2:6" x14ac:dyDescent="0.2">
      <c r="B30" s="2" t="s">
        <v>314</v>
      </c>
    </row>
    <row r="31" spans="2:6" x14ac:dyDescent="0.2">
      <c r="B31" s="2" t="s">
        <v>311</v>
      </c>
    </row>
  </sheetData>
  <hyperlinks>
    <hyperlink ref="B8" location="All_District_List!A1" display="Click here for a listing of Management Fund information for all districts" xr:uid="{00000000-0004-0000-0000-000000000000}"/>
    <hyperlink ref="B14" location="AEA_Enr_Comp!A1" display="Click here for district comparisons by &quot;certified&quot; enrollment within the AEA" xr:uid="{00000000-0004-0000-0000-000001000000}"/>
    <hyperlink ref="B10" location="StateEnr_Compare!A1" display="Click here for district comparison by enrolllments" xr:uid="{00000000-0004-0000-0000-000002000000}"/>
    <hyperlink ref="B16" location="Self_Select!A1" display="Click here to self-select districts" xr:uid="{00000000-0004-0000-0000-000003000000}"/>
    <hyperlink ref="B12" location="ServedEnr_Compare!A1" display="Click here for district comparison by &quot;served&quot; enrolllments" xr:uid="{C819B479-C7D7-42E1-B8A2-EB7214C79F40}"/>
    <hyperlink ref="B6" location="Man_Fund_History!A1" display="5-Year History of Management Fund Information" xr:uid="{1D2FFFEF-1F9A-406F-8A9E-8C7C590242DC}"/>
  </hyperlinks>
  <pageMargins left="0.7" right="0.7" top="0.75" bottom="0.75" header="0.3" footer="0.3"/>
  <pageSetup scale="71" orientation="landscape" r:id="rId1"/>
  <headerFooter>
    <oddFooter>&amp;L&amp;K04+000©Iowa Association of School Boards&amp;RIASB:  &amp;F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538AD-ED82-42FB-981B-B818B1826B42}">
  <dimension ref="A1:Q4584"/>
  <sheetViews>
    <sheetView topLeftCell="A4567" workbookViewId="0">
      <selection activeCell="D2" sqref="D2:Q4584"/>
    </sheetView>
  </sheetViews>
  <sheetFormatPr defaultRowHeight="12.75" x14ac:dyDescent="0.2"/>
  <cols>
    <col min="4" max="5" width="9.42578125" bestFit="1" customWidth="1"/>
    <col min="7" max="12" width="9.42578125" bestFit="1" customWidth="1"/>
    <col min="13" max="16" width="12" bestFit="1" customWidth="1"/>
    <col min="17" max="17" width="9.42578125" bestFit="1" customWidth="1"/>
  </cols>
  <sheetData>
    <row r="1" spans="1:17" ht="13.5" thickBot="1" x14ac:dyDescent="0.25">
      <c r="A1">
        <v>1</v>
      </c>
      <c r="B1">
        <v>2</v>
      </c>
      <c r="C1">
        <v>3</v>
      </c>
      <c r="D1">
        <v>4</v>
      </c>
      <c r="E1">
        <v>5</v>
      </c>
      <c r="F1">
        <v>6</v>
      </c>
      <c r="G1">
        <v>7</v>
      </c>
      <c r="H1">
        <v>8</v>
      </c>
      <c r="I1">
        <v>9</v>
      </c>
      <c r="J1">
        <v>10</v>
      </c>
      <c r="K1">
        <v>11</v>
      </c>
      <c r="L1">
        <v>12</v>
      </c>
      <c r="M1">
        <v>13</v>
      </c>
      <c r="N1">
        <v>14</v>
      </c>
      <c r="O1">
        <v>15</v>
      </c>
      <c r="P1">
        <v>16</v>
      </c>
      <c r="Q1">
        <v>17</v>
      </c>
    </row>
    <row r="2" spans="1:17" ht="25.5" x14ac:dyDescent="0.2">
      <c r="A2" t="s">
        <v>387</v>
      </c>
      <c r="D2" s="124" t="s">
        <v>6</v>
      </c>
      <c r="E2" s="125" t="s">
        <v>7</v>
      </c>
      <c r="F2" s="125" t="s">
        <v>400</v>
      </c>
      <c r="G2" s="125" t="s">
        <v>302</v>
      </c>
      <c r="H2" s="125" t="s">
        <v>384</v>
      </c>
      <c r="I2" s="125" t="s">
        <v>8</v>
      </c>
      <c r="J2" s="125" t="s">
        <v>9</v>
      </c>
      <c r="K2" s="125" t="s">
        <v>385</v>
      </c>
      <c r="L2" s="125" t="s">
        <v>312</v>
      </c>
      <c r="M2" s="125" t="s">
        <v>359</v>
      </c>
      <c r="N2" s="125" t="s">
        <v>356</v>
      </c>
      <c r="O2" s="125" t="s">
        <v>357</v>
      </c>
      <c r="P2" s="125" t="s">
        <v>358</v>
      </c>
      <c r="Q2" s="125" t="s">
        <v>386</v>
      </c>
    </row>
    <row r="3" spans="1:17" x14ac:dyDescent="0.2">
      <c r="A3" t="str">
        <f>CONCATENATE(H3,"_",G3)</f>
        <v>2011_1224</v>
      </c>
      <c r="D3" s="126">
        <v>1</v>
      </c>
      <c r="E3" s="127">
        <v>0</v>
      </c>
      <c r="F3" s="127"/>
      <c r="G3" s="127">
        <v>1224</v>
      </c>
      <c r="H3" s="127">
        <v>2011</v>
      </c>
      <c r="I3" s="127">
        <v>0</v>
      </c>
      <c r="J3" s="127">
        <v>1</v>
      </c>
      <c r="K3" s="127">
        <v>89.4</v>
      </c>
      <c r="L3" s="127">
        <v>28.2</v>
      </c>
      <c r="M3" s="127">
        <v>224962.49</v>
      </c>
      <c r="N3" s="127">
        <v>24938.78</v>
      </c>
      <c r="O3" s="127">
        <v>27118.47</v>
      </c>
      <c r="P3" s="127">
        <v>18783</v>
      </c>
      <c r="Q3" s="127">
        <v>2516.36</v>
      </c>
    </row>
    <row r="4" spans="1:17" x14ac:dyDescent="0.2">
      <c r="A4" t="str">
        <f t="shared" ref="A4:A67" si="0">CONCATENATE(H4,"_",G4)</f>
        <v>2011_1449</v>
      </c>
      <c r="D4" s="126">
        <v>2</v>
      </c>
      <c r="E4" s="127">
        <v>0</v>
      </c>
      <c r="F4" s="127"/>
      <c r="G4" s="127">
        <v>1449</v>
      </c>
      <c r="H4" s="127">
        <v>2011</v>
      </c>
      <c r="I4" s="127">
        <v>0</v>
      </c>
      <c r="J4" s="127">
        <v>1</v>
      </c>
      <c r="K4" s="127">
        <v>124</v>
      </c>
      <c r="L4" s="127">
        <v>89</v>
      </c>
      <c r="M4" s="127">
        <v>101670.41</v>
      </c>
      <c r="N4" s="127">
        <v>50025.06</v>
      </c>
      <c r="O4" s="127">
        <v>56004.99</v>
      </c>
      <c r="P4" s="127">
        <v>43076.92</v>
      </c>
      <c r="Q4" s="127">
        <v>819.92</v>
      </c>
    </row>
    <row r="5" spans="1:17" x14ac:dyDescent="0.2">
      <c r="A5" t="str">
        <f t="shared" si="0"/>
        <v>2011_2205</v>
      </c>
      <c r="D5" s="126">
        <v>3</v>
      </c>
      <c r="E5" s="127">
        <v>0</v>
      </c>
      <c r="F5" s="127"/>
      <c r="G5" s="127">
        <v>2205</v>
      </c>
      <c r="H5" s="127">
        <v>2011</v>
      </c>
      <c r="I5" s="127">
        <v>0</v>
      </c>
      <c r="J5" s="127">
        <v>1</v>
      </c>
      <c r="K5" s="127">
        <v>217.6</v>
      </c>
      <c r="L5" s="127">
        <v>183.3</v>
      </c>
      <c r="M5" s="127">
        <v>89201.45</v>
      </c>
      <c r="N5" s="127">
        <v>39397.360000000001</v>
      </c>
      <c r="O5" s="127">
        <v>45837.279999999999</v>
      </c>
      <c r="P5" s="127">
        <v>50497</v>
      </c>
      <c r="Q5" s="127">
        <v>409.93</v>
      </c>
    </row>
    <row r="6" spans="1:17" x14ac:dyDescent="0.2">
      <c r="A6" t="str">
        <f t="shared" si="0"/>
        <v>2011_9</v>
      </c>
      <c r="D6" s="126">
        <v>4</v>
      </c>
      <c r="E6" s="127">
        <v>9</v>
      </c>
      <c r="F6" s="127" t="s">
        <v>0</v>
      </c>
      <c r="G6" s="127">
        <v>9</v>
      </c>
      <c r="H6" s="127">
        <v>2011</v>
      </c>
      <c r="I6" s="127">
        <v>0</v>
      </c>
      <c r="J6" s="127">
        <v>1</v>
      </c>
      <c r="K6" s="127">
        <v>647.1</v>
      </c>
      <c r="L6" s="127">
        <v>582.1</v>
      </c>
      <c r="M6" s="127">
        <v>1350561.51</v>
      </c>
      <c r="N6" s="127">
        <v>595281.5</v>
      </c>
      <c r="O6" s="127">
        <v>690951.13</v>
      </c>
      <c r="P6" s="127">
        <v>315796.09000000003</v>
      </c>
      <c r="Q6" s="127">
        <v>2087.1</v>
      </c>
    </row>
    <row r="7" spans="1:17" x14ac:dyDescent="0.2">
      <c r="A7" t="str">
        <f t="shared" si="0"/>
        <v>2011_441</v>
      </c>
      <c r="D7" s="126">
        <v>5</v>
      </c>
      <c r="E7" s="127">
        <v>441</v>
      </c>
      <c r="F7" s="127" t="s">
        <v>295</v>
      </c>
      <c r="G7" s="127">
        <v>441</v>
      </c>
      <c r="H7" s="127">
        <v>2011</v>
      </c>
      <c r="I7" s="127">
        <v>0</v>
      </c>
      <c r="J7" s="127">
        <v>2</v>
      </c>
      <c r="K7" s="127">
        <v>831.5</v>
      </c>
      <c r="L7" s="127">
        <v>710.5</v>
      </c>
      <c r="M7" s="127">
        <v>593580.41</v>
      </c>
      <c r="N7" s="127">
        <v>253236.96</v>
      </c>
      <c r="O7" s="127">
        <v>268055.12</v>
      </c>
      <c r="P7" s="127">
        <v>231546.89</v>
      </c>
      <c r="Q7" s="127">
        <v>713.87</v>
      </c>
    </row>
    <row r="8" spans="1:17" ht="25.5" x14ac:dyDescent="0.2">
      <c r="A8" t="str">
        <f t="shared" si="0"/>
        <v>2011_18</v>
      </c>
      <c r="D8" s="126">
        <v>6</v>
      </c>
      <c r="E8" s="127">
        <v>18</v>
      </c>
      <c r="F8" s="127" t="s">
        <v>10</v>
      </c>
      <c r="G8" s="127">
        <v>18</v>
      </c>
      <c r="H8" s="127">
        <v>2011</v>
      </c>
      <c r="I8" s="127">
        <v>0</v>
      </c>
      <c r="J8" s="127">
        <v>1</v>
      </c>
      <c r="K8" s="127">
        <v>351</v>
      </c>
      <c r="L8" s="127">
        <v>335.9</v>
      </c>
      <c r="M8" s="127">
        <v>55395.51</v>
      </c>
      <c r="N8" s="127">
        <v>69852.490000000005</v>
      </c>
      <c r="O8" s="127">
        <v>75815.19</v>
      </c>
      <c r="P8" s="127">
        <v>86555.6</v>
      </c>
      <c r="Q8" s="127">
        <v>157.82</v>
      </c>
    </row>
    <row r="9" spans="1:17" ht="38.25" x14ac:dyDescent="0.2">
      <c r="A9" t="str">
        <f t="shared" si="0"/>
        <v>2011_27</v>
      </c>
      <c r="D9" s="126">
        <v>7</v>
      </c>
      <c r="E9" s="127">
        <v>27</v>
      </c>
      <c r="F9" s="127" t="s">
        <v>324</v>
      </c>
      <c r="G9" s="127">
        <v>27</v>
      </c>
      <c r="H9" s="127">
        <v>2011</v>
      </c>
      <c r="I9" s="127">
        <v>0</v>
      </c>
      <c r="J9" s="127">
        <v>1</v>
      </c>
      <c r="K9" s="127">
        <v>1408.4</v>
      </c>
      <c r="L9" s="127">
        <v>1483.1</v>
      </c>
      <c r="M9" s="127">
        <v>770285.29</v>
      </c>
      <c r="N9" s="127">
        <v>488875.51</v>
      </c>
      <c r="O9" s="127">
        <v>506950.53</v>
      </c>
      <c r="P9" s="127">
        <v>396530.2</v>
      </c>
      <c r="Q9" s="127">
        <v>546.91999999999996</v>
      </c>
    </row>
    <row r="10" spans="1:17" ht="25.5" x14ac:dyDescent="0.2">
      <c r="A10" t="str">
        <f t="shared" si="0"/>
        <v>2011_63</v>
      </c>
      <c r="D10" s="126">
        <v>8</v>
      </c>
      <c r="E10" s="127">
        <v>63</v>
      </c>
      <c r="F10" s="127" t="s">
        <v>325</v>
      </c>
      <c r="G10" s="127">
        <v>63</v>
      </c>
      <c r="H10" s="127">
        <v>2011</v>
      </c>
      <c r="I10" s="127">
        <v>0</v>
      </c>
      <c r="J10" s="127">
        <v>1</v>
      </c>
      <c r="K10" s="127">
        <v>536.1</v>
      </c>
      <c r="L10" s="127">
        <v>537.1</v>
      </c>
      <c r="M10" s="127">
        <v>79977.16</v>
      </c>
      <c r="N10" s="127">
        <v>180192.59</v>
      </c>
      <c r="O10" s="127">
        <v>188565.51</v>
      </c>
      <c r="P10" s="127">
        <v>136345.93</v>
      </c>
      <c r="Q10" s="127">
        <v>149.18</v>
      </c>
    </row>
    <row r="11" spans="1:17" ht="38.25" x14ac:dyDescent="0.2">
      <c r="A11" t="str">
        <f t="shared" si="0"/>
        <v>2011_72</v>
      </c>
      <c r="D11" s="126">
        <v>9</v>
      </c>
      <c r="E11" s="127">
        <v>72</v>
      </c>
      <c r="F11" s="127" t="s">
        <v>11</v>
      </c>
      <c r="G11" s="127">
        <v>72</v>
      </c>
      <c r="H11" s="127">
        <v>2011</v>
      </c>
      <c r="I11" s="127">
        <v>0</v>
      </c>
      <c r="J11" s="127">
        <v>1</v>
      </c>
      <c r="K11" s="127">
        <v>209.8</v>
      </c>
      <c r="L11" s="127">
        <v>85.2</v>
      </c>
      <c r="M11" s="127">
        <v>116982.43</v>
      </c>
      <c r="N11" s="127">
        <v>50377.2</v>
      </c>
      <c r="O11" s="127">
        <v>50584.53</v>
      </c>
      <c r="P11" s="127">
        <v>50642.38</v>
      </c>
      <c r="Q11" s="127">
        <v>557.59</v>
      </c>
    </row>
    <row r="12" spans="1:17" x14ac:dyDescent="0.2">
      <c r="A12" t="str">
        <f t="shared" si="0"/>
        <v>2011_81</v>
      </c>
      <c r="D12" s="126">
        <v>10</v>
      </c>
      <c r="E12" s="127">
        <v>81</v>
      </c>
      <c r="F12" s="127" t="s">
        <v>12</v>
      </c>
      <c r="G12" s="127">
        <v>81</v>
      </c>
      <c r="H12" s="127">
        <v>2011</v>
      </c>
      <c r="I12" s="127">
        <v>0</v>
      </c>
      <c r="J12" s="127">
        <v>1</v>
      </c>
      <c r="K12" s="127">
        <v>1197.5</v>
      </c>
      <c r="L12" s="127">
        <v>1155.2</v>
      </c>
      <c r="M12" s="127">
        <v>258655.16</v>
      </c>
      <c r="N12" s="127">
        <v>272931.40999999997</v>
      </c>
      <c r="O12" s="127">
        <v>289047.69</v>
      </c>
      <c r="P12" s="127">
        <v>276067.56</v>
      </c>
      <c r="Q12" s="127">
        <v>216</v>
      </c>
    </row>
    <row r="13" spans="1:17" x14ac:dyDescent="0.2">
      <c r="A13" t="str">
        <f t="shared" si="0"/>
        <v>2011_99</v>
      </c>
      <c r="D13" s="126">
        <v>11</v>
      </c>
      <c r="E13" s="127">
        <v>99</v>
      </c>
      <c r="F13" s="127" t="s">
        <v>13</v>
      </c>
      <c r="G13" s="127">
        <v>99</v>
      </c>
      <c r="H13" s="127">
        <v>2011</v>
      </c>
      <c r="I13" s="127">
        <v>0</v>
      </c>
      <c r="J13" s="127">
        <v>1</v>
      </c>
      <c r="K13" s="127">
        <v>538.20000000000005</v>
      </c>
      <c r="L13" s="127">
        <v>621</v>
      </c>
      <c r="M13" s="127">
        <v>34699.620000000003</v>
      </c>
      <c r="N13" s="127">
        <v>125019.8</v>
      </c>
      <c r="O13" s="127">
        <v>135389.91</v>
      </c>
      <c r="P13" s="127">
        <v>113087.98</v>
      </c>
      <c r="Q13" s="127">
        <v>64.47</v>
      </c>
    </row>
    <row r="14" spans="1:17" x14ac:dyDescent="0.2">
      <c r="A14" t="str">
        <f t="shared" si="0"/>
        <v>2011_108</v>
      </c>
      <c r="D14" s="126">
        <v>12</v>
      </c>
      <c r="E14" s="127">
        <v>108</v>
      </c>
      <c r="F14" s="127" t="s">
        <v>14</v>
      </c>
      <c r="G14" s="127">
        <v>108</v>
      </c>
      <c r="H14" s="127">
        <v>2011</v>
      </c>
      <c r="I14" s="127">
        <v>0</v>
      </c>
      <c r="J14" s="127">
        <v>1</v>
      </c>
      <c r="K14" s="127">
        <v>266.89999999999998</v>
      </c>
      <c r="L14" s="127">
        <v>234.2</v>
      </c>
      <c r="M14" s="127">
        <v>168929.16</v>
      </c>
      <c r="N14" s="127">
        <v>74488.95</v>
      </c>
      <c r="O14" s="127">
        <v>79377.929999999993</v>
      </c>
      <c r="P14" s="127">
        <v>39410.699999999997</v>
      </c>
      <c r="Q14" s="127">
        <v>632.92999999999995</v>
      </c>
    </row>
    <row r="15" spans="1:17" x14ac:dyDescent="0.2">
      <c r="A15" t="str">
        <f t="shared" si="0"/>
        <v>2011_126</v>
      </c>
      <c r="D15" s="126">
        <v>13</v>
      </c>
      <c r="E15" s="127">
        <v>126</v>
      </c>
      <c r="F15" s="127" t="s">
        <v>15</v>
      </c>
      <c r="G15" s="127">
        <v>126</v>
      </c>
      <c r="H15" s="127">
        <v>2011</v>
      </c>
      <c r="I15" s="127">
        <v>0</v>
      </c>
      <c r="J15" s="127">
        <v>3</v>
      </c>
      <c r="K15" s="127">
        <v>1448.2</v>
      </c>
      <c r="L15" s="127">
        <v>1498.2</v>
      </c>
      <c r="M15" s="127">
        <v>690278.98</v>
      </c>
      <c r="N15" s="127">
        <v>359299.31</v>
      </c>
      <c r="O15" s="127">
        <v>381451.15</v>
      </c>
      <c r="P15" s="127">
        <v>358660.4</v>
      </c>
      <c r="Q15" s="127">
        <v>476.65</v>
      </c>
    </row>
    <row r="16" spans="1:17" ht="25.5" x14ac:dyDescent="0.2">
      <c r="A16" t="str">
        <f t="shared" si="0"/>
        <v>2011_135</v>
      </c>
      <c r="D16" s="126">
        <v>14</v>
      </c>
      <c r="E16" s="127">
        <v>135</v>
      </c>
      <c r="F16" s="127" t="s">
        <v>16</v>
      </c>
      <c r="G16" s="127">
        <v>135</v>
      </c>
      <c r="H16" s="127">
        <v>2011</v>
      </c>
      <c r="I16" s="127">
        <v>0</v>
      </c>
      <c r="J16" s="127">
        <v>1</v>
      </c>
      <c r="K16" s="127">
        <v>1247.9000000000001</v>
      </c>
      <c r="L16" s="127">
        <v>1206.5</v>
      </c>
      <c r="M16" s="127">
        <v>298678.2</v>
      </c>
      <c r="N16" s="127">
        <v>267337.59000000003</v>
      </c>
      <c r="O16" s="127">
        <v>292797.45</v>
      </c>
      <c r="P16" s="127">
        <v>225415.96</v>
      </c>
      <c r="Q16" s="127">
        <v>239.34</v>
      </c>
    </row>
    <row r="17" spans="1:17" ht="25.5" x14ac:dyDescent="0.2">
      <c r="A17" t="str">
        <f t="shared" si="0"/>
        <v>2011_171</v>
      </c>
      <c r="D17" s="126">
        <v>15</v>
      </c>
      <c r="E17" s="127">
        <v>171</v>
      </c>
      <c r="F17" s="127" t="s">
        <v>326</v>
      </c>
      <c r="G17" s="127">
        <v>171</v>
      </c>
      <c r="H17" s="127">
        <v>2011</v>
      </c>
      <c r="I17" s="127">
        <v>0</v>
      </c>
      <c r="J17" s="127">
        <v>2</v>
      </c>
      <c r="K17" s="127">
        <v>749.6</v>
      </c>
      <c r="L17" s="127">
        <v>752.6</v>
      </c>
      <c r="M17" s="127">
        <v>344486.55</v>
      </c>
      <c r="N17" s="127">
        <v>320222.99</v>
      </c>
      <c r="O17" s="127">
        <v>338096.53</v>
      </c>
      <c r="P17" s="127">
        <v>199176.75</v>
      </c>
      <c r="Q17" s="127">
        <v>459.56</v>
      </c>
    </row>
    <row r="18" spans="1:17" x14ac:dyDescent="0.2">
      <c r="A18" t="str">
        <f t="shared" si="0"/>
        <v>2011_225</v>
      </c>
      <c r="D18" s="126">
        <v>16</v>
      </c>
      <c r="E18" s="127">
        <v>225</v>
      </c>
      <c r="F18" s="127" t="s">
        <v>17</v>
      </c>
      <c r="G18" s="127">
        <v>225</v>
      </c>
      <c r="H18" s="127">
        <v>2011</v>
      </c>
      <c r="I18" s="127">
        <v>0</v>
      </c>
      <c r="J18" s="127">
        <v>1</v>
      </c>
      <c r="K18" s="127">
        <v>4279.5</v>
      </c>
      <c r="L18" s="127">
        <v>4360.8</v>
      </c>
      <c r="M18" s="127">
        <v>2298863.7200000002</v>
      </c>
      <c r="N18" s="127">
        <v>498788.38</v>
      </c>
      <c r="O18" s="127">
        <v>604451.81000000006</v>
      </c>
      <c r="P18" s="127">
        <v>1476871.64</v>
      </c>
      <c r="Q18" s="127">
        <v>537.17999999999995</v>
      </c>
    </row>
    <row r="19" spans="1:17" x14ac:dyDescent="0.2">
      <c r="A19" t="str">
        <f t="shared" si="0"/>
        <v>2011_234</v>
      </c>
      <c r="D19" s="126">
        <v>17</v>
      </c>
      <c r="E19" s="127">
        <v>234</v>
      </c>
      <c r="F19" s="127" t="s">
        <v>18</v>
      </c>
      <c r="G19" s="127">
        <v>234</v>
      </c>
      <c r="H19" s="127">
        <v>2011</v>
      </c>
      <c r="I19" s="127">
        <v>0</v>
      </c>
      <c r="J19" s="127">
        <v>1</v>
      </c>
      <c r="K19" s="127">
        <v>1307.5999999999999</v>
      </c>
      <c r="L19" s="127">
        <v>1266.8</v>
      </c>
      <c r="M19" s="127">
        <v>96871.039999999994</v>
      </c>
      <c r="N19" s="127">
        <v>274619.88</v>
      </c>
      <c r="O19" s="127">
        <v>308553.65000000002</v>
      </c>
      <c r="P19" s="127">
        <v>231947.98</v>
      </c>
      <c r="Q19" s="127">
        <v>74.08</v>
      </c>
    </row>
    <row r="20" spans="1:17" x14ac:dyDescent="0.2">
      <c r="A20" t="str">
        <f t="shared" si="0"/>
        <v>2011_243</v>
      </c>
      <c r="D20" s="126">
        <v>18</v>
      </c>
      <c r="E20" s="127">
        <v>243</v>
      </c>
      <c r="F20" s="127" t="s">
        <v>19</v>
      </c>
      <c r="G20" s="127">
        <v>243</v>
      </c>
      <c r="H20" s="127">
        <v>2011</v>
      </c>
      <c r="I20" s="127">
        <v>0</v>
      </c>
      <c r="J20" s="127">
        <v>1</v>
      </c>
      <c r="K20" s="127">
        <v>276</v>
      </c>
      <c r="L20" s="127">
        <v>227</v>
      </c>
      <c r="M20" s="127">
        <v>81794.86</v>
      </c>
      <c r="N20" s="127">
        <v>79897.990000000005</v>
      </c>
      <c r="O20" s="127">
        <v>85318.85</v>
      </c>
      <c r="P20" s="127">
        <v>81937.279999999999</v>
      </c>
      <c r="Q20" s="127">
        <v>296.36</v>
      </c>
    </row>
    <row r="21" spans="1:17" x14ac:dyDescent="0.2">
      <c r="A21" t="str">
        <f t="shared" si="0"/>
        <v>2011_261</v>
      </c>
      <c r="D21" s="126">
        <v>19</v>
      </c>
      <c r="E21" s="127">
        <v>261</v>
      </c>
      <c r="F21" s="127" t="s">
        <v>20</v>
      </c>
      <c r="G21" s="127">
        <v>261</v>
      </c>
      <c r="H21" s="127">
        <v>2011</v>
      </c>
      <c r="I21" s="127">
        <v>0</v>
      </c>
      <c r="J21" s="127">
        <v>1</v>
      </c>
      <c r="K21" s="127">
        <v>8651.7999999999993</v>
      </c>
      <c r="L21" s="127">
        <v>8519.7999999999993</v>
      </c>
      <c r="M21" s="127">
        <v>3645167.1</v>
      </c>
      <c r="N21" s="127">
        <v>1997014.71</v>
      </c>
      <c r="O21" s="127">
        <v>2147067.52</v>
      </c>
      <c r="P21" s="127">
        <v>1822998.98</v>
      </c>
      <c r="Q21" s="127">
        <v>421.32</v>
      </c>
    </row>
    <row r="22" spans="1:17" ht="38.25" x14ac:dyDescent="0.2">
      <c r="A22" t="str">
        <f t="shared" si="0"/>
        <v>2011_279</v>
      </c>
      <c r="D22" s="126">
        <v>20</v>
      </c>
      <c r="E22" s="127">
        <v>279</v>
      </c>
      <c r="F22" s="127" t="s">
        <v>21</v>
      </c>
      <c r="G22" s="127">
        <v>279</v>
      </c>
      <c r="H22" s="127">
        <v>2011</v>
      </c>
      <c r="I22" s="127">
        <v>0</v>
      </c>
      <c r="J22" s="127">
        <v>1</v>
      </c>
      <c r="K22" s="127">
        <v>797.1</v>
      </c>
      <c r="L22" s="127">
        <v>827.1</v>
      </c>
      <c r="M22" s="127">
        <v>131645.6</v>
      </c>
      <c r="N22" s="127">
        <v>249829.09</v>
      </c>
      <c r="O22" s="127">
        <v>250220.47</v>
      </c>
      <c r="P22" s="127">
        <v>158906.26</v>
      </c>
      <c r="Q22" s="127">
        <v>165.16</v>
      </c>
    </row>
    <row r="23" spans="1:17" x14ac:dyDescent="0.2">
      <c r="A23" t="str">
        <f t="shared" si="0"/>
        <v>2011_355</v>
      </c>
      <c r="D23" s="126">
        <v>21</v>
      </c>
      <c r="E23" s="127">
        <v>355</v>
      </c>
      <c r="F23" s="127" t="s">
        <v>22</v>
      </c>
      <c r="G23" s="127">
        <v>355</v>
      </c>
      <c r="H23" s="127">
        <v>2011</v>
      </c>
      <c r="I23" s="127">
        <v>0</v>
      </c>
      <c r="J23" s="127">
        <v>1</v>
      </c>
      <c r="K23" s="127">
        <v>306</v>
      </c>
      <c r="L23" s="127">
        <v>255.6</v>
      </c>
      <c r="M23" s="127">
        <v>547251.22</v>
      </c>
      <c r="N23" s="127">
        <v>374249.53</v>
      </c>
      <c r="O23" s="127">
        <v>382874.39</v>
      </c>
      <c r="P23" s="127">
        <v>74701.38</v>
      </c>
      <c r="Q23" s="127">
        <v>1788.4</v>
      </c>
    </row>
    <row r="24" spans="1:17" x14ac:dyDescent="0.2">
      <c r="A24" t="str">
        <f t="shared" si="0"/>
        <v>2011_387</v>
      </c>
      <c r="D24" s="126">
        <v>22</v>
      </c>
      <c r="E24" s="127">
        <v>387</v>
      </c>
      <c r="F24" s="127" t="s">
        <v>23</v>
      </c>
      <c r="G24" s="127">
        <v>387</v>
      </c>
      <c r="H24" s="127">
        <v>2011</v>
      </c>
      <c r="I24" s="127">
        <v>0</v>
      </c>
      <c r="J24" s="127">
        <v>1</v>
      </c>
      <c r="K24" s="127">
        <v>1409.2</v>
      </c>
      <c r="L24" s="127">
        <v>1491.8</v>
      </c>
      <c r="M24" s="127">
        <v>84716.86</v>
      </c>
      <c r="N24" s="127">
        <v>99925.33</v>
      </c>
      <c r="O24" s="127">
        <v>130405.17</v>
      </c>
      <c r="P24" s="127">
        <v>180154</v>
      </c>
      <c r="Q24" s="127">
        <v>60.12</v>
      </c>
    </row>
    <row r="25" spans="1:17" x14ac:dyDescent="0.2">
      <c r="A25" t="str">
        <f t="shared" si="0"/>
        <v>2011_414</v>
      </c>
      <c r="D25" s="126">
        <v>23</v>
      </c>
      <c r="E25" s="127">
        <v>414</v>
      </c>
      <c r="F25" s="127" t="s">
        <v>24</v>
      </c>
      <c r="G25" s="127">
        <v>414</v>
      </c>
      <c r="H25" s="127">
        <v>2011</v>
      </c>
      <c r="I25" s="127">
        <v>0</v>
      </c>
      <c r="J25" s="127">
        <v>1</v>
      </c>
      <c r="K25" s="127">
        <v>580.1</v>
      </c>
      <c r="L25" s="127">
        <v>585</v>
      </c>
      <c r="M25" s="127">
        <v>97958.98</v>
      </c>
      <c r="N25" s="127">
        <v>146067.32</v>
      </c>
      <c r="O25" s="127">
        <v>154402.60999999999</v>
      </c>
      <c r="P25" s="127">
        <v>120426.12</v>
      </c>
      <c r="Q25" s="127">
        <v>168.87</v>
      </c>
    </row>
    <row r="26" spans="1:17" x14ac:dyDescent="0.2">
      <c r="A26" t="str">
        <f t="shared" si="0"/>
        <v>2011_540</v>
      </c>
      <c r="D26" s="126">
        <v>24</v>
      </c>
      <c r="E26" s="127">
        <v>540</v>
      </c>
      <c r="F26" s="127" t="s">
        <v>3</v>
      </c>
      <c r="G26" s="127">
        <v>540</v>
      </c>
      <c r="H26" s="127">
        <v>2011</v>
      </c>
      <c r="I26" s="127">
        <v>0</v>
      </c>
      <c r="J26" s="127">
        <v>1</v>
      </c>
      <c r="K26" s="127">
        <v>595.6</v>
      </c>
      <c r="L26" s="127">
        <v>628.5</v>
      </c>
      <c r="M26" s="127">
        <v>171764.05</v>
      </c>
      <c r="N26" s="127">
        <v>160228.42000000001</v>
      </c>
      <c r="O26" s="127">
        <v>171372.12</v>
      </c>
      <c r="P26" s="127">
        <v>161408.6</v>
      </c>
      <c r="Q26" s="127">
        <v>288.39</v>
      </c>
    </row>
    <row r="27" spans="1:17" x14ac:dyDescent="0.2">
      <c r="A27" t="str">
        <f t="shared" si="0"/>
        <v>2011_472</v>
      </c>
      <c r="D27" s="126">
        <v>25</v>
      </c>
      <c r="E27" s="127">
        <v>472</v>
      </c>
      <c r="F27" s="127" t="s">
        <v>25</v>
      </c>
      <c r="G27" s="127">
        <v>472</v>
      </c>
      <c r="H27" s="127">
        <v>2011</v>
      </c>
      <c r="I27" s="127">
        <v>0</v>
      </c>
      <c r="J27" s="127">
        <v>1</v>
      </c>
      <c r="K27" s="127">
        <v>1527</v>
      </c>
      <c r="L27" s="127">
        <v>1638.9</v>
      </c>
      <c r="M27" s="127">
        <v>266667.87</v>
      </c>
      <c r="N27" s="127">
        <v>316153.34000000003</v>
      </c>
      <c r="O27" s="127">
        <v>364770.71</v>
      </c>
      <c r="P27" s="127">
        <v>310602.28999999998</v>
      </c>
      <c r="Q27" s="127">
        <v>174.64</v>
      </c>
    </row>
    <row r="28" spans="1:17" x14ac:dyDescent="0.2">
      <c r="A28" t="str">
        <f t="shared" si="0"/>
        <v>2011_513</v>
      </c>
      <c r="D28" s="126">
        <v>26</v>
      </c>
      <c r="E28" s="127">
        <v>513</v>
      </c>
      <c r="F28" s="127" t="s">
        <v>26</v>
      </c>
      <c r="G28" s="127">
        <v>513</v>
      </c>
      <c r="H28" s="127">
        <v>2011</v>
      </c>
      <c r="I28" s="127">
        <v>0</v>
      </c>
      <c r="J28" s="127">
        <v>1</v>
      </c>
      <c r="K28" s="127">
        <v>404.2</v>
      </c>
      <c r="L28" s="127">
        <v>452.5</v>
      </c>
      <c r="M28" s="127">
        <v>140836.46</v>
      </c>
      <c r="N28" s="127">
        <v>125258.63</v>
      </c>
      <c r="O28" s="127">
        <v>125258.63</v>
      </c>
      <c r="P28" s="127">
        <v>104852.53</v>
      </c>
      <c r="Q28" s="127">
        <v>348.43</v>
      </c>
    </row>
    <row r="29" spans="1:17" x14ac:dyDescent="0.2">
      <c r="A29" t="str">
        <f t="shared" si="0"/>
        <v>2011_549</v>
      </c>
      <c r="D29" s="126">
        <v>27</v>
      </c>
      <c r="E29" s="127">
        <v>549</v>
      </c>
      <c r="F29" s="127" t="s">
        <v>27</v>
      </c>
      <c r="G29" s="127">
        <v>549</v>
      </c>
      <c r="H29" s="127">
        <v>2011</v>
      </c>
      <c r="I29" s="127">
        <v>0</v>
      </c>
      <c r="J29" s="127">
        <v>1</v>
      </c>
      <c r="K29" s="127">
        <v>536.70000000000005</v>
      </c>
      <c r="L29" s="127">
        <v>526.70000000000005</v>
      </c>
      <c r="M29" s="127">
        <v>140663.81</v>
      </c>
      <c r="N29" s="127">
        <v>0</v>
      </c>
      <c r="O29" s="127">
        <v>14446.08</v>
      </c>
      <c r="P29" s="127">
        <v>94479</v>
      </c>
      <c r="Q29" s="127">
        <v>262.08999999999997</v>
      </c>
    </row>
    <row r="30" spans="1:17" ht="25.5" x14ac:dyDescent="0.2">
      <c r="A30" t="str">
        <f t="shared" si="0"/>
        <v>2011_576</v>
      </c>
      <c r="D30" s="126">
        <v>28</v>
      </c>
      <c r="E30" s="127">
        <v>576</v>
      </c>
      <c r="F30" s="127" t="s">
        <v>28</v>
      </c>
      <c r="G30" s="127">
        <v>576</v>
      </c>
      <c r="H30" s="127">
        <v>2011</v>
      </c>
      <c r="I30" s="127">
        <v>0</v>
      </c>
      <c r="J30" s="127">
        <v>1</v>
      </c>
      <c r="K30" s="127">
        <v>578.20000000000005</v>
      </c>
      <c r="L30" s="127">
        <v>559.20000000000005</v>
      </c>
      <c r="M30" s="127">
        <v>232033.92000000001</v>
      </c>
      <c r="N30" s="127">
        <v>173491.8</v>
      </c>
      <c r="O30" s="127">
        <v>195474.2</v>
      </c>
      <c r="P30" s="127">
        <v>115388.75</v>
      </c>
      <c r="Q30" s="127">
        <v>401.3</v>
      </c>
    </row>
    <row r="31" spans="1:17" x14ac:dyDescent="0.2">
      <c r="A31" t="str">
        <f t="shared" si="0"/>
        <v>2011_585</v>
      </c>
      <c r="D31" s="126">
        <v>29</v>
      </c>
      <c r="E31" s="127">
        <v>585</v>
      </c>
      <c r="F31" s="127" t="s">
        <v>29</v>
      </c>
      <c r="G31" s="127">
        <v>585</v>
      </c>
      <c r="H31" s="127">
        <v>2011</v>
      </c>
      <c r="I31" s="127">
        <v>0</v>
      </c>
      <c r="J31" s="127">
        <v>1</v>
      </c>
      <c r="K31" s="127">
        <v>589.79999999999995</v>
      </c>
      <c r="L31" s="127">
        <v>634</v>
      </c>
      <c r="M31" s="127">
        <v>48055.44</v>
      </c>
      <c r="N31" s="127">
        <v>50092.72</v>
      </c>
      <c r="O31" s="127">
        <v>63021.36</v>
      </c>
      <c r="P31" s="127">
        <v>234971.37</v>
      </c>
      <c r="Q31" s="127">
        <v>81.48</v>
      </c>
    </row>
    <row r="32" spans="1:17" ht="25.5" x14ac:dyDescent="0.2">
      <c r="A32" t="str">
        <f t="shared" si="0"/>
        <v>2011_594</v>
      </c>
      <c r="D32" s="126">
        <v>30</v>
      </c>
      <c r="E32" s="127">
        <v>594</v>
      </c>
      <c r="F32" s="127" t="s">
        <v>30</v>
      </c>
      <c r="G32" s="127">
        <v>594</v>
      </c>
      <c r="H32" s="127">
        <v>2011</v>
      </c>
      <c r="I32" s="127">
        <v>0</v>
      </c>
      <c r="J32" s="127">
        <v>1</v>
      </c>
      <c r="K32" s="127">
        <v>730.3</v>
      </c>
      <c r="L32" s="127">
        <v>684.3</v>
      </c>
      <c r="M32" s="127">
        <v>366727.45</v>
      </c>
      <c r="N32" s="127">
        <v>399617.98</v>
      </c>
      <c r="O32" s="127">
        <v>409712.84</v>
      </c>
      <c r="P32" s="127">
        <v>123681.36</v>
      </c>
      <c r="Q32" s="127">
        <v>502.16</v>
      </c>
    </row>
    <row r="33" spans="1:17" x14ac:dyDescent="0.2">
      <c r="A33" t="str">
        <f t="shared" si="0"/>
        <v>2011_603</v>
      </c>
      <c r="D33" s="126">
        <v>31</v>
      </c>
      <c r="E33" s="127">
        <v>603</v>
      </c>
      <c r="F33" s="127" t="s">
        <v>31</v>
      </c>
      <c r="G33" s="127">
        <v>603</v>
      </c>
      <c r="H33" s="127">
        <v>2011</v>
      </c>
      <c r="I33" s="127">
        <v>0</v>
      </c>
      <c r="J33" s="127">
        <v>1</v>
      </c>
      <c r="K33" s="127">
        <v>189.5</v>
      </c>
      <c r="L33" s="127">
        <v>79</v>
      </c>
      <c r="M33" s="127">
        <v>104146.23</v>
      </c>
      <c r="N33" s="127">
        <v>74637.850000000006</v>
      </c>
      <c r="O33" s="127">
        <v>74862.509999999995</v>
      </c>
      <c r="P33" s="127">
        <v>23780</v>
      </c>
      <c r="Q33" s="127">
        <v>549.58000000000004</v>
      </c>
    </row>
    <row r="34" spans="1:17" x14ac:dyDescent="0.2">
      <c r="A34" t="str">
        <f t="shared" si="0"/>
        <v>2011_609</v>
      </c>
      <c r="D34" s="126">
        <v>32</v>
      </c>
      <c r="E34" s="127">
        <v>609</v>
      </c>
      <c r="F34" s="127" t="s">
        <v>32</v>
      </c>
      <c r="G34" s="127">
        <v>609</v>
      </c>
      <c r="H34" s="127">
        <v>2011</v>
      </c>
      <c r="I34" s="127">
        <v>0</v>
      </c>
      <c r="J34" s="127">
        <v>1</v>
      </c>
      <c r="K34" s="127">
        <v>1590.8</v>
      </c>
      <c r="L34" s="127">
        <v>1571.4</v>
      </c>
      <c r="M34" s="127">
        <v>158942.81</v>
      </c>
      <c r="N34" s="127">
        <v>306605.39</v>
      </c>
      <c r="O34" s="127">
        <v>307152.05</v>
      </c>
      <c r="P34" s="127">
        <v>287503.46999999997</v>
      </c>
      <c r="Q34" s="127">
        <v>99.91</v>
      </c>
    </row>
    <row r="35" spans="1:17" ht="25.5" x14ac:dyDescent="0.2">
      <c r="A35" t="str">
        <f t="shared" si="0"/>
        <v>2011_621</v>
      </c>
      <c r="D35" s="126">
        <v>33</v>
      </c>
      <c r="E35" s="127">
        <v>621</v>
      </c>
      <c r="F35" s="127" t="s">
        <v>33</v>
      </c>
      <c r="G35" s="127">
        <v>621</v>
      </c>
      <c r="H35" s="127">
        <v>2011</v>
      </c>
      <c r="I35" s="127">
        <v>0</v>
      </c>
      <c r="J35" s="127">
        <v>1</v>
      </c>
      <c r="K35" s="127">
        <v>4048.1</v>
      </c>
      <c r="L35" s="127">
        <v>4357.1000000000004</v>
      </c>
      <c r="M35" s="127">
        <v>1151092.82</v>
      </c>
      <c r="N35" s="127">
        <v>482275.27</v>
      </c>
      <c r="O35" s="127">
        <v>528769.55000000005</v>
      </c>
      <c r="P35" s="127">
        <v>580011.43000000005</v>
      </c>
      <c r="Q35" s="127">
        <v>284.35000000000002</v>
      </c>
    </row>
    <row r="36" spans="1:17" ht="25.5" x14ac:dyDescent="0.2">
      <c r="A36" t="str">
        <f t="shared" si="0"/>
        <v>2011_720</v>
      </c>
      <c r="D36" s="126">
        <v>34</v>
      </c>
      <c r="E36" s="127">
        <v>720</v>
      </c>
      <c r="F36" s="127" t="s">
        <v>34</v>
      </c>
      <c r="G36" s="127">
        <v>720</v>
      </c>
      <c r="H36" s="127">
        <v>2011</v>
      </c>
      <c r="I36" s="127">
        <v>0</v>
      </c>
      <c r="J36" s="127">
        <v>1</v>
      </c>
      <c r="K36" s="127">
        <v>1339.4</v>
      </c>
      <c r="L36" s="127">
        <v>1407</v>
      </c>
      <c r="M36" s="127">
        <v>27809.8</v>
      </c>
      <c r="N36" s="127">
        <v>100126.97</v>
      </c>
      <c r="O36" s="127">
        <v>130035.05</v>
      </c>
      <c r="P36" s="127">
        <v>219347.39</v>
      </c>
      <c r="Q36" s="127">
        <v>20.76</v>
      </c>
    </row>
    <row r="37" spans="1:17" x14ac:dyDescent="0.2">
      <c r="A37" t="str">
        <f t="shared" si="0"/>
        <v>2011_729</v>
      </c>
      <c r="D37" s="126">
        <v>35</v>
      </c>
      <c r="E37" s="127">
        <v>729</v>
      </c>
      <c r="F37" s="127" t="s">
        <v>35</v>
      </c>
      <c r="G37" s="127">
        <v>729</v>
      </c>
      <c r="H37" s="127">
        <v>2011</v>
      </c>
      <c r="I37" s="127">
        <v>0</v>
      </c>
      <c r="J37" s="127">
        <v>1</v>
      </c>
      <c r="K37" s="127">
        <v>2184.6</v>
      </c>
      <c r="L37" s="127">
        <v>2253</v>
      </c>
      <c r="M37" s="127">
        <v>180378.6</v>
      </c>
      <c r="N37" s="127">
        <v>501063.72</v>
      </c>
      <c r="O37" s="127">
        <v>526666.98</v>
      </c>
      <c r="P37" s="127">
        <v>533287.51</v>
      </c>
      <c r="Q37" s="127">
        <v>82.57</v>
      </c>
    </row>
    <row r="38" spans="1:17" ht="25.5" x14ac:dyDescent="0.2">
      <c r="A38" t="str">
        <f t="shared" si="0"/>
        <v>2011_747</v>
      </c>
      <c r="D38" s="126">
        <v>36</v>
      </c>
      <c r="E38" s="127">
        <v>747</v>
      </c>
      <c r="F38" s="127" t="s">
        <v>36</v>
      </c>
      <c r="G38" s="127">
        <v>747</v>
      </c>
      <c r="H38" s="127">
        <v>2011</v>
      </c>
      <c r="I38" s="127">
        <v>0</v>
      </c>
      <c r="J38" s="127">
        <v>1</v>
      </c>
      <c r="K38" s="127">
        <v>612.1</v>
      </c>
      <c r="L38" s="127">
        <v>628.1</v>
      </c>
      <c r="M38" s="127">
        <v>96141.96</v>
      </c>
      <c r="N38" s="127">
        <v>150081.53</v>
      </c>
      <c r="O38" s="127">
        <v>158830.98000000001</v>
      </c>
      <c r="P38" s="127">
        <v>137994.94</v>
      </c>
      <c r="Q38" s="127">
        <v>157.07</v>
      </c>
    </row>
    <row r="39" spans="1:17" ht="25.5" x14ac:dyDescent="0.2">
      <c r="A39" t="str">
        <f t="shared" si="0"/>
        <v>2011_1917</v>
      </c>
      <c r="D39" s="126">
        <v>37</v>
      </c>
      <c r="E39" s="127">
        <v>1917</v>
      </c>
      <c r="F39" s="127" t="s">
        <v>37</v>
      </c>
      <c r="G39" s="127">
        <v>1917</v>
      </c>
      <c r="H39" s="127">
        <v>2011</v>
      </c>
      <c r="I39" s="127">
        <v>0</v>
      </c>
      <c r="J39" s="127">
        <v>1</v>
      </c>
      <c r="K39" s="127">
        <v>436.9</v>
      </c>
      <c r="L39" s="127">
        <v>431.7</v>
      </c>
      <c r="M39" s="127">
        <v>125517.39</v>
      </c>
      <c r="N39" s="127">
        <v>90066.58</v>
      </c>
      <c r="O39" s="127">
        <v>90996.09</v>
      </c>
      <c r="P39" s="127">
        <v>77216.639999999999</v>
      </c>
      <c r="Q39" s="127">
        <v>287.29000000000002</v>
      </c>
    </row>
    <row r="40" spans="1:17" ht="38.25" x14ac:dyDescent="0.2">
      <c r="A40" t="str">
        <f t="shared" si="0"/>
        <v>2011_846</v>
      </c>
      <c r="D40" s="126">
        <v>38</v>
      </c>
      <c r="E40" s="127">
        <v>846</v>
      </c>
      <c r="F40" s="127" t="s">
        <v>396</v>
      </c>
      <c r="G40" s="127">
        <v>846</v>
      </c>
      <c r="H40" s="127">
        <v>2011</v>
      </c>
      <c r="I40" s="127">
        <v>0</v>
      </c>
      <c r="J40" s="127">
        <v>1</v>
      </c>
      <c r="K40" s="127">
        <v>554.20000000000005</v>
      </c>
      <c r="L40" s="127">
        <v>558.20000000000005</v>
      </c>
      <c r="M40" s="127">
        <v>506192.38</v>
      </c>
      <c r="N40" s="127">
        <v>217797.48</v>
      </c>
      <c r="O40" s="127">
        <v>224310.91</v>
      </c>
      <c r="P40" s="127">
        <v>100948.75</v>
      </c>
      <c r="Q40" s="127">
        <v>913.37</v>
      </c>
    </row>
    <row r="41" spans="1:17" ht="25.5" x14ac:dyDescent="0.2">
      <c r="A41" t="str">
        <f t="shared" si="0"/>
        <v>2011_882</v>
      </c>
      <c r="D41" s="126">
        <v>39</v>
      </c>
      <c r="E41" s="127">
        <v>882</v>
      </c>
      <c r="F41" s="127" t="s">
        <v>38</v>
      </c>
      <c r="G41" s="127">
        <v>882</v>
      </c>
      <c r="H41" s="127">
        <v>2011</v>
      </c>
      <c r="I41" s="127">
        <v>0</v>
      </c>
      <c r="J41" s="127">
        <v>1</v>
      </c>
      <c r="K41" s="127">
        <v>4515.3999999999996</v>
      </c>
      <c r="L41" s="127">
        <v>4148.2</v>
      </c>
      <c r="M41" s="127">
        <v>640278.42000000004</v>
      </c>
      <c r="N41" s="127">
        <v>1454392.91</v>
      </c>
      <c r="O41" s="127">
        <v>1481817.88</v>
      </c>
      <c r="P41" s="127">
        <v>1391790.75</v>
      </c>
      <c r="Q41" s="127">
        <v>141.80000000000001</v>
      </c>
    </row>
    <row r="42" spans="1:17" x14ac:dyDescent="0.2">
      <c r="A42" t="str">
        <f t="shared" si="0"/>
        <v>2011_916</v>
      </c>
      <c r="D42" s="126">
        <v>40</v>
      </c>
      <c r="E42" s="127">
        <v>916</v>
      </c>
      <c r="F42" s="127" t="s">
        <v>4</v>
      </c>
      <c r="G42" s="127">
        <v>916</v>
      </c>
      <c r="H42" s="127">
        <v>2011</v>
      </c>
      <c r="I42" s="127">
        <v>0</v>
      </c>
      <c r="J42" s="127">
        <v>1</v>
      </c>
      <c r="K42" s="127">
        <v>272.8</v>
      </c>
      <c r="L42" s="127">
        <v>255.5</v>
      </c>
      <c r="M42" s="127">
        <v>203984.59</v>
      </c>
      <c r="N42" s="127">
        <v>135019.81</v>
      </c>
      <c r="O42" s="127">
        <v>166052.71</v>
      </c>
      <c r="P42" s="127">
        <v>154423.03</v>
      </c>
      <c r="Q42" s="127">
        <v>747.74</v>
      </c>
    </row>
    <row r="43" spans="1:17" x14ac:dyDescent="0.2">
      <c r="A43" t="str">
        <f t="shared" si="0"/>
        <v>2011_914</v>
      </c>
      <c r="D43" s="126">
        <v>41</v>
      </c>
      <c r="E43" s="127">
        <v>914</v>
      </c>
      <c r="F43" s="127" t="s">
        <v>5</v>
      </c>
      <c r="G43" s="127">
        <v>914</v>
      </c>
      <c r="H43" s="127">
        <v>2011</v>
      </c>
      <c r="I43" s="127">
        <v>0</v>
      </c>
      <c r="J43" s="127">
        <v>2</v>
      </c>
      <c r="K43" s="127">
        <v>474.9</v>
      </c>
      <c r="L43" s="127">
        <v>427.9</v>
      </c>
      <c r="M43" s="127">
        <v>162989.17000000001</v>
      </c>
      <c r="N43" s="127">
        <v>69824.63</v>
      </c>
      <c r="O43" s="127">
        <v>78807.94</v>
      </c>
      <c r="P43" s="127">
        <v>99266.75</v>
      </c>
      <c r="Q43" s="127">
        <v>343.21</v>
      </c>
    </row>
    <row r="44" spans="1:17" ht="38.25" x14ac:dyDescent="0.2">
      <c r="A44" t="str">
        <f t="shared" si="0"/>
        <v>2011_918</v>
      </c>
      <c r="D44" s="126">
        <v>42</v>
      </c>
      <c r="E44" s="127">
        <v>918</v>
      </c>
      <c r="F44" s="127" t="s">
        <v>39</v>
      </c>
      <c r="G44" s="127">
        <v>918</v>
      </c>
      <c r="H44" s="127">
        <v>2011</v>
      </c>
      <c r="I44" s="127">
        <v>0</v>
      </c>
      <c r="J44" s="127">
        <v>1</v>
      </c>
      <c r="K44" s="127">
        <v>482.6</v>
      </c>
      <c r="L44" s="127">
        <v>534.29999999999995</v>
      </c>
      <c r="M44" s="127">
        <v>71664.149999999994</v>
      </c>
      <c r="N44" s="127">
        <v>119827.24</v>
      </c>
      <c r="O44" s="127">
        <v>129772.93</v>
      </c>
      <c r="P44" s="127">
        <v>99895.53</v>
      </c>
      <c r="Q44" s="127">
        <v>148.5</v>
      </c>
    </row>
    <row r="45" spans="1:17" ht="25.5" x14ac:dyDescent="0.2">
      <c r="A45" t="str">
        <f t="shared" si="0"/>
        <v>2011_936</v>
      </c>
      <c r="D45" s="126">
        <v>43</v>
      </c>
      <c r="E45" s="127">
        <v>936</v>
      </c>
      <c r="F45" s="127" t="s">
        <v>40</v>
      </c>
      <c r="G45" s="127">
        <v>936</v>
      </c>
      <c r="H45" s="127">
        <v>2011</v>
      </c>
      <c r="I45" s="127">
        <v>0</v>
      </c>
      <c r="J45" s="127">
        <v>1</v>
      </c>
      <c r="K45" s="127">
        <v>923.1</v>
      </c>
      <c r="L45" s="127">
        <v>1070.0999999999999</v>
      </c>
      <c r="M45" s="127">
        <v>83367.66</v>
      </c>
      <c r="N45" s="127">
        <v>251079.82</v>
      </c>
      <c r="O45" s="127">
        <v>258189.96</v>
      </c>
      <c r="P45" s="127">
        <v>280371.64</v>
      </c>
      <c r="Q45" s="127">
        <v>90.31</v>
      </c>
    </row>
    <row r="46" spans="1:17" x14ac:dyDescent="0.2">
      <c r="A46" t="str">
        <f t="shared" si="0"/>
        <v>2011_977</v>
      </c>
      <c r="D46" s="126">
        <v>44</v>
      </c>
      <c r="E46" s="127">
        <v>977</v>
      </c>
      <c r="F46" s="127" t="s">
        <v>41</v>
      </c>
      <c r="G46" s="127">
        <v>977</v>
      </c>
      <c r="H46" s="127">
        <v>2011</v>
      </c>
      <c r="I46" s="127">
        <v>0</v>
      </c>
      <c r="J46" s="127">
        <v>1</v>
      </c>
      <c r="K46" s="127">
        <v>615.70000000000005</v>
      </c>
      <c r="L46" s="127">
        <v>598.29999999999995</v>
      </c>
      <c r="M46" s="127">
        <v>273472.58</v>
      </c>
      <c r="N46" s="127">
        <v>150018.31</v>
      </c>
      <c r="O46" s="127">
        <v>158302.95000000001</v>
      </c>
      <c r="P46" s="127">
        <v>92116.91</v>
      </c>
      <c r="Q46" s="127">
        <v>444.17</v>
      </c>
    </row>
    <row r="47" spans="1:17" x14ac:dyDescent="0.2">
      <c r="A47" t="str">
        <f t="shared" si="0"/>
        <v>2011_981</v>
      </c>
      <c r="D47" s="126">
        <v>45</v>
      </c>
      <c r="E47" s="127">
        <v>981</v>
      </c>
      <c r="F47" s="127" t="s">
        <v>42</v>
      </c>
      <c r="G47" s="127">
        <v>981</v>
      </c>
      <c r="H47" s="127">
        <v>2011</v>
      </c>
      <c r="I47" s="127">
        <v>0</v>
      </c>
      <c r="J47" s="127">
        <v>1</v>
      </c>
      <c r="K47" s="127">
        <v>1789</v>
      </c>
      <c r="L47" s="127">
        <v>1858.5</v>
      </c>
      <c r="M47" s="127">
        <v>282329.73</v>
      </c>
      <c r="N47" s="127">
        <v>351445.65</v>
      </c>
      <c r="O47" s="127">
        <v>375576.77</v>
      </c>
      <c r="P47" s="127">
        <v>347877.57</v>
      </c>
      <c r="Q47" s="127">
        <v>157.81</v>
      </c>
    </row>
    <row r="48" spans="1:17" x14ac:dyDescent="0.2">
      <c r="A48" t="str">
        <f t="shared" si="0"/>
        <v>2011_999</v>
      </c>
      <c r="D48" s="126">
        <v>46</v>
      </c>
      <c r="E48" s="127">
        <v>999</v>
      </c>
      <c r="F48" s="127" t="s">
        <v>43</v>
      </c>
      <c r="G48" s="127">
        <v>999</v>
      </c>
      <c r="H48" s="127">
        <v>2011</v>
      </c>
      <c r="I48" s="127">
        <v>0</v>
      </c>
      <c r="J48" s="127">
        <v>1</v>
      </c>
      <c r="K48" s="127">
        <v>1715.2</v>
      </c>
      <c r="L48" s="127">
        <v>1764.9</v>
      </c>
      <c r="M48" s="127">
        <v>715146.79</v>
      </c>
      <c r="N48" s="127">
        <v>200023.65</v>
      </c>
      <c r="O48" s="127">
        <v>224950.15</v>
      </c>
      <c r="P48" s="127">
        <v>433943.95</v>
      </c>
      <c r="Q48" s="127">
        <v>416.95</v>
      </c>
    </row>
    <row r="49" spans="1:17" ht="25.5" x14ac:dyDescent="0.2">
      <c r="A49" t="str">
        <f t="shared" si="0"/>
        <v>2011_1044</v>
      </c>
      <c r="D49" s="126">
        <v>47</v>
      </c>
      <c r="E49" s="127">
        <v>1044</v>
      </c>
      <c r="F49" s="127" t="s">
        <v>44</v>
      </c>
      <c r="G49" s="127">
        <v>1044</v>
      </c>
      <c r="H49" s="127">
        <v>2011</v>
      </c>
      <c r="I49" s="127">
        <v>0</v>
      </c>
      <c r="J49" s="127">
        <v>1</v>
      </c>
      <c r="K49" s="127">
        <v>4754.7</v>
      </c>
      <c r="L49" s="127">
        <v>4742.8999999999996</v>
      </c>
      <c r="M49" s="127">
        <v>888403.67</v>
      </c>
      <c r="N49" s="127">
        <v>731607.28</v>
      </c>
      <c r="O49" s="127">
        <v>826437.78</v>
      </c>
      <c r="P49" s="127">
        <v>515556.27</v>
      </c>
      <c r="Q49" s="127">
        <v>186.85</v>
      </c>
    </row>
    <row r="50" spans="1:17" ht="25.5" x14ac:dyDescent="0.2">
      <c r="A50" t="str">
        <f t="shared" si="0"/>
        <v>2011_1053</v>
      </c>
      <c r="D50" s="126">
        <v>48</v>
      </c>
      <c r="E50" s="127">
        <v>1053</v>
      </c>
      <c r="F50" s="127" t="s">
        <v>45</v>
      </c>
      <c r="G50" s="127">
        <v>1053</v>
      </c>
      <c r="H50" s="127">
        <v>2011</v>
      </c>
      <c r="I50" s="127">
        <v>0</v>
      </c>
      <c r="J50" s="127">
        <v>1</v>
      </c>
      <c r="K50" s="127">
        <v>16810.400000000001</v>
      </c>
      <c r="L50" s="127">
        <v>16397.7</v>
      </c>
      <c r="M50" s="135">
        <v>-1207890.8</v>
      </c>
      <c r="N50" s="127">
        <v>3232296.17</v>
      </c>
      <c r="O50" s="127">
        <v>3345033.73</v>
      </c>
      <c r="P50" s="127">
        <v>7923540.1699999999</v>
      </c>
      <c r="Q50" s="135">
        <v>-71.849999999999994</v>
      </c>
    </row>
    <row r="51" spans="1:17" ht="38.25" x14ac:dyDescent="0.2">
      <c r="A51" t="str">
        <f t="shared" si="0"/>
        <v>2011_1062</v>
      </c>
      <c r="D51" s="126">
        <v>49</v>
      </c>
      <c r="E51" s="127">
        <v>1062</v>
      </c>
      <c r="F51" s="127" t="s">
        <v>46</v>
      </c>
      <c r="G51" s="127">
        <v>1062</v>
      </c>
      <c r="H51" s="127">
        <v>2011</v>
      </c>
      <c r="I51" s="127">
        <v>0</v>
      </c>
      <c r="J51" s="127">
        <v>1</v>
      </c>
      <c r="K51" s="127">
        <v>1324.6</v>
      </c>
      <c r="L51" s="127">
        <v>1433.6</v>
      </c>
      <c r="M51" s="135">
        <v>-8258.93</v>
      </c>
      <c r="N51" s="127">
        <v>164647.5</v>
      </c>
      <c r="O51" s="127">
        <v>182487.16</v>
      </c>
      <c r="P51" s="127">
        <v>233793.67</v>
      </c>
      <c r="Q51" s="135">
        <v>-6.24</v>
      </c>
    </row>
    <row r="52" spans="1:17" ht="25.5" x14ac:dyDescent="0.2">
      <c r="A52" t="str">
        <f t="shared" si="0"/>
        <v>2011_1071</v>
      </c>
      <c r="D52" s="126">
        <v>50</v>
      </c>
      <c r="E52" s="127">
        <v>1071</v>
      </c>
      <c r="F52" s="127" t="s">
        <v>47</v>
      </c>
      <c r="G52" s="127">
        <v>1071</v>
      </c>
      <c r="H52" s="127">
        <v>2011</v>
      </c>
      <c r="I52" s="127">
        <v>0</v>
      </c>
      <c r="J52" s="127">
        <v>1</v>
      </c>
      <c r="K52" s="127">
        <v>1421.8</v>
      </c>
      <c r="L52" s="127">
        <v>1400.1</v>
      </c>
      <c r="M52" s="127">
        <v>252745.22</v>
      </c>
      <c r="N52" s="127">
        <v>319480.08</v>
      </c>
      <c r="O52" s="127">
        <v>340464.79</v>
      </c>
      <c r="P52" s="127">
        <v>351273.19</v>
      </c>
      <c r="Q52" s="127">
        <v>177.76</v>
      </c>
    </row>
    <row r="53" spans="1:17" ht="25.5" x14ac:dyDescent="0.2">
      <c r="A53" t="str">
        <f t="shared" si="0"/>
        <v>2011_1089</v>
      </c>
      <c r="D53" s="126">
        <v>51</v>
      </c>
      <c r="E53" s="127">
        <v>1089</v>
      </c>
      <c r="F53" s="127" t="s">
        <v>48</v>
      </c>
      <c r="G53" s="127">
        <v>1089</v>
      </c>
      <c r="H53" s="127">
        <v>2011</v>
      </c>
      <c r="I53" s="127">
        <v>0</v>
      </c>
      <c r="J53" s="127">
        <v>1</v>
      </c>
      <c r="K53" s="127">
        <v>480.4</v>
      </c>
      <c r="L53" s="127">
        <v>440</v>
      </c>
      <c r="M53" s="127">
        <v>83814.14</v>
      </c>
      <c r="N53" s="127">
        <v>90044.86</v>
      </c>
      <c r="O53" s="127">
        <v>110354.94</v>
      </c>
      <c r="P53" s="127">
        <v>79053</v>
      </c>
      <c r="Q53" s="127">
        <v>174.47</v>
      </c>
    </row>
    <row r="54" spans="1:17" ht="25.5" x14ac:dyDescent="0.2">
      <c r="A54" t="str">
        <f t="shared" si="0"/>
        <v>2011_1080</v>
      </c>
      <c r="D54" s="126">
        <v>52</v>
      </c>
      <c r="E54" s="127">
        <v>1080</v>
      </c>
      <c r="F54" s="127" t="s">
        <v>327</v>
      </c>
      <c r="G54" s="127">
        <v>1080</v>
      </c>
      <c r="H54" s="127">
        <v>2011</v>
      </c>
      <c r="I54" s="127">
        <v>0</v>
      </c>
      <c r="J54" s="127">
        <v>1</v>
      </c>
      <c r="K54" s="127">
        <v>481.6</v>
      </c>
      <c r="L54" s="127">
        <v>468.6</v>
      </c>
      <c r="M54" s="127">
        <v>49650.62</v>
      </c>
      <c r="N54" s="127">
        <v>69728.100000000006</v>
      </c>
      <c r="O54" s="127">
        <v>77413.460000000006</v>
      </c>
      <c r="P54" s="127">
        <v>167092.71</v>
      </c>
      <c r="Q54" s="127">
        <v>103.1</v>
      </c>
    </row>
    <row r="55" spans="1:17" ht="25.5" x14ac:dyDescent="0.2">
      <c r="A55" t="str">
        <f t="shared" si="0"/>
        <v>2011_1082</v>
      </c>
      <c r="D55" s="126">
        <v>53</v>
      </c>
      <c r="E55" s="127">
        <v>1082</v>
      </c>
      <c r="F55" s="127" t="s">
        <v>296</v>
      </c>
      <c r="G55" s="127">
        <v>1082</v>
      </c>
      <c r="H55" s="127">
        <v>2011</v>
      </c>
      <c r="I55" s="127">
        <v>0</v>
      </c>
      <c r="J55" s="127">
        <v>1</v>
      </c>
      <c r="K55" s="127">
        <v>1553.1</v>
      </c>
      <c r="L55" s="127">
        <v>1536.6</v>
      </c>
      <c r="M55" s="127">
        <v>190104.2</v>
      </c>
      <c r="N55" s="127">
        <v>149995.01</v>
      </c>
      <c r="O55" s="127">
        <v>181714.06</v>
      </c>
      <c r="P55" s="127">
        <v>249597.22</v>
      </c>
      <c r="Q55" s="127">
        <v>122.4</v>
      </c>
    </row>
    <row r="56" spans="1:17" ht="25.5" x14ac:dyDescent="0.2">
      <c r="A56" t="str">
        <f t="shared" si="0"/>
        <v>2011_1093</v>
      </c>
      <c r="D56" s="126">
        <v>54</v>
      </c>
      <c r="E56" s="127">
        <v>1093</v>
      </c>
      <c r="F56" s="127" t="s">
        <v>49</v>
      </c>
      <c r="G56" s="127">
        <v>1093</v>
      </c>
      <c r="H56" s="127">
        <v>2011</v>
      </c>
      <c r="I56" s="127">
        <v>0</v>
      </c>
      <c r="J56" s="127">
        <v>1</v>
      </c>
      <c r="K56" s="127">
        <v>673.3</v>
      </c>
      <c r="L56" s="127">
        <v>687.7</v>
      </c>
      <c r="M56" s="127">
        <v>78401.88</v>
      </c>
      <c r="N56" s="127">
        <v>188662.6</v>
      </c>
      <c r="O56" s="127">
        <v>197926.34</v>
      </c>
      <c r="P56" s="127">
        <v>143526.26999999999</v>
      </c>
      <c r="Q56" s="127">
        <v>116.44</v>
      </c>
    </row>
    <row r="57" spans="1:17" ht="25.5" x14ac:dyDescent="0.2">
      <c r="A57" t="str">
        <f t="shared" si="0"/>
        <v>2011_1079</v>
      </c>
      <c r="D57" s="126">
        <v>55</v>
      </c>
      <c r="E57" s="127">
        <v>1079</v>
      </c>
      <c r="F57" s="127" t="s">
        <v>50</v>
      </c>
      <c r="G57" s="127">
        <v>1079</v>
      </c>
      <c r="H57" s="127">
        <v>2011</v>
      </c>
      <c r="I57" s="127">
        <v>0</v>
      </c>
      <c r="J57" s="127">
        <v>1</v>
      </c>
      <c r="K57" s="127">
        <v>847</v>
      </c>
      <c r="L57" s="127">
        <v>991.6</v>
      </c>
      <c r="M57" s="127">
        <v>48957.27</v>
      </c>
      <c r="N57" s="127">
        <v>245627.75</v>
      </c>
      <c r="O57" s="127">
        <v>245627.75</v>
      </c>
      <c r="P57" s="127">
        <v>238778.91</v>
      </c>
      <c r="Q57" s="127">
        <v>57.8</v>
      </c>
    </row>
    <row r="58" spans="1:17" ht="25.5" x14ac:dyDescent="0.2">
      <c r="A58" t="str">
        <f t="shared" si="0"/>
        <v>2011_1095</v>
      </c>
      <c r="D58" s="126">
        <v>56</v>
      </c>
      <c r="E58" s="127">
        <v>1095</v>
      </c>
      <c r="F58" s="127" t="s">
        <v>51</v>
      </c>
      <c r="G58" s="127">
        <v>1095</v>
      </c>
      <c r="H58" s="127">
        <v>2011</v>
      </c>
      <c r="I58" s="127">
        <v>0</v>
      </c>
      <c r="J58" s="127">
        <v>1</v>
      </c>
      <c r="K58" s="127">
        <v>719.3</v>
      </c>
      <c r="L58" s="127">
        <v>642.29999999999995</v>
      </c>
      <c r="M58" s="127">
        <v>134838.64000000001</v>
      </c>
      <c r="N58" s="127">
        <v>125109.46</v>
      </c>
      <c r="O58" s="127">
        <v>135138.73000000001</v>
      </c>
      <c r="P58" s="127">
        <v>97475.06</v>
      </c>
      <c r="Q58" s="127">
        <v>187.46</v>
      </c>
    </row>
    <row r="59" spans="1:17" ht="25.5" x14ac:dyDescent="0.2">
      <c r="A59" t="str">
        <f t="shared" si="0"/>
        <v>2011_4772</v>
      </c>
      <c r="D59" s="126">
        <v>57</v>
      </c>
      <c r="E59" s="127">
        <v>4772</v>
      </c>
      <c r="F59" s="127" t="s">
        <v>52</v>
      </c>
      <c r="G59" s="127">
        <v>4772</v>
      </c>
      <c r="H59" s="127">
        <v>2011</v>
      </c>
      <c r="I59" s="127">
        <v>0</v>
      </c>
      <c r="J59" s="127">
        <v>2</v>
      </c>
      <c r="K59" s="127">
        <v>871</v>
      </c>
      <c r="L59" s="127">
        <v>784</v>
      </c>
      <c r="M59" s="127">
        <v>306096.11</v>
      </c>
      <c r="N59" s="127">
        <v>288835.01</v>
      </c>
      <c r="O59" s="127">
        <v>296319.68</v>
      </c>
      <c r="P59" s="127">
        <v>218929.29</v>
      </c>
      <c r="Q59" s="127">
        <v>351.43</v>
      </c>
    </row>
    <row r="60" spans="1:17" x14ac:dyDescent="0.2">
      <c r="A60" t="str">
        <f t="shared" si="0"/>
        <v>2011_1107</v>
      </c>
      <c r="D60" s="126">
        <v>58</v>
      </c>
      <c r="E60" s="127">
        <v>1107</v>
      </c>
      <c r="F60" s="127" t="s">
        <v>53</v>
      </c>
      <c r="G60" s="127">
        <v>1107</v>
      </c>
      <c r="H60" s="127">
        <v>2011</v>
      </c>
      <c r="I60" s="127">
        <v>0</v>
      </c>
      <c r="J60" s="127">
        <v>1</v>
      </c>
      <c r="K60" s="127">
        <v>1423.6</v>
      </c>
      <c r="L60" s="127">
        <v>1414.5</v>
      </c>
      <c r="M60" s="127">
        <v>301647.61</v>
      </c>
      <c r="N60" s="127">
        <v>196120.93</v>
      </c>
      <c r="O60" s="127">
        <v>214915.4</v>
      </c>
      <c r="P60" s="127">
        <v>229667.93</v>
      </c>
      <c r="Q60" s="127">
        <v>211.89</v>
      </c>
    </row>
    <row r="61" spans="1:17" ht="25.5" x14ac:dyDescent="0.2">
      <c r="A61" t="str">
        <f t="shared" si="0"/>
        <v>2011_1116</v>
      </c>
      <c r="D61" s="126">
        <v>59</v>
      </c>
      <c r="E61" s="127">
        <v>1116</v>
      </c>
      <c r="F61" s="127" t="s">
        <v>54</v>
      </c>
      <c r="G61" s="127">
        <v>1116</v>
      </c>
      <c r="H61" s="127">
        <v>2011</v>
      </c>
      <c r="I61" s="127">
        <v>0</v>
      </c>
      <c r="J61" s="127">
        <v>1</v>
      </c>
      <c r="K61" s="127">
        <v>1545.8</v>
      </c>
      <c r="L61" s="127">
        <v>1558.4</v>
      </c>
      <c r="M61" s="127">
        <v>123537.15</v>
      </c>
      <c r="N61" s="127">
        <v>376156.93</v>
      </c>
      <c r="O61" s="127">
        <v>395742.87</v>
      </c>
      <c r="P61" s="127">
        <v>448560.49</v>
      </c>
      <c r="Q61" s="127">
        <v>79.92</v>
      </c>
    </row>
    <row r="62" spans="1:17" ht="25.5" x14ac:dyDescent="0.2">
      <c r="A62" t="str">
        <f t="shared" si="0"/>
        <v>2011_1134</v>
      </c>
      <c r="D62" s="126">
        <v>60</v>
      </c>
      <c r="E62" s="127">
        <v>1134</v>
      </c>
      <c r="F62" s="127" t="s">
        <v>55</v>
      </c>
      <c r="G62" s="127">
        <v>1134</v>
      </c>
      <c r="H62" s="127">
        <v>2011</v>
      </c>
      <c r="I62" s="127">
        <v>0</v>
      </c>
      <c r="J62" s="127">
        <v>1</v>
      </c>
      <c r="K62" s="127">
        <v>314.89999999999998</v>
      </c>
      <c r="L62" s="127">
        <v>315.89999999999998</v>
      </c>
      <c r="M62" s="127">
        <v>255740.66</v>
      </c>
      <c r="N62" s="127">
        <v>175018.74</v>
      </c>
      <c r="O62" s="127">
        <v>180876.45</v>
      </c>
      <c r="P62" s="127">
        <v>47345.16</v>
      </c>
      <c r="Q62" s="127">
        <v>812.13</v>
      </c>
    </row>
    <row r="63" spans="1:17" x14ac:dyDescent="0.2">
      <c r="A63" t="str">
        <f t="shared" si="0"/>
        <v>2011_1152</v>
      </c>
      <c r="D63" s="126">
        <v>61</v>
      </c>
      <c r="E63" s="127">
        <v>1152</v>
      </c>
      <c r="F63" s="127" t="s">
        <v>56</v>
      </c>
      <c r="G63" s="127">
        <v>1152</v>
      </c>
      <c r="H63" s="127">
        <v>2011</v>
      </c>
      <c r="I63" s="127">
        <v>0</v>
      </c>
      <c r="J63" s="127">
        <v>1</v>
      </c>
      <c r="K63" s="127">
        <v>932.3</v>
      </c>
      <c r="L63" s="127">
        <v>967.3</v>
      </c>
      <c r="M63" s="127">
        <v>99243.57</v>
      </c>
      <c r="N63" s="127">
        <v>200023.73</v>
      </c>
      <c r="O63" s="127">
        <v>217036.76</v>
      </c>
      <c r="P63" s="127">
        <v>367920.65</v>
      </c>
      <c r="Q63" s="127">
        <v>106.45</v>
      </c>
    </row>
    <row r="64" spans="1:17" x14ac:dyDescent="0.2">
      <c r="A64" t="str">
        <f t="shared" si="0"/>
        <v>2011_1197</v>
      </c>
      <c r="D64" s="126">
        <v>62</v>
      </c>
      <c r="E64" s="127">
        <v>1197</v>
      </c>
      <c r="F64" s="127" t="s">
        <v>57</v>
      </c>
      <c r="G64" s="127">
        <v>1197</v>
      </c>
      <c r="H64" s="127">
        <v>2011</v>
      </c>
      <c r="I64" s="127">
        <v>0</v>
      </c>
      <c r="J64" s="127">
        <v>1</v>
      </c>
      <c r="K64" s="127">
        <v>955.4</v>
      </c>
      <c r="L64" s="127">
        <v>1068.4000000000001</v>
      </c>
      <c r="M64" s="127">
        <v>190225.17</v>
      </c>
      <c r="N64" s="127">
        <v>150290.93</v>
      </c>
      <c r="O64" s="127">
        <v>171150.4</v>
      </c>
      <c r="P64" s="127">
        <v>173727.28</v>
      </c>
      <c r="Q64" s="127">
        <v>199.11</v>
      </c>
    </row>
    <row r="65" spans="1:17" ht="38.25" x14ac:dyDescent="0.2">
      <c r="A65" t="str">
        <f t="shared" si="0"/>
        <v>2011_1206</v>
      </c>
      <c r="D65" s="126">
        <v>63</v>
      </c>
      <c r="E65" s="127">
        <v>1206</v>
      </c>
      <c r="F65" s="127" t="s">
        <v>58</v>
      </c>
      <c r="G65" s="127">
        <v>1206</v>
      </c>
      <c r="H65" s="127">
        <v>2011</v>
      </c>
      <c r="I65" s="127">
        <v>0</v>
      </c>
      <c r="J65" s="127">
        <v>2</v>
      </c>
      <c r="K65" s="127">
        <v>924.4</v>
      </c>
      <c r="L65" s="127">
        <v>921.3</v>
      </c>
      <c r="M65" s="127">
        <v>496744.01</v>
      </c>
      <c r="N65" s="127">
        <v>480054.37</v>
      </c>
      <c r="O65" s="127">
        <v>501710.76</v>
      </c>
      <c r="P65" s="127">
        <v>430975.86</v>
      </c>
      <c r="Q65" s="127">
        <v>537.37</v>
      </c>
    </row>
    <row r="66" spans="1:17" x14ac:dyDescent="0.2">
      <c r="A66" t="str">
        <f t="shared" si="0"/>
        <v>2011_1211</v>
      </c>
      <c r="D66" s="126">
        <v>64</v>
      </c>
      <c r="E66" s="127">
        <v>1211</v>
      </c>
      <c r="F66" s="127" t="s">
        <v>59</v>
      </c>
      <c r="G66" s="127">
        <v>1211</v>
      </c>
      <c r="H66" s="127">
        <v>2011</v>
      </c>
      <c r="I66" s="127">
        <v>0</v>
      </c>
      <c r="J66" s="127">
        <v>1</v>
      </c>
      <c r="K66" s="127">
        <v>1371.5</v>
      </c>
      <c r="L66" s="127">
        <v>1306.7</v>
      </c>
      <c r="M66" s="127">
        <v>130681.06</v>
      </c>
      <c r="N66" s="127">
        <v>199766.73</v>
      </c>
      <c r="O66" s="127">
        <v>202556.38</v>
      </c>
      <c r="P66" s="127">
        <v>254280.24</v>
      </c>
      <c r="Q66" s="127">
        <v>95.28</v>
      </c>
    </row>
    <row r="67" spans="1:17" ht="25.5" x14ac:dyDescent="0.2">
      <c r="A67" t="str">
        <f t="shared" si="0"/>
        <v>2011_1215</v>
      </c>
      <c r="D67" s="126">
        <v>65</v>
      </c>
      <c r="E67" s="127">
        <v>1215</v>
      </c>
      <c r="F67" s="127" t="s">
        <v>60</v>
      </c>
      <c r="G67" s="127">
        <v>1215</v>
      </c>
      <c r="H67" s="127">
        <v>2011</v>
      </c>
      <c r="I67" s="127">
        <v>0</v>
      </c>
      <c r="J67" s="127">
        <v>1</v>
      </c>
      <c r="K67" s="127">
        <v>354.5</v>
      </c>
      <c r="L67" s="127">
        <v>324.5</v>
      </c>
      <c r="M67" s="127">
        <v>106863.03999999999</v>
      </c>
      <c r="N67" s="127">
        <v>92298.41</v>
      </c>
      <c r="O67" s="127">
        <v>100016.1</v>
      </c>
      <c r="P67" s="127">
        <v>81598.8</v>
      </c>
      <c r="Q67" s="127">
        <v>301.45</v>
      </c>
    </row>
    <row r="68" spans="1:17" ht="38.25" x14ac:dyDescent="0.2">
      <c r="A68" t="str">
        <f t="shared" ref="A68:A131" si="1">CONCATENATE(H68,"_",G68)</f>
        <v>2011_1218</v>
      </c>
      <c r="D68" s="126">
        <v>66</v>
      </c>
      <c r="E68" s="127">
        <v>1218</v>
      </c>
      <c r="F68" s="127" t="s">
        <v>61</v>
      </c>
      <c r="G68" s="127">
        <v>1218</v>
      </c>
      <c r="H68" s="127">
        <v>2011</v>
      </c>
      <c r="I68" s="127">
        <v>0</v>
      </c>
      <c r="J68" s="127">
        <v>1</v>
      </c>
      <c r="K68" s="127">
        <v>382</v>
      </c>
      <c r="L68" s="127">
        <v>328</v>
      </c>
      <c r="M68" s="127">
        <v>138645.21</v>
      </c>
      <c r="N68" s="127">
        <v>120054.83</v>
      </c>
      <c r="O68" s="127">
        <v>128140.51</v>
      </c>
      <c r="P68" s="127">
        <v>100274</v>
      </c>
      <c r="Q68" s="127">
        <v>362.95</v>
      </c>
    </row>
    <row r="69" spans="1:17" ht="25.5" x14ac:dyDescent="0.2">
      <c r="A69" t="str">
        <f t="shared" si="1"/>
        <v>2011_2763</v>
      </c>
      <c r="D69" s="126">
        <v>67</v>
      </c>
      <c r="E69" s="127">
        <v>2763</v>
      </c>
      <c r="F69" s="127" t="s">
        <v>62</v>
      </c>
      <c r="G69" s="127">
        <v>2763</v>
      </c>
      <c r="H69" s="127">
        <v>2011</v>
      </c>
      <c r="I69" s="127">
        <v>0</v>
      </c>
      <c r="J69" s="127">
        <v>1</v>
      </c>
      <c r="K69" s="127">
        <v>641.6</v>
      </c>
      <c r="L69" s="127">
        <v>624.6</v>
      </c>
      <c r="M69" s="127">
        <v>1036129.11</v>
      </c>
      <c r="N69" s="127">
        <v>248735.99</v>
      </c>
      <c r="O69" s="127">
        <v>297603.38</v>
      </c>
      <c r="P69" s="127">
        <v>263309.05</v>
      </c>
      <c r="Q69" s="127">
        <v>1614.91</v>
      </c>
    </row>
    <row r="70" spans="1:17" ht="38.25" x14ac:dyDescent="0.2">
      <c r="A70" t="str">
        <f t="shared" si="1"/>
        <v>2011_1221</v>
      </c>
      <c r="D70" s="126">
        <v>68</v>
      </c>
      <c r="E70" s="127">
        <v>1221</v>
      </c>
      <c r="F70" s="127" t="s">
        <v>328</v>
      </c>
      <c r="G70" s="127">
        <v>1221</v>
      </c>
      <c r="H70" s="127">
        <v>2011</v>
      </c>
      <c r="I70" s="127">
        <v>0</v>
      </c>
      <c r="J70" s="127">
        <v>1</v>
      </c>
      <c r="K70" s="127">
        <v>1565.2</v>
      </c>
      <c r="L70" s="127">
        <v>1702.4</v>
      </c>
      <c r="M70" s="127">
        <v>291685.40000000002</v>
      </c>
      <c r="N70" s="127">
        <v>500437.77</v>
      </c>
      <c r="O70" s="127">
        <v>537036.51</v>
      </c>
      <c r="P70" s="127">
        <v>533409.93000000005</v>
      </c>
      <c r="Q70" s="127">
        <v>186.36</v>
      </c>
    </row>
    <row r="71" spans="1:17" ht="25.5" x14ac:dyDescent="0.2">
      <c r="A71" t="str">
        <f t="shared" si="1"/>
        <v>2011_1233</v>
      </c>
      <c r="D71" s="126">
        <v>69</v>
      </c>
      <c r="E71" s="127">
        <v>1233</v>
      </c>
      <c r="F71" s="127" t="s">
        <v>63</v>
      </c>
      <c r="G71" s="127">
        <v>1233</v>
      </c>
      <c r="H71" s="127">
        <v>2011</v>
      </c>
      <c r="I71" s="127">
        <v>0</v>
      </c>
      <c r="J71" s="127">
        <v>1</v>
      </c>
      <c r="K71" s="127">
        <v>1288.2</v>
      </c>
      <c r="L71" s="127">
        <v>1317.1</v>
      </c>
      <c r="M71" s="127">
        <v>129554.45</v>
      </c>
      <c r="N71" s="127">
        <v>329488.21999999997</v>
      </c>
      <c r="O71" s="127">
        <v>339752.88</v>
      </c>
      <c r="P71" s="127">
        <v>329271.65999999997</v>
      </c>
      <c r="Q71" s="127">
        <v>100.57</v>
      </c>
    </row>
    <row r="72" spans="1:17" x14ac:dyDescent="0.2">
      <c r="A72" t="str">
        <f t="shared" si="1"/>
        <v>2011_1278</v>
      </c>
      <c r="D72" s="126">
        <v>70</v>
      </c>
      <c r="E72" s="127">
        <v>1278</v>
      </c>
      <c r="F72" s="127" t="s">
        <v>64</v>
      </c>
      <c r="G72" s="127">
        <v>1278</v>
      </c>
      <c r="H72" s="127">
        <v>2011</v>
      </c>
      <c r="I72" s="127">
        <v>0</v>
      </c>
      <c r="J72" s="127">
        <v>1</v>
      </c>
      <c r="K72" s="127">
        <v>4111.2</v>
      </c>
      <c r="L72" s="127">
        <v>3864.1</v>
      </c>
      <c r="M72" s="127">
        <v>466798.37</v>
      </c>
      <c r="N72" s="127">
        <v>584162.80000000005</v>
      </c>
      <c r="O72" s="127">
        <v>619494.5</v>
      </c>
      <c r="P72" s="127">
        <v>539429.52</v>
      </c>
      <c r="Q72" s="127">
        <v>113.54</v>
      </c>
    </row>
    <row r="73" spans="1:17" ht="25.5" x14ac:dyDescent="0.2">
      <c r="A73" t="str">
        <f t="shared" si="1"/>
        <v>2011_1332</v>
      </c>
      <c r="D73" s="126">
        <v>71</v>
      </c>
      <c r="E73" s="127">
        <v>1332</v>
      </c>
      <c r="F73" s="127" t="s">
        <v>65</v>
      </c>
      <c r="G73" s="127">
        <v>1332</v>
      </c>
      <c r="H73" s="127">
        <v>2011</v>
      </c>
      <c r="I73" s="127">
        <v>0</v>
      </c>
      <c r="J73" s="127">
        <v>1</v>
      </c>
      <c r="K73" s="127">
        <v>792.3</v>
      </c>
      <c r="L73" s="127">
        <v>737.3</v>
      </c>
      <c r="M73" s="127">
        <v>153192.9</v>
      </c>
      <c r="N73" s="127">
        <v>275505.43</v>
      </c>
      <c r="O73" s="127">
        <v>289815.46000000002</v>
      </c>
      <c r="P73" s="127">
        <v>188856.9</v>
      </c>
      <c r="Q73" s="127">
        <v>193.35</v>
      </c>
    </row>
    <row r="74" spans="1:17" ht="38.25" x14ac:dyDescent="0.2">
      <c r="A74" t="str">
        <f t="shared" si="1"/>
        <v>2011_1337</v>
      </c>
      <c r="D74" s="126">
        <v>72</v>
      </c>
      <c r="E74" s="127">
        <v>1337</v>
      </c>
      <c r="F74" s="127" t="s">
        <v>329</v>
      </c>
      <c r="G74" s="127">
        <v>1337</v>
      </c>
      <c r="H74" s="127">
        <v>2011</v>
      </c>
      <c r="I74" s="127">
        <v>0</v>
      </c>
      <c r="J74" s="127">
        <v>1</v>
      </c>
      <c r="K74" s="127">
        <v>4382.3</v>
      </c>
      <c r="L74" s="127">
        <v>4687.3</v>
      </c>
      <c r="M74" s="127">
        <v>1175387.29</v>
      </c>
      <c r="N74" s="127">
        <v>1242193.71</v>
      </c>
      <c r="O74" s="127">
        <v>1302696.97</v>
      </c>
      <c r="P74" s="127">
        <v>1016997.55</v>
      </c>
      <c r="Q74" s="127">
        <v>268.20999999999998</v>
      </c>
    </row>
    <row r="75" spans="1:17" ht="25.5" x14ac:dyDescent="0.2">
      <c r="A75" t="str">
        <f t="shared" si="1"/>
        <v>2011_1350</v>
      </c>
      <c r="D75" s="126">
        <v>73</v>
      </c>
      <c r="E75" s="127">
        <v>1350</v>
      </c>
      <c r="F75" s="127" t="s">
        <v>66</v>
      </c>
      <c r="G75" s="127">
        <v>1350</v>
      </c>
      <c r="H75" s="127">
        <v>2011</v>
      </c>
      <c r="I75" s="127">
        <v>0</v>
      </c>
      <c r="J75" s="127">
        <v>1</v>
      </c>
      <c r="K75" s="127">
        <v>508.5</v>
      </c>
      <c r="L75" s="127">
        <v>482.2</v>
      </c>
      <c r="M75" s="127">
        <v>285735.33</v>
      </c>
      <c r="N75" s="127">
        <v>277865.06</v>
      </c>
      <c r="O75" s="127">
        <v>279210.06</v>
      </c>
      <c r="P75" s="127">
        <v>93289.67</v>
      </c>
      <c r="Q75" s="127">
        <v>561.91999999999996</v>
      </c>
    </row>
    <row r="76" spans="1:17" ht="25.5" x14ac:dyDescent="0.2">
      <c r="A76" t="str">
        <f t="shared" si="1"/>
        <v>2011_1359</v>
      </c>
      <c r="D76" s="126">
        <v>74</v>
      </c>
      <c r="E76" s="127">
        <v>1359</v>
      </c>
      <c r="F76" s="127" t="s">
        <v>330</v>
      </c>
      <c r="G76" s="127">
        <v>1359</v>
      </c>
      <c r="H76" s="127">
        <v>2011</v>
      </c>
      <c r="I76" s="127">
        <v>0</v>
      </c>
      <c r="J76" s="127">
        <v>1</v>
      </c>
      <c r="K76" s="127">
        <v>469.1</v>
      </c>
      <c r="L76" s="127">
        <v>433.3</v>
      </c>
      <c r="M76" s="127">
        <v>184855.78</v>
      </c>
      <c r="N76" s="127">
        <v>139098.79</v>
      </c>
      <c r="O76" s="127">
        <v>157369.29</v>
      </c>
      <c r="P76" s="127">
        <v>97274.52</v>
      </c>
      <c r="Q76" s="127">
        <v>394.06</v>
      </c>
    </row>
    <row r="77" spans="1:17" ht="25.5" x14ac:dyDescent="0.2">
      <c r="A77" t="str">
        <f t="shared" si="1"/>
        <v>2011_1368</v>
      </c>
      <c r="D77" s="126">
        <v>75</v>
      </c>
      <c r="E77" s="127">
        <v>1368</v>
      </c>
      <c r="F77" s="127" t="s">
        <v>67</v>
      </c>
      <c r="G77" s="127">
        <v>1368</v>
      </c>
      <c r="H77" s="127">
        <v>2011</v>
      </c>
      <c r="I77" s="127">
        <v>0</v>
      </c>
      <c r="J77" s="127">
        <v>1</v>
      </c>
      <c r="K77" s="127">
        <v>941.6</v>
      </c>
      <c r="L77" s="127">
        <v>892</v>
      </c>
      <c r="M77" s="127">
        <v>180731.49</v>
      </c>
      <c r="N77" s="127">
        <v>71180.539999999994</v>
      </c>
      <c r="O77" s="127">
        <v>151257.01999999999</v>
      </c>
      <c r="P77" s="127">
        <v>209421.85</v>
      </c>
      <c r="Q77" s="127">
        <v>191.94</v>
      </c>
    </row>
    <row r="78" spans="1:17" ht="38.25" x14ac:dyDescent="0.2">
      <c r="A78" t="str">
        <f t="shared" si="1"/>
        <v>2011_1413</v>
      </c>
      <c r="D78" s="126">
        <v>76</v>
      </c>
      <c r="E78" s="127">
        <v>1413</v>
      </c>
      <c r="F78" s="127" t="s">
        <v>68</v>
      </c>
      <c r="G78" s="127">
        <v>1413</v>
      </c>
      <c r="H78" s="127">
        <v>2011</v>
      </c>
      <c r="I78" s="127">
        <v>0</v>
      </c>
      <c r="J78" s="127">
        <v>1</v>
      </c>
      <c r="K78" s="127">
        <v>436.3</v>
      </c>
      <c r="L78" s="127">
        <v>410</v>
      </c>
      <c r="M78" s="127">
        <v>132826.65</v>
      </c>
      <c r="N78" s="127">
        <v>95123.78</v>
      </c>
      <c r="O78" s="127">
        <v>102299.07</v>
      </c>
      <c r="P78" s="127">
        <v>74100.08</v>
      </c>
      <c r="Q78" s="127">
        <v>304.44</v>
      </c>
    </row>
    <row r="79" spans="1:17" x14ac:dyDescent="0.2">
      <c r="A79" t="str">
        <f t="shared" si="1"/>
        <v>2011_1431</v>
      </c>
      <c r="D79" s="126">
        <v>77</v>
      </c>
      <c r="E79" s="127">
        <v>1431</v>
      </c>
      <c r="F79" s="127" t="s">
        <v>69</v>
      </c>
      <c r="G79" s="127">
        <v>1431</v>
      </c>
      <c r="H79" s="127">
        <v>2011</v>
      </c>
      <c r="I79" s="127">
        <v>0</v>
      </c>
      <c r="J79" s="127">
        <v>1</v>
      </c>
      <c r="K79" s="127">
        <v>450</v>
      </c>
      <c r="L79" s="127">
        <v>482</v>
      </c>
      <c r="M79" s="127">
        <v>356384.94</v>
      </c>
      <c r="N79" s="127">
        <v>0</v>
      </c>
      <c r="O79" s="127">
        <v>8042.39</v>
      </c>
      <c r="P79" s="127">
        <v>210489.29</v>
      </c>
      <c r="Q79" s="127">
        <v>791.97</v>
      </c>
    </row>
    <row r="80" spans="1:17" ht="25.5" x14ac:dyDescent="0.2">
      <c r="A80" t="str">
        <f t="shared" si="1"/>
        <v>2011_1476</v>
      </c>
      <c r="D80" s="126">
        <v>78</v>
      </c>
      <c r="E80" s="127">
        <v>1476</v>
      </c>
      <c r="F80" s="127" t="s">
        <v>70</v>
      </c>
      <c r="G80" s="127">
        <v>1476</v>
      </c>
      <c r="H80" s="127">
        <v>2011</v>
      </c>
      <c r="I80" s="127">
        <v>0</v>
      </c>
      <c r="J80" s="127">
        <v>1</v>
      </c>
      <c r="K80" s="127">
        <v>9124.5</v>
      </c>
      <c r="L80" s="127">
        <v>8689.1</v>
      </c>
      <c r="M80" s="127">
        <v>164872.99</v>
      </c>
      <c r="N80" s="127">
        <v>1439820.82</v>
      </c>
      <c r="O80" s="127">
        <v>1468192.97</v>
      </c>
      <c r="P80" s="127">
        <v>1919298.89</v>
      </c>
      <c r="Q80" s="127">
        <v>18.07</v>
      </c>
    </row>
    <row r="81" spans="1:17" x14ac:dyDescent="0.2">
      <c r="A81" t="str">
        <f t="shared" si="1"/>
        <v>2011_1503</v>
      </c>
      <c r="D81" s="126">
        <v>79</v>
      </c>
      <c r="E81" s="127">
        <v>1503</v>
      </c>
      <c r="F81" s="127" t="s">
        <v>71</v>
      </c>
      <c r="G81" s="127">
        <v>1503</v>
      </c>
      <c r="H81" s="127">
        <v>2011</v>
      </c>
      <c r="I81" s="127">
        <v>0</v>
      </c>
      <c r="J81" s="127">
        <v>2</v>
      </c>
      <c r="K81" s="127">
        <v>1413.4</v>
      </c>
      <c r="L81" s="127">
        <v>1417.1</v>
      </c>
      <c r="M81" s="127">
        <v>261679.35999999999</v>
      </c>
      <c r="N81" s="127">
        <v>262439.5</v>
      </c>
      <c r="O81" s="127">
        <v>262769.52</v>
      </c>
      <c r="P81" s="127">
        <v>253522.5</v>
      </c>
      <c r="Q81" s="127">
        <v>185.14</v>
      </c>
    </row>
    <row r="82" spans="1:17" ht="38.25" x14ac:dyDescent="0.2">
      <c r="A82" t="str">
        <f t="shared" si="1"/>
        <v>2011_1576</v>
      </c>
      <c r="D82" s="126">
        <v>80</v>
      </c>
      <c r="E82" s="127">
        <v>1576</v>
      </c>
      <c r="F82" s="127" t="s">
        <v>72</v>
      </c>
      <c r="G82" s="127">
        <v>1576</v>
      </c>
      <c r="H82" s="127">
        <v>2011</v>
      </c>
      <c r="I82" s="127">
        <v>0</v>
      </c>
      <c r="J82" s="127">
        <v>1</v>
      </c>
      <c r="K82" s="127">
        <v>1947.2</v>
      </c>
      <c r="L82" s="127">
        <v>2146.1999999999998</v>
      </c>
      <c r="M82" s="127">
        <v>366427.76</v>
      </c>
      <c r="N82" s="127">
        <v>634267.42000000004</v>
      </c>
      <c r="O82" s="127">
        <v>653055.4</v>
      </c>
      <c r="P82" s="127">
        <v>492639.02</v>
      </c>
      <c r="Q82" s="127">
        <v>188.18</v>
      </c>
    </row>
    <row r="83" spans="1:17" x14ac:dyDescent="0.2">
      <c r="A83" t="str">
        <f t="shared" si="1"/>
        <v>2011_1602</v>
      </c>
      <c r="D83" s="126">
        <v>81</v>
      </c>
      <c r="E83" s="127">
        <v>1602</v>
      </c>
      <c r="F83" s="127" t="s">
        <v>73</v>
      </c>
      <c r="G83" s="127">
        <v>1602</v>
      </c>
      <c r="H83" s="127">
        <v>2011</v>
      </c>
      <c r="I83" s="127">
        <v>0</v>
      </c>
      <c r="J83" s="127">
        <v>1</v>
      </c>
      <c r="K83" s="127">
        <v>474</v>
      </c>
      <c r="L83" s="127">
        <v>578.6</v>
      </c>
      <c r="M83" s="127">
        <v>1092.2</v>
      </c>
      <c r="N83" s="127">
        <v>110011.82</v>
      </c>
      <c r="O83" s="127">
        <v>110263.52</v>
      </c>
      <c r="P83" s="127">
        <v>113266.86</v>
      </c>
      <c r="Q83" s="127">
        <v>2.2999999999999998</v>
      </c>
    </row>
    <row r="84" spans="1:17" x14ac:dyDescent="0.2">
      <c r="A84" t="str">
        <f t="shared" si="1"/>
        <v>2011_1611</v>
      </c>
      <c r="D84" s="126">
        <v>82</v>
      </c>
      <c r="E84" s="127">
        <v>1611</v>
      </c>
      <c r="F84" s="127" t="s">
        <v>74</v>
      </c>
      <c r="G84" s="127">
        <v>1611</v>
      </c>
      <c r="H84" s="127">
        <v>2011</v>
      </c>
      <c r="I84" s="127">
        <v>0</v>
      </c>
      <c r="J84" s="127">
        <v>1</v>
      </c>
      <c r="K84" s="127">
        <v>16183.2</v>
      </c>
      <c r="L84" s="127">
        <v>15860.9</v>
      </c>
      <c r="M84" s="127">
        <v>1575490.5</v>
      </c>
      <c r="N84" s="127">
        <v>1694556.88</v>
      </c>
      <c r="O84" s="127">
        <v>1706698.61</v>
      </c>
      <c r="P84" s="127">
        <v>2075106.81</v>
      </c>
      <c r="Q84" s="127">
        <v>97.35</v>
      </c>
    </row>
    <row r="85" spans="1:17" ht="25.5" x14ac:dyDescent="0.2">
      <c r="A85" t="str">
        <f t="shared" si="1"/>
        <v>2011_1619</v>
      </c>
      <c r="D85" s="126">
        <v>83</v>
      </c>
      <c r="E85" s="127">
        <v>1619</v>
      </c>
      <c r="F85" s="127" t="s">
        <v>75</v>
      </c>
      <c r="G85" s="127">
        <v>1619</v>
      </c>
      <c r="H85" s="127">
        <v>2011</v>
      </c>
      <c r="I85" s="127">
        <v>0</v>
      </c>
      <c r="J85" s="127">
        <v>1</v>
      </c>
      <c r="K85" s="127">
        <v>1181.2</v>
      </c>
      <c r="L85" s="127">
        <v>1215.5</v>
      </c>
      <c r="M85" s="127">
        <v>55844</v>
      </c>
      <c r="N85" s="127">
        <v>282359.38</v>
      </c>
      <c r="O85" s="127">
        <v>300053.18</v>
      </c>
      <c r="P85" s="127">
        <v>320697.36</v>
      </c>
      <c r="Q85" s="127">
        <v>47.28</v>
      </c>
    </row>
    <row r="86" spans="1:17" x14ac:dyDescent="0.2">
      <c r="A86" t="str">
        <f t="shared" si="1"/>
        <v>2011_1638</v>
      </c>
      <c r="D86" s="126">
        <v>84</v>
      </c>
      <c r="E86" s="127">
        <v>1638</v>
      </c>
      <c r="F86" s="127" t="s">
        <v>331</v>
      </c>
      <c r="G86" s="127">
        <v>1638</v>
      </c>
      <c r="H86" s="127">
        <v>2011</v>
      </c>
      <c r="I86" s="127">
        <v>0</v>
      </c>
      <c r="J86" s="127">
        <v>2</v>
      </c>
      <c r="K86" s="127">
        <v>1714</v>
      </c>
      <c r="L86" s="127">
        <v>1881.4</v>
      </c>
      <c r="M86" s="127">
        <v>511698.76</v>
      </c>
      <c r="N86" s="127">
        <v>624728.38</v>
      </c>
      <c r="O86" s="127">
        <v>645742.59</v>
      </c>
      <c r="P86" s="127">
        <v>718537.44</v>
      </c>
      <c r="Q86" s="127">
        <v>298.54000000000002</v>
      </c>
    </row>
    <row r="87" spans="1:17" x14ac:dyDescent="0.2">
      <c r="A87" t="str">
        <f t="shared" si="1"/>
        <v>2011_1675</v>
      </c>
      <c r="D87" s="126">
        <v>85</v>
      </c>
      <c r="E87" s="127">
        <v>1675</v>
      </c>
      <c r="F87" s="127" t="s">
        <v>76</v>
      </c>
      <c r="G87" s="127">
        <v>1675</v>
      </c>
      <c r="H87" s="127">
        <v>2011</v>
      </c>
      <c r="I87" s="127">
        <v>0</v>
      </c>
      <c r="J87" s="127">
        <v>1</v>
      </c>
      <c r="K87" s="127">
        <v>228.5</v>
      </c>
      <c r="L87" s="127">
        <v>128.30000000000001</v>
      </c>
      <c r="M87" s="127">
        <v>43824.639999999999</v>
      </c>
      <c r="N87" s="127">
        <v>24990.65</v>
      </c>
      <c r="O87" s="127">
        <v>28669.05</v>
      </c>
      <c r="P87" s="127">
        <v>28905.08</v>
      </c>
      <c r="Q87" s="127">
        <v>191.79</v>
      </c>
    </row>
    <row r="88" spans="1:17" x14ac:dyDescent="0.2">
      <c r="A88" t="str">
        <f t="shared" si="1"/>
        <v>2011_1701</v>
      </c>
      <c r="D88" s="126">
        <v>86</v>
      </c>
      <c r="E88" s="127">
        <v>1701</v>
      </c>
      <c r="F88" s="127" t="s">
        <v>77</v>
      </c>
      <c r="G88" s="127">
        <v>1701</v>
      </c>
      <c r="H88" s="127">
        <v>2011</v>
      </c>
      <c r="I88" s="127">
        <v>0</v>
      </c>
      <c r="J88" s="127">
        <v>1</v>
      </c>
      <c r="K88" s="127">
        <v>1976.1</v>
      </c>
      <c r="L88" s="127">
        <v>2080.1</v>
      </c>
      <c r="M88" s="127">
        <v>247618.01</v>
      </c>
      <c r="N88" s="127">
        <v>340943.17</v>
      </c>
      <c r="O88" s="127">
        <v>363419.95</v>
      </c>
      <c r="P88" s="127">
        <v>311783.19</v>
      </c>
      <c r="Q88" s="127">
        <v>125.31</v>
      </c>
    </row>
    <row r="89" spans="1:17" x14ac:dyDescent="0.2">
      <c r="A89" t="str">
        <f t="shared" si="1"/>
        <v>2011_1719</v>
      </c>
      <c r="D89" s="126">
        <v>87</v>
      </c>
      <c r="E89" s="127">
        <v>1719</v>
      </c>
      <c r="F89" s="127" t="s">
        <v>78</v>
      </c>
      <c r="G89" s="127">
        <v>1719</v>
      </c>
      <c r="H89" s="127">
        <v>2011</v>
      </c>
      <c r="I89" s="127">
        <v>0</v>
      </c>
      <c r="J89" s="127">
        <v>1</v>
      </c>
      <c r="K89" s="127">
        <v>718.5</v>
      </c>
      <c r="L89" s="127">
        <v>766.4</v>
      </c>
      <c r="M89" s="127">
        <v>66905.41</v>
      </c>
      <c r="N89" s="127">
        <v>130276.43</v>
      </c>
      <c r="O89" s="127">
        <v>138198.91</v>
      </c>
      <c r="P89" s="127">
        <v>198901.15</v>
      </c>
      <c r="Q89" s="127">
        <v>93.12</v>
      </c>
    </row>
    <row r="90" spans="1:17" ht="25.5" x14ac:dyDescent="0.2">
      <c r="A90" t="str">
        <f t="shared" si="1"/>
        <v>2011_1737</v>
      </c>
      <c r="D90" s="126">
        <v>88</v>
      </c>
      <c r="E90" s="127">
        <v>1737</v>
      </c>
      <c r="F90" s="127" t="s">
        <v>332</v>
      </c>
      <c r="G90" s="127">
        <v>1737</v>
      </c>
      <c r="H90" s="127">
        <v>2011</v>
      </c>
      <c r="I90" s="127">
        <v>0</v>
      </c>
      <c r="J90" s="127">
        <v>1</v>
      </c>
      <c r="K90" s="127">
        <v>30975</v>
      </c>
      <c r="L90" s="127">
        <v>30335.8</v>
      </c>
      <c r="M90" s="127">
        <v>2804999.13</v>
      </c>
      <c r="N90" s="127">
        <v>9881279.6300000008</v>
      </c>
      <c r="O90" s="127">
        <v>9885416.2300000004</v>
      </c>
      <c r="P90" s="127">
        <v>9521127.6400000006</v>
      </c>
      <c r="Q90" s="127">
        <v>90.56</v>
      </c>
    </row>
    <row r="91" spans="1:17" x14ac:dyDescent="0.2">
      <c r="A91" t="str">
        <f t="shared" si="1"/>
        <v>2011_1782</v>
      </c>
      <c r="D91" s="126">
        <v>89</v>
      </c>
      <c r="E91" s="127">
        <v>1782</v>
      </c>
      <c r="F91" s="127" t="s">
        <v>79</v>
      </c>
      <c r="G91" s="127">
        <v>1782</v>
      </c>
      <c r="H91" s="127">
        <v>2011</v>
      </c>
      <c r="I91" s="127">
        <v>0</v>
      </c>
      <c r="J91" s="127">
        <v>1</v>
      </c>
      <c r="K91" s="127">
        <v>87</v>
      </c>
      <c r="L91" s="127">
        <v>102</v>
      </c>
      <c r="M91" s="127">
        <v>87262.9</v>
      </c>
      <c r="N91" s="127">
        <v>34572.339999999997</v>
      </c>
      <c r="O91" s="127">
        <v>38218.5</v>
      </c>
      <c r="P91" s="127">
        <v>23635</v>
      </c>
      <c r="Q91" s="127">
        <v>1003.02</v>
      </c>
    </row>
    <row r="92" spans="1:17" ht="25.5" x14ac:dyDescent="0.2">
      <c r="A92" t="str">
        <f t="shared" si="1"/>
        <v>2011_1791</v>
      </c>
      <c r="D92" s="126">
        <v>90</v>
      </c>
      <c r="E92" s="127">
        <v>1791</v>
      </c>
      <c r="F92" s="127" t="s">
        <v>80</v>
      </c>
      <c r="G92" s="127">
        <v>1791</v>
      </c>
      <c r="H92" s="127">
        <v>2011</v>
      </c>
      <c r="I92" s="127">
        <v>0</v>
      </c>
      <c r="J92" s="127">
        <v>1</v>
      </c>
      <c r="K92" s="127">
        <v>797.2</v>
      </c>
      <c r="L92" s="127">
        <v>782.2</v>
      </c>
      <c r="M92" s="127">
        <v>182348.24</v>
      </c>
      <c r="N92" s="127">
        <v>150437.75</v>
      </c>
      <c r="O92" s="127">
        <v>161349.01999999999</v>
      </c>
      <c r="P92" s="127">
        <v>129258.93</v>
      </c>
      <c r="Q92" s="127">
        <v>228.74</v>
      </c>
    </row>
    <row r="93" spans="1:17" x14ac:dyDescent="0.2">
      <c r="A93" t="str">
        <f t="shared" si="1"/>
        <v>2011_1863</v>
      </c>
      <c r="D93" s="126">
        <v>91</v>
      </c>
      <c r="E93" s="127">
        <v>1863</v>
      </c>
      <c r="F93" s="127" t="s">
        <v>81</v>
      </c>
      <c r="G93" s="127">
        <v>1863</v>
      </c>
      <c r="H93" s="127">
        <v>2011</v>
      </c>
      <c r="I93" s="127">
        <v>0</v>
      </c>
      <c r="J93" s="127">
        <v>1</v>
      </c>
      <c r="K93" s="127">
        <v>10517.4</v>
      </c>
      <c r="L93" s="127">
        <v>10468.200000000001</v>
      </c>
      <c r="M93" s="127">
        <v>1867903.94</v>
      </c>
      <c r="N93" s="127">
        <v>2004045.44</v>
      </c>
      <c r="O93" s="127">
        <v>2105915.34</v>
      </c>
      <c r="P93" s="127">
        <v>2060867.77</v>
      </c>
      <c r="Q93" s="127">
        <v>177.6</v>
      </c>
    </row>
    <row r="94" spans="1:17" ht="25.5" x14ac:dyDescent="0.2">
      <c r="A94" t="str">
        <f t="shared" si="1"/>
        <v>2011_1908</v>
      </c>
      <c r="D94" s="126">
        <v>92</v>
      </c>
      <c r="E94" s="127">
        <v>1908</v>
      </c>
      <c r="F94" s="127" t="s">
        <v>82</v>
      </c>
      <c r="G94" s="127">
        <v>1908</v>
      </c>
      <c r="H94" s="127">
        <v>2011</v>
      </c>
      <c r="I94" s="127">
        <v>0</v>
      </c>
      <c r="J94" s="127">
        <v>1</v>
      </c>
      <c r="K94" s="127">
        <v>480.1</v>
      </c>
      <c r="L94" s="127">
        <v>459.1</v>
      </c>
      <c r="M94" s="127">
        <v>129574.59</v>
      </c>
      <c r="N94" s="127">
        <v>36728.699999999997</v>
      </c>
      <c r="O94" s="127">
        <v>43655.1</v>
      </c>
      <c r="P94" s="127">
        <v>88774.74</v>
      </c>
      <c r="Q94" s="127">
        <v>269.89</v>
      </c>
    </row>
    <row r="95" spans="1:17" x14ac:dyDescent="0.2">
      <c r="A95" t="str">
        <f t="shared" si="1"/>
        <v>2011_1926</v>
      </c>
      <c r="D95" s="126">
        <v>93</v>
      </c>
      <c r="E95" s="127">
        <v>1926</v>
      </c>
      <c r="F95" s="127" t="s">
        <v>83</v>
      </c>
      <c r="G95" s="127">
        <v>1926</v>
      </c>
      <c r="H95" s="127">
        <v>2011</v>
      </c>
      <c r="I95" s="127">
        <v>0</v>
      </c>
      <c r="J95" s="127">
        <v>1</v>
      </c>
      <c r="K95" s="127">
        <v>587.70000000000005</v>
      </c>
      <c r="L95" s="127">
        <v>721</v>
      </c>
      <c r="M95" s="127">
        <v>133206.91</v>
      </c>
      <c r="N95" s="127">
        <v>133166.57999999999</v>
      </c>
      <c r="O95" s="127">
        <v>144156.43</v>
      </c>
      <c r="P95" s="127">
        <v>108546.46</v>
      </c>
      <c r="Q95" s="127">
        <v>226.66</v>
      </c>
    </row>
    <row r="96" spans="1:17" ht="25.5" x14ac:dyDescent="0.2">
      <c r="A96" t="str">
        <f t="shared" si="1"/>
        <v>2011_1944</v>
      </c>
      <c r="D96" s="126">
        <v>94</v>
      </c>
      <c r="E96" s="127">
        <v>1944</v>
      </c>
      <c r="F96" s="127" t="s">
        <v>84</v>
      </c>
      <c r="G96" s="127">
        <v>1944</v>
      </c>
      <c r="H96" s="127">
        <v>2011</v>
      </c>
      <c r="I96" s="127">
        <v>0</v>
      </c>
      <c r="J96" s="127">
        <v>1</v>
      </c>
      <c r="K96" s="127">
        <v>805.4</v>
      </c>
      <c r="L96" s="127">
        <v>775.4</v>
      </c>
      <c r="M96" s="127">
        <v>29745.06</v>
      </c>
      <c r="N96" s="127">
        <v>225199.84</v>
      </c>
      <c r="O96" s="127">
        <v>237159.63</v>
      </c>
      <c r="P96" s="127">
        <v>205295.78</v>
      </c>
      <c r="Q96" s="127">
        <v>36.93</v>
      </c>
    </row>
    <row r="97" spans="1:17" x14ac:dyDescent="0.2">
      <c r="A97" t="str">
        <f t="shared" si="1"/>
        <v>2011_1953</v>
      </c>
      <c r="D97" s="126">
        <v>95</v>
      </c>
      <c r="E97" s="127">
        <v>1953</v>
      </c>
      <c r="F97" s="127" t="s">
        <v>85</v>
      </c>
      <c r="G97" s="127">
        <v>1953</v>
      </c>
      <c r="H97" s="127">
        <v>2011</v>
      </c>
      <c r="I97" s="127">
        <v>0</v>
      </c>
      <c r="J97" s="127">
        <v>1</v>
      </c>
      <c r="K97" s="127">
        <v>640.29999999999995</v>
      </c>
      <c r="L97" s="127">
        <v>639.29999999999995</v>
      </c>
      <c r="M97" s="127">
        <v>91313.44</v>
      </c>
      <c r="N97" s="127">
        <v>80666.490000000005</v>
      </c>
      <c r="O97" s="127">
        <v>81582.100000000006</v>
      </c>
      <c r="P97" s="127">
        <v>88453.4</v>
      </c>
      <c r="Q97" s="127">
        <v>142.61000000000001</v>
      </c>
    </row>
    <row r="98" spans="1:17" ht="38.25" x14ac:dyDescent="0.2">
      <c r="A98" t="str">
        <f t="shared" si="1"/>
        <v>2011_1963</v>
      </c>
      <c r="D98" s="126">
        <v>96</v>
      </c>
      <c r="E98" s="127">
        <v>1963</v>
      </c>
      <c r="F98" s="127" t="s">
        <v>86</v>
      </c>
      <c r="G98" s="127">
        <v>1963</v>
      </c>
      <c r="H98" s="127">
        <v>2011</v>
      </c>
      <c r="I98" s="127">
        <v>0</v>
      </c>
      <c r="J98" s="127">
        <v>1</v>
      </c>
      <c r="K98" s="127">
        <v>530.29999999999995</v>
      </c>
      <c r="L98" s="127">
        <v>547.29999999999995</v>
      </c>
      <c r="M98" s="127">
        <v>309949.09999999998</v>
      </c>
      <c r="N98" s="127">
        <v>190301.15</v>
      </c>
      <c r="O98" s="127">
        <v>203064.02</v>
      </c>
      <c r="P98" s="127">
        <v>193136.19</v>
      </c>
      <c r="Q98" s="127">
        <v>584.48</v>
      </c>
    </row>
    <row r="99" spans="1:17" ht="25.5" x14ac:dyDescent="0.2">
      <c r="A99" t="str">
        <f t="shared" si="1"/>
        <v>2011_1968</v>
      </c>
      <c r="D99" s="126">
        <v>97</v>
      </c>
      <c r="E99" s="127">
        <v>3582</v>
      </c>
      <c r="F99" s="127" t="s">
        <v>87</v>
      </c>
      <c r="G99" s="127">
        <v>1968</v>
      </c>
      <c r="H99" s="127">
        <v>2011</v>
      </c>
      <c r="I99" s="127">
        <v>0</v>
      </c>
      <c r="J99" s="127">
        <v>1</v>
      </c>
      <c r="K99" s="127">
        <v>691.3</v>
      </c>
      <c r="L99" s="127">
        <v>885.3</v>
      </c>
      <c r="M99" s="127">
        <v>88568.01</v>
      </c>
      <c r="N99" s="127">
        <v>240146.87</v>
      </c>
      <c r="O99" s="127">
        <v>241393.18</v>
      </c>
      <c r="P99" s="127">
        <v>244018.73</v>
      </c>
      <c r="Q99" s="127">
        <v>128.12</v>
      </c>
    </row>
    <row r="100" spans="1:17" ht="25.5" x14ac:dyDescent="0.2">
      <c r="A100" t="str">
        <f t="shared" si="1"/>
        <v>2011_3978</v>
      </c>
      <c r="D100" s="126">
        <v>98</v>
      </c>
      <c r="E100" s="127">
        <v>3978</v>
      </c>
      <c r="F100" s="127" t="s">
        <v>88</v>
      </c>
      <c r="G100" s="127">
        <v>3978</v>
      </c>
      <c r="H100" s="127">
        <v>2011</v>
      </c>
      <c r="I100" s="127">
        <v>0</v>
      </c>
      <c r="J100" s="127">
        <v>2</v>
      </c>
      <c r="K100" s="127">
        <v>540.6</v>
      </c>
      <c r="L100" s="127">
        <v>510.2</v>
      </c>
      <c r="M100" s="127">
        <v>135403.95000000001</v>
      </c>
      <c r="N100" s="127">
        <v>139897.46</v>
      </c>
      <c r="O100" s="127">
        <v>154921.06</v>
      </c>
      <c r="P100" s="127">
        <v>131907.35999999999</v>
      </c>
      <c r="Q100" s="127">
        <v>250.47</v>
      </c>
    </row>
    <row r="101" spans="1:17" ht="25.5" x14ac:dyDescent="0.2">
      <c r="A101" t="str">
        <f t="shared" si="1"/>
        <v>2011_6741</v>
      </c>
      <c r="D101" s="126">
        <v>99</v>
      </c>
      <c r="E101" s="127">
        <v>6741</v>
      </c>
      <c r="F101" s="127" t="s">
        <v>89</v>
      </c>
      <c r="G101" s="127">
        <v>6741</v>
      </c>
      <c r="H101" s="127">
        <v>2011</v>
      </c>
      <c r="I101" s="127">
        <v>0</v>
      </c>
      <c r="J101" s="127">
        <v>2</v>
      </c>
      <c r="K101" s="127">
        <v>921.2</v>
      </c>
      <c r="L101" s="127">
        <v>913.2</v>
      </c>
      <c r="M101" s="127">
        <v>296521.46999999997</v>
      </c>
      <c r="N101" s="127">
        <v>208095.97</v>
      </c>
      <c r="O101" s="127">
        <v>217964.78</v>
      </c>
      <c r="P101" s="127">
        <v>175712.51</v>
      </c>
      <c r="Q101" s="127">
        <v>321.89</v>
      </c>
    </row>
    <row r="102" spans="1:17" ht="25.5" x14ac:dyDescent="0.2">
      <c r="A102" t="str">
        <f t="shared" si="1"/>
        <v>2011_1970</v>
      </c>
      <c r="D102" s="126">
        <v>100</v>
      </c>
      <c r="E102" s="127">
        <v>1970</v>
      </c>
      <c r="F102" s="127" t="s">
        <v>90</v>
      </c>
      <c r="G102" s="127">
        <v>1970</v>
      </c>
      <c r="H102" s="127">
        <v>2011</v>
      </c>
      <c r="I102" s="127">
        <v>0</v>
      </c>
      <c r="J102" s="127">
        <v>1</v>
      </c>
      <c r="K102" s="127">
        <v>487.3</v>
      </c>
      <c r="L102" s="127">
        <v>435.3</v>
      </c>
      <c r="M102" s="127">
        <v>82473.48</v>
      </c>
      <c r="N102" s="127">
        <v>95063.26</v>
      </c>
      <c r="O102" s="127">
        <v>102830.28</v>
      </c>
      <c r="P102" s="127">
        <v>107960.26</v>
      </c>
      <c r="Q102" s="127">
        <v>169.25</v>
      </c>
    </row>
    <row r="103" spans="1:17" ht="38.25" x14ac:dyDescent="0.2">
      <c r="A103" t="str">
        <f t="shared" si="1"/>
        <v>2011_1972</v>
      </c>
      <c r="D103" s="126">
        <v>101</v>
      </c>
      <c r="E103" s="127">
        <v>1972</v>
      </c>
      <c r="F103" s="127" t="s">
        <v>91</v>
      </c>
      <c r="G103" s="127">
        <v>1972</v>
      </c>
      <c r="H103" s="127">
        <v>2011</v>
      </c>
      <c r="I103" s="127">
        <v>0</v>
      </c>
      <c r="J103" s="127">
        <v>1</v>
      </c>
      <c r="K103" s="127">
        <v>399</v>
      </c>
      <c r="L103" s="127">
        <v>405</v>
      </c>
      <c r="M103" s="127">
        <v>146246.67000000001</v>
      </c>
      <c r="N103" s="127">
        <v>173484.47</v>
      </c>
      <c r="O103" s="127">
        <v>181717.02</v>
      </c>
      <c r="P103" s="127">
        <v>163496.68</v>
      </c>
      <c r="Q103" s="127">
        <v>366.53</v>
      </c>
    </row>
    <row r="104" spans="1:17" ht="25.5" x14ac:dyDescent="0.2">
      <c r="A104" t="str">
        <f t="shared" si="1"/>
        <v>2011_1965</v>
      </c>
      <c r="D104" s="126">
        <v>102</v>
      </c>
      <c r="E104" s="127">
        <v>1965</v>
      </c>
      <c r="F104" s="127" t="s">
        <v>92</v>
      </c>
      <c r="G104" s="127">
        <v>1965</v>
      </c>
      <c r="H104" s="127">
        <v>2011</v>
      </c>
      <c r="I104" s="127">
        <v>0</v>
      </c>
      <c r="J104" s="127">
        <v>2</v>
      </c>
      <c r="K104" s="127">
        <v>706</v>
      </c>
      <c r="L104" s="127">
        <v>662</v>
      </c>
      <c r="M104" s="127">
        <v>132480.15</v>
      </c>
      <c r="N104" s="127">
        <v>137185.95000000001</v>
      </c>
      <c r="O104" s="127">
        <v>144911.81</v>
      </c>
      <c r="P104" s="127">
        <v>230821.29</v>
      </c>
      <c r="Q104" s="127">
        <v>187.65</v>
      </c>
    </row>
    <row r="105" spans="1:17" ht="51" x14ac:dyDescent="0.2">
      <c r="A105" t="str">
        <f t="shared" si="1"/>
        <v>2011_657</v>
      </c>
      <c r="D105" s="126">
        <v>103</v>
      </c>
      <c r="E105" s="127">
        <v>657</v>
      </c>
      <c r="F105" s="127" t="s">
        <v>333</v>
      </c>
      <c r="G105" s="127">
        <v>657</v>
      </c>
      <c r="H105" s="127">
        <v>2011</v>
      </c>
      <c r="I105" s="127">
        <v>0</v>
      </c>
      <c r="J105" s="127">
        <v>2</v>
      </c>
      <c r="K105" s="127">
        <v>850.5</v>
      </c>
      <c r="L105" s="127">
        <v>863.7</v>
      </c>
      <c r="M105" s="127">
        <v>433941</v>
      </c>
      <c r="N105" s="127">
        <v>310510.77</v>
      </c>
      <c r="O105" s="127">
        <v>322522.15000000002</v>
      </c>
      <c r="P105" s="127">
        <v>385253.56</v>
      </c>
      <c r="Q105" s="127">
        <v>510.22</v>
      </c>
    </row>
    <row r="106" spans="1:17" ht="51" x14ac:dyDescent="0.2">
      <c r="A106" t="str">
        <f t="shared" si="1"/>
        <v>2011_1989</v>
      </c>
      <c r="D106" s="126">
        <v>104</v>
      </c>
      <c r="E106" s="127">
        <v>1989</v>
      </c>
      <c r="F106" s="127" t="s">
        <v>93</v>
      </c>
      <c r="G106" s="127">
        <v>1989</v>
      </c>
      <c r="H106" s="127">
        <v>2011</v>
      </c>
      <c r="I106" s="127">
        <v>0</v>
      </c>
      <c r="J106" s="127">
        <v>1</v>
      </c>
      <c r="K106" s="127">
        <v>473</v>
      </c>
      <c r="L106" s="127">
        <v>565</v>
      </c>
      <c r="M106" s="127">
        <v>67216.34</v>
      </c>
      <c r="N106" s="127">
        <v>135103.06</v>
      </c>
      <c r="O106" s="127">
        <v>143868.74</v>
      </c>
      <c r="P106" s="127">
        <v>149242.97</v>
      </c>
      <c r="Q106" s="127">
        <v>142.11000000000001</v>
      </c>
    </row>
    <row r="107" spans="1:17" ht="51" x14ac:dyDescent="0.2">
      <c r="A107" t="str">
        <f t="shared" si="1"/>
        <v>2011_2007</v>
      </c>
      <c r="D107" s="126">
        <v>105</v>
      </c>
      <c r="E107" s="127">
        <v>2007</v>
      </c>
      <c r="F107" s="127" t="s">
        <v>94</v>
      </c>
      <c r="G107" s="127">
        <v>2007</v>
      </c>
      <c r="H107" s="127">
        <v>2011</v>
      </c>
      <c r="I107" s="127">
        <v>0</v>
      </c>
      <c r="J107" s="127">
        <v>1</v>
      </c>
      <c r="K107" s="127">
        <v>640.6</v>
      </c>
      <c r="L107" s="127">
        <v>577</v>
      </c>
      <c r="M107" s="127">
        <v>206722.97</v>
      </c>
      <c r="N107" s="127">
        <v>268035.86</v>
      </c>
      <c r="O107" s="127">
        <v>278250.78999999998</v>
      </c>
      <c r="P107" s="127">
        <v>207024.4</v>
      </c>
      <c r="Q107" s="127">
        <v>322.7</v>
      </c>
    </row>
    <row r="108" spans="1:17" ht="25.5" x14ac:dyDescent="0.2">
      <c r="A108" t="str">
        <f t="shared" si="1"/>
        <v>2011_2088</v>
      </c>
      <c r="D108" s="126">
        <v>106</v>
      </c>
      <c r="E108" s="127">
        <v>2088</v>
      </c>
      <c r="F108" s="127" t="s">
        <v>95</v>
      </c>
      <c r="G108" s="127">
        <v>2088</v>
      </c>
      <c r="H108" s="127">
        <v>2011</v>
      </c>
      <c r="I108" s="127">
        <v>0</v>
      </c>
      <c r="J108" s="127">
        <v>1</v>
      </c>
      <c r="K108" s="127">
        <v>696.2</v>
      </c>
      <c r="L108" s="127">
        <v>743.2</v>
      </c>
      <c r="M108" s="127">
        <v>177148.17</v>
      </c>
      <c r="N108" s="127">
        <v>240708.5</v>
      </c>
      <c r="O108" s="127">
        <v>318706.21000000002</v>
      </c>
      <c r="P108" s="127">
        <v>147951.01</v>
      </c>
      <c r="Q108" s="127">
        <v>254.45</v>
      </c>
    </row>
    <row r="109" spans="1:17" ht="25.5" x14ac:dyDescent="0.2">
      <c r="A109" t="str">
        <f t="shared" si="1"/>
        <v>2011_2097</v>
      </c>
      <c r="D109" s="126">
        <v>107</v>
      </c>
      <c r="E109" s="127">
        <v>2097</v>
      </c>
      <c r="F109" s="127" t="s">
        <v>96</v>
      </c>
      <c r="G109" s="127">
        <v>2097</v>
      </c>
      <c r="H109" s="127">
        <v>2011</v>
      </c>
      <c r="I109" s="127">
        <v>0</v>
      </c>
      <c r="J109" s="127">
        <v>1</v>
      </c>
      <c r="K109" s="127">
        <v>534.1</v>
      </c>
      <c r="L109" s="127">
        <v>504</v>
      </c>
      <c r="M109" s="127">
        <v>52327.06</v>
      </c>
      <c r="N109" s="127">
        <v>121920.38</v>
      </c>
      <c r="O109" s="127">
        <v>137269.56</v>
      </c>
      <c r="P109" s="127">
        <v>144694.23000000001</v>
      </c>
      <c r="Q109" s="127">
        <v>97.97</v>
      </c>
    </row>
    <row r="110" spans="1:17" x14ac:dyDescent="0.2">
      <c r="A110" t="str">
        <f t="shared" si="1"/>
        <v>2011_2113</v>
      </c>
      <c r="D110" s="126">
        <v>108</v>
      </c>
      <c r="E110" s="127">
        <v>2113</v>
      </c>
      <c r="F110" s="127" t="s">
        <v>97</v>
      </c>
      <c r="G110" s="127">
        <v>2113</v>
      </c>
      <c r="H110" s="127">
        <v>2011</v>
      </c>
      <c r="I110" s="127">
        <v>0</v>
      </c>
      <c r="J110" s="127">
        <v>1</v>
      </c>
      <c r="K110" s="127">
        <v>237.6</v>
      </c>
      <c r="L110" s="127">
        <v>237.2</v>
      </c>
      <c r="M110" s="127">
        <v>80362.320000000007</v>
      </c>
      <c r="N110" s="127">
        <v>70097.08</v>
      </c>
      <c r="O110" s="127">
        <v>73959.33</v>
      </c>
      <c r="P110" s="127">
        <v>65034.21</v>
      </c>
      <c r="Q110" s="127">
        <v>338.23</v>
      </c>
    </row>
    <row r="111" spans="1:17" ht="38.25" x14ac:dyDescent="0.2">
      <c r="A111" t="str">
        <f t="shared" si="1"/>
        <v>2011_2124</v>
      </c>
      <c r="D111" s="126">
        <v>109</v>
      </c>
      <c r="E111" s="127">
        <v>2124</v>
      </c>
      <c r="F111" s="127" t="s">
        <v>397</v>
      </c>
      <c r="G111" s="127">
        <v>2124</v>
      </c>
      <c r="H111" s="127">
        <v>2011</v>
      </c>
      <c r="I111" s="127">
        <v>0</v>
      </c>
      <c r="J111" s="127">
        <v>1</v>
      </c>
      <c r="K111" s="127">
        <v>1358.2</v>
      </c>
      <c r="L111" s="127">
        <v>1336.2</v>
      </c>
      <c r="M111" s="135">
        <v>-69558.149999999994</v>
      </c>
      <c r="N111" s="127">
        <v>648850.79</v>
      </c>
      <c r="O111" s="127">
        <v>669475.25</v>
      </c>
      <c r="P111" s="127">
        <v>521530.77</v>
      </c>
      <c r="Q111" s="135">
        <v>-51.21</v>
      </c>
    </row>
    <row r="112" spans="1:17" ht="51" x14ac:dyDescent="0.2">
      <c r="A112" t="str">
        <f t="shared" si="1"/>
        <v>2011_2151</v>
      </c>
      <c r="D112" s="126">
        <v>110</v>
      </c>
      <c r="E112" s="127">
        <v>2151</v>
      </c>
      <c r="F112" s="127" t="s">
        <v>406</v>
      </c>
      <c r="G112" s="127">
        <v>2151</v>
      </c>
      <c r="H112" s="127">
        <v>2011</v>
      </c>
      <c r="I112" s="127">
        <v>0</v>
      </c>
      <c r="J112" s="127">
        <v>2</v>
      </c>
      <c r="K112" s="127">
        <v>491.3</v>
      </c>
      <c r="L112" s="127">
        <v>436</v>
      </c>
      <c r="M112" s="127">
        <v>197842.2</v>
      </c>
      <c r="N112" s="127">
        <v>124973.17</v>
      </c>
      <c r="O112" s="127">
        <v>137249.94</v>
      </c>
      <c r="P112" s="127">
        <v>106384.89</v>
      </c>
      <c r="Q112" s="127">
        <v>402.69</v>
      </c>
    </row>
    <row r="113" spans="1:17" x14ac:dyDescent="0.2">
      <c r="A113" t="str">
        <f t="shared" si="1"/>
        <v>2011_2169</v>
      </c>
      <c r="D113" s="126">
        <v>111</v>
      </c>
      <c r="E113" s="127">
        <v>2169</v>
      </c>
      <c r="F113" s="127" t="s">
        <v>98</v>
      </c>
      <c r="G113" s="127">
        <v>2169</v>
      </c>
      <c r="H113" s="127">
        <v>2011</v>
      </c>
      <c r="I113" s="127">
        <v>0</v>
      </c>
      <c r="J113" s="127">
        <v>1</v>
      </c>
      <c r="K113" s="127">
        <v>1710</v>
      </c>
      <c r="L113" s="127">
        <v>1702.8</v>
      </c>
      <c r="M113" s="127">
        <v>1899420.66</v>
      </c>
      <c r="N113" s="127">
        <v>663046.30000000005</v>
      </c>
      <c r="O113" s="127">
        <v>698115.27</v>
      </c>
      <c r="P113" s="127">
        <v>1030130.91</v>
      </c>
      <c r="Q113" s="127">
        <v>1110.77</v>
      </c>
    </row>
    <row r="114" spans="1:17" ht="25.5" x14ac:dyDescent="0.2">
      <c r="A114" t="str">
        <f t="shared" si="1"/>
        <v>2011_2295</v>
      </c>
      <c r="D114" s="126">
        <v>112</v>
      </c>
      <c r="E114" s="127">
        <v>2295</v>
      </c>
      <c r="F114" s="127" t="s">
        <v>99</v>
      </c>
      <c r="G114" s="127">
        <v>2295</v>
      </c>
      <c r="H114" s="127">
        <v>2011</v>
      </c>
      <c r="I114" s="127">
        <v>0</v>
      </c>
      <c r="J114" s="127">
        <v>2</v>
      </c>
      <c r="K114" s="127">
        <v>1232.5999999999999</v>
      </c>
      <c r="L114" s="127">
        <v>1253.2</v>
      </c>
      <c r="M114" s="127">
        <v>431886.94</v>
      </c>
      <c r="N114" s="127">
        <v>322817.14</v>
      </c>
      <c r="O114" s="127">
        <v>323168.71999999997</v>
      </c>
      <c r="P114" s="127">
        <v>191949.42</v>
      </c>
      <c r="Q114" s="127">
        <v>350.39</v>
      </c>
    </row>
    <row r="115" spans="1:17" ht="25.5" x14ac:dyDescent="0.2">
      <c r="A115" t="str">
        <f t="shared" si="1"/>
        <v>2011_2313</v>
      </c>
      <c r="D115" s="126">
        <v>113</v>
      </c>
      <c r="E115" s="127">
        <v>2313</v>
      </c>
      <c r="F115" s="127" t="s">
        <v>100</v>
      </c>
      <c r="G115" s="127">
        <v>2313</v>
      </c>
      <c r="H115" s="127">
        <v>2011</v>
      </c>
      <c r="I115" s="127">
        <v>0</v>
      </c>
      <c r="J115" s="127">
        <v>1</v>
      </c>
      <c r="K115" s="127">
        <v>3737.5</v>
      </c>
      <c r="L115" s="127">
        <v>3647.7</v>
      </c>
      <c r="M115" s="127">
        <v>940437.06</v>
      </c>
      <c r="N115" s="127">
        <v>1238910.08</v>
      </c>
      <c r="O115" s="127">
        <v>1324148.48</v>
      </c>
      <c r="P115" s="127">
        <v>1166825.32</v>
      </c>
      <c r="Q115" s="127">
        <v>251.62</v>
      </c>
    </row>
    <row r="116" spans="1:17" ht="25.5" x14ac:dyDescent="0.2">
      <c r="A116" t="str">
        <f t="shared" si="1"/>
        <v>2011_2322</v>
      </c>
      <c r="D116" s="126">
        <v>114</v>
      </c>
      <c r="E116" s="127">
        <v>2322</v>
      </c>
      <c r="F116" s="127" t="s">
        <v>101</v>
      </c>
      <c r="G116" s="127">
        <v>2322</v>
      </c>
      <c r="H116" s="127">
        <v>2011</v>
      </c>
      <c r="I116" s="127">
        <v>0</v>
      </c>
      <c r="J116" s="127">
        <v>1</v>
      </c>
      <c r="K116" s="127">
        <v>2286</v>
      </c>
      <c r="L116" s="127">
        <v>2127.6</v>
      </c>
      <c r="M116" s="127">
        <v>841497.63</v>
      </c>
      <c r="N116" s="127">
        <v>457869.21</v>
      </c>
      <c r="O116" s="127">
        <v>508723.79</v>
      </c>
      <c r="P116" s="127">
        <v>421387.88</v>
      </c>
      <c r="Q116" s="127">
        <v>368.11</v>
      </c>
    </row>
    <row r="117" spans="1:17" ht="25.5" x14ac:dyDescent="0.2">
      <c r="A117" t="str">
        <f t="shared" si="1"/>
        <v>2011_2369</v>
      </c>
      <c r="D117" s="126">
        <v>115</v>
      </c>
      <c r="E117" s="127">
        <v>2369</v>
      </c>
      <c r="F117" s="127" t="s">
        <v>102</v>
      </c>
      <c r="G117" s="127">
        <v>2369</v>
      </c>
      <c r="H117" s="127">
        <v>2011</v>
      </c>
      <c r="I117" s="127">
        <v>0</v>
      </c>
      <c r="J117" s="127">
        <v>1</v>
      </c>
      <c r="K117" s="127">
        <v>423.4</v>
      </c>
      <c r="L117" s="127">
        <v>422.5</v>
      </c>
      <c r="M117" s="127">
        <v>92812.34</v>
      </c>
      <c r="N117" s="127">
        <v>74607.09</v>
      </c>
      <c r="O117" s="127">
        <v>80368.259999999995</v>
      </c>
      <c r="P117" s="127">
        <v>67387.990000000005</v>
      </c>
      <c r="Q117" s="127">
        <v>219.21</v>
      </c>
    </row>
    <row r="118" spans="1:17" x14ac:dyDescent="0.2">
      <c r="A118" t="str">
        <f t="shared" si="1"/>
        <v>2011_2682</v>
      </c>
      <c r="D118" s="126">
        <v>116</v>
      </c>
      <c r="E118" s="127">
        <v>2682</v>
      </c>
      <c r="F118" s="127" t="s">
        <v>1</v>
      </c>
      <c r="G118" s="127">
        <v>2682</v>
      </c>
      <c r="H118" s="127">
        <v>2011</v>
      </c>
      <c r="I118" s="127">
        <v>0</v>
      </c>
      <c r="J118" s="127">
        <v>1</v>
      </c>
      <c r="K118" s="127">
        <v>329.4</v>
      </c>
      <c r="L118" s="127">
        <v>473.8</v>
      </c>
      <c r="M118" s="127">
        <v>104493.64</v>
      </c>
      <c r="N118" s="127">
        <v>95105.36</v>
      </c>
      <c r="O118" s="127">
        <v>104153.07</v>
      </c>
      <c r="P118" s="127">
        <v>73454</v>
      </c>
      <c r="Q118" s="127">
        <v>317.22000000000003</v>
      </c>
    </row>
    <row r="119" spans="1:17" ht="25.5" x14ac:dyDescent="0.2">
      <c r="A119" t="str">
        <f t="shared" si="1"/>
        <v>2011_2376</v>
      </c>
      <c r="D119" s="126">
        <v>117</v>
      </c>
      <c r="E119" s="127">
        <v>2376</v>
      </c>
      <c r="F119" s="127" t="s">
        <v>103</v>
      </c>
      <c r="G119" s="127">
        <v>2376</v>
      </c>
      <c r="H119" s="127">
        <v>2011</v>
      </c>
      <c r="I119" s="127">
        <v>0</v>
      </c>
      <c r="J119" s="127">
        <v>1</v>
      </c>
      <c r="K119" s="127">
        <v>445</v>
      </c>
      <c r="L119" s="127">
        <v>446</v>
      </c>
      <c r="M119" s="127">
        <v>423326.16</v>
      </c>
      <c r="N119" s="127">
        <v>248014.83</v>
      </c>
      <c r="O119" s="127">
        <v>258116.92</v>
      </c>
      <c r="P119" s="127">
        <v>226270.53</v>
      </c>
      <c r="Q119" s="127">
        <v>951.29</v>
      </c>
    </row>
    <row r="120" spans="1:17" ht="38.25" x14ac:dyDescent="0.2">
      <c r="A120" t="str">
        <f t="shared" si="1"/>
        <v>2011_2403</v>
      </c>
      <c r="D120" s="126">
        <v>118</v>
      </c>
      <c r="E120" s="127">
        <v>2403</v>
      </c>
      <c r="F120" s="127" t="s">
        <v>398</v>
      </c>
      <c r="G120" s="127">
        <v>2403</v>
      </c>
      <c r="H120" s="127">
        <v>2011</v>
      </c>
      <c r="I120" s="127">
        <v>0</v>
      </c>
      <c r="J120" s="127">
        <v>2</v>
      </c>
      <c r="K120" s="127">
        <v>1046.8</v>
      </c>
      <c r="L120" s="127">
        <v>1150</v>
      </c>
      <c r="M120" s="127">
        <v>284338.56</v>
      </c>
      <c r="N120" s="127">
        <v>349971.03</v>
      </c>
      <c r="O120" s="127">
        <v>368330.46</v>
      </c>
      <c r="P120" s="127">
        <v>259650.43</v>
      </c>
      <c r="Q120" s="127">
        <v>271.63</v>
      </c>
    </row>
    <row r="121" spans="1:17" ht="38.25" x14ac:dyDescent="0.2">
      <c r="A121" t="str">
        <f t="shared" si="1"/>
        <v>2011_2457</v>
      </c>
      <c r="D121" s="126">
        <v>119</v>
      </c>
      <c r="E121" s="127">
        <v>2457</v>
      </c>
      <c r="F121" s="127" t="s">
        <v>104</v>
      </c>
      <c r="G121" s="127">
        <v>2457</v>
      </c>
      <c r="H121" s="127">
        <v>2011</v>
      </c>
      <c r="I121" s="127">
        <v>0</v>
      </c>
      <c r="J121" s="127">
        <v>1</v>
      </c>
      <c r="K121" s="127">
        <v>470</v>
      </c>
      <c r="L121" s="127">
        <v>457</v>
      </c>
      <c r="M121" s="127">
        <v>54363.73</v>
      </c>
      <c r="N121" s="127">
        <v>110047.11</v>
      </c>
      <c r="O121" s="127">
        <v>117496.1</v>
      </c>
      <c r="P121" s="127">
        <v>108525.49</v>
      </c>
      <c r="Q121" s="127">
        <v>115.67</v>
      </c>
    </row>
    <row r="122" spans="1:17" x14ac:dyDescent="0.2">
      <c r="A122" t="str">
        <f t="shared" si="1"/>
        <v>2011_2466</v>
      </c>
      <c r="D122" s="126">
        <v>120</v>
      </c>
      <c r="E122" s="127">
        <v>2466</v>
      </c>
      <c r="F122" s="127" t="s">
        <v>105</v>
      </c>
      <c r="G122" s="127">
        <v>2466</v>
      </c>
      <c r="H122" s="127">
        <v>2011</v>
      </c>
      <c r="I122" s="127">
        <v>0</v>
      </c>
      <c r="J122" s="127">
        <v>1</v>
      </c>
      <c r="K122" s="127">
        <v>1198.5</v>
      </c>
      <c r="L122" s="127">
        <v>1234.5999999999999</v>
      </c>
      <c r="M122" s="127">
        <v>685491.67</v>
      </c>
      <c r="N122" s="127">
        <v>350874.74</v>
      </c>
      <c r="O122" s="127">
        <v>371073.9</v>
      </c>
      <c r="P122" s="127">
        <v>258897.3</v>
      </c>
      <c r="Q122" s="127">
        <v>571.96</v>
      </c>
    </row>
    <row r="123" spans="1:17" ht="38.25" x14ac:dyDescent="0.2">
      <c r="A123" t="str">
        <f t="shared" si="1"/>
        <v>2011_2493</v>
      </c>
      <c r="D123" s="126">
        <v>121</v>
      </c>
      <c r="E123" s="127">
        <v>2493</v>
      </c>
      <c r="F123" s="127" t="s">
        <v>106</v>
      </c>
      <c r="G123" s="127">
        <v>2493</v>
      </c>
      <c r="H123" s="127">
        <v>2011</v>
      </c>
      <c r="I123" s="127">
        <v>0</v>
      </c>
      <c r="J123" s="127">
        <v>1</v>
      </c>
      <c r="K123" s="127">
        <v>129</v>
      </c>
      <c r="L123" s="127">
        <v>137</v>
      </c>
      <c r="M123" s="127">
        <v>333674.65999999997</v>
      </c>
      <c r="N123" s="127">
        <v>149422.99</v>
      </c>
      <c r="O123" s="127">
        <v>153979.06</v>
      </c>
      <c r="P123" s="127">
        <v>42559.5</v>
      </c>
      <c r="Q123" s="127">
        <v>2586.63</v>
      </c>
    </row>
    <row r="124" spans="1:17" ht="38.25" x14ac:dyDescent="0.2">
      <c r="A124" t="str">
        <f t="shared" si="1"/>
        <v>2011_2502</v>
      </c>
      <c r="D124" s="126">
        <v>122</v>
      </c>
      <c r="E124" s="127">
        <v>2502</v>
      </c>
      <c r="F124" s="127" t="s">
        <v>107</v>
      </c>
      <c r="G124" s="127">
        <v>2502</v>
      </c>
      <c r="H124" s="127">
        <v>2011</v>
      </c>
      <c r="I124" s="127">
        <v>0</v>
      </c>
      <c r="J124" s="127">
        <v>1</v>
      </c>
      <c r="K124" s="127">
        <v>647.70000000000005</v>
      </c>
      <c r="L124" s="127">
        <v>577.70000000000005</v>
      </c>
      <c r="M124" s="127">
        <v>296555.73</v>
      </c>
      <c r="N124" s="127">
        <v>169975.53</v>
      </c>
      <c r="O124" s="127">
        <v>184147.47</v>
      </c>
      <c r="P124" s="127">
        <v>157306.78</v>
      </c>
      <c r="Q124" s="127">
        <v>457.86</v>
      </c>
    </row>
    <row r="125" spans="1:17" x14ac:dyDescent="0.2">
      <c r="A125" t="str">
        <f t="shared" si="1"/>
        <v>2011_2511</v>
      </c>
      <c r="D125" s="126">
        <v>123</v>
      </c>
      <c r="E125" s="127">
        <v>2511</v>
      </c>
      <c r="F125" s="127" t="s">
        <v>108</v>
      </c>
      <c r="G125" s="127">
        <v>2511</v>
      </c>
      <c r="H125" s="127">
        <v>2011</v>
      </c>
      <c r="I125" s="127">
        <v>0</v>
      </c>
      <c r="J125" s="127">
        <v>1</v>
      </c>
      <c r="K125" s="127">
        <v>2106.1</v>
      </c>
      <c r="L125" s="127">
        <v>2114</v>
      </c>
      <c r="M125" s="127">
        <v>471078.68</v>
      </c>
      <c r="N125" s="127">
        <v>498582.22</v>
      </c>
      <c r="O125" s="127">
        <v>533330.23</v>
      </c>
      <c r="P125" s="127">
        <v>459083.48</v>
      </c>
      <c r="Q125" s="127">
        <v>223.67</v>
      </c>
    </row>
    <row r="126" spans="1:17" ht="25.5" x14ac:dyDescent="0.2">
      <c r="A126" t="str">
        <f t="shared" si="1"/>
        <v>2011_2520</v>
      </c>
      <c r="D126" s="126">
        <v>124</v>
      </c>
      <c r="E126" s="127">
        <v>2520</v>
      </c>
      <c r="F126" s="127" t="s">
        <v>109</v>
      </c>
      <c r="G126" s="127">
        <v>2520</v>
      </c>
      <c r="H126" s="127">
        <v>2011</v>
      </c>
      <c r="I126" s="127">
        <v>0</v>
      </c>
      <c r="J126" s="127">
        <v>1</v>
      </c>
      <c r="K126" s="127">
        <v>337.4</v>
      </c>
      <c r="L126" s="127">
        <v>363.9</v>
      </c>
      <c r="M126" s="127">
        <v>103958.07</v>
      </c>
      <c r="N126" s="127">
        <v>85136.66</v>
      </c>
      <c r="O126" s="127">
        <v>90168.02</v>
      </c>
      <c r="P126" s="127">
        <v>35680.31</v>
      </c>
      <c r="Q126" s="127">
        <v>308.12</v>
      </c>
    </row>
    <row r="127" spans="1:17" ht="25.5" x14ac:dyDescent="0.2">
      <c r="A127" t="str">
        <f t="shared" si="1"/>
        <v>2011_2556</v>
      </c>
      <c r="D127" s="126">
        <v>125</v>
      </c>
      <c r="E127" s="127">
        <v>2556</v>
      </c>
      <c r="F127" s="127" t="s">
        <v>110</v>
      </c>
      <c r="G127" s="127">
        <v>2556</v>
      </c>
      <c r="H127" s="127">
        <v>2011</v>
      </c>
      <c r="I127" s="127">
        <v>0</v>
      </c>
      <c r="J127" s="127">
        <v>1</v>
      </c>
      <c r="K127" s="127">
        <v>367</v>
      </c>
      <c r="L127" s="127">
        <v>326</v>
      </c>
      <c r="M127" s="127">
        <v>177824.51</v>
      </c>
      <c r="N127" s="127">
        <v>201805.31</v>
      </c>
      <c r="O127" s="127">
        <v>209524.41</v>
      </c>
      <c r="P127" s="127">
        <v>106337.94</v>
      </c>
      <c r="Q127" s="127">
        <v>484.54</v>
      </c>
    </row>
    <row r="128" spans="1:17" ht="25.5" x14ac:dyDescent="0.2">
      <c r="A128" t="str">
        <f t="shared" si="1"/>
        <v>2011_3195</v>
      </c>
      <c r="D128" s="126">
        <v>126</v>
      </c>
      <c r="E128" s="127">
        <v>3195</v>
      </c>
      <c r="F128" s="127" t="s">
        <v>111</v>
      </c>
      <c r="G128" s="127">
        <v>3195</v>
      </c>
      <c r="H128" s="127">
        <v>2011</v>
      </c>
      <c r="I128" s="127">
        <v>0</v>
      </c>
      <c r="J128" s="127">
        <v>2</v>
      </c>
      <c r="K128" s="127">
        <v>1351</v>
      </c>
      <c r="L128" s="127">
        <v>1318</v>
      </c>
      <c r="M128" s="127">
        <v>524236.94</v>
      </c>
      <c r="N128" s="127">
        <v>561104.04</v>
      </c>
      <c r="O128" s="127">
        <v>564017.07999999996</v>
      </c>
      <c r="P128" s="127">
        <v>347810.26</v>
      </c>
      <c r="Q128" s="127">
        <v>388.04</v>
      </c>
    </row>
    <row r="129" spans="1:17" ht="25.5" x14ac:dyDescent="0.2">
      <c r="A129" t="str">
        <f t="shared" si="1"/>
        <v>2011_2709</v>
      </c>
      <c r="D129" s="126">
        <v>127</v>
      </c>
      <c r="E129" s="127">
        <v>2709</v>
      </c>
      <c r="F129" s="127" t="s">
        <v>112</v>
      </c>
      <c r="G129" s="127">
        <v>2709</v>
      </c>
      <c r="H129" s="127">
        <v>2011</v>
      </c>
      <c r="I129" s="127">
        <v>0</v>
      </c>
      <c r="J129" s="127">
        <v>1</v>
      </c>
      <c r="K129" s="127">
        <v>1708.9</v>
      </c>
      <c r="L129" s="127">
        <v>1739.9</v>
      </c>
      <c r="M129" s="127">
        <v>382035.76</v>
      </c>
      <c r="N129" s="127">
        <v>389926.51</v>
      </c>
      <c r="O129" s="127">
        <v>399994.5</v>
      </c>
      <c r="P129" s="127">
        <v>338352.94</v>
      </c>
      <c r="Q129" s="127">
        <v>223.56</v>
      </c>
    </row>
    <row r="130" spans="1:17" x14ac:dyDescent="0.2">
      <c r="A130" t="str">
        <f t="shared" si="1"/>
        <v>2011_2718</v>
      </c>
      <c r="D130" s="126">
        <v>128</v>
      </c>
      <c r="E130" s="127">
        <v>2718</v>
      </c>
      <c r="F130" s="127" t="s">
        <v>113</v>
      </c>
      <c r="G130" s="127">
        <v>2718</v>
      </c>
      <c r="H130" s="127">
        <v>2011</v>
      </c>
      <c r="I130" s="127">
        <v>0</v>
      </c>
      <c r="J130" s="127">
        <v>1</v>
      </c>
      <c r="K130" s="127">
        <v>599</v>
      </c>
      <c r="L130" s="127">
        <v>566.4</v>
      </c>
      <c r="M130" s="127">
        <v>103624.68</v>
      </c>
      <c r="N130" s="127">
        <v>74283.34</v>
      </c>
      <c r="O130" s="127">
        <v>80820.97</v>
      </c>
      <c r="P130" s="127">
        <v>132208.26</v>
      </c>
      <c r="Q130" s="127">
        <v>173</v>
      </c>
    </row>
    <row r="131" spans="1:17" ht="25.5" x14ac:dyDescent="0.2">
      <c r="A131" t="str">
        <f t="shared" si="1"/>
        <v>2011_2727</v>
      </c>
      <c r="D131" s="126">
        <v>129</v>
      </c>
      <c r="E131" s="127">
        <v>2727</v>
      </c>
      <c r="F131" s="127" t="s">
        <v>114</v>
      </c>
      <c r="G131" s="127">
        <v>2727</v>
      </c>
      <c r="H131" s="127">
        <v>2011</v>
      </c>
      <c r="I131" s="127">
        <v>0</v>
      </c>
      <c r="J131" s="127">
        <v>1</v>
      </c>
      <c r="K131" s="127">
        <v>626.5</v>
      </c>
      <c r="L131" s="127">
        <v>655.7</v>
      </c>
      <c r="M131" s="127">
        <v>51711.19</v>
      </c>
      <c r="N131" s="127">
        <v>199999.81</v>
      </c>
      <c r="O131" s="127">
        <v>210061.14</v>
      </c>
      <c r="P131" s="127">
        <v>183337.95</v>
      </c>
      <c r="Q131" s="127">
        <v>82.54</v>
      </c>
    </row>
    <row r="132" spans="1:17" ht="25.5" x14ac:dyDescent="0.2">
      <c r="A132" t="str">
        <f t="shared" ref="A132:A195" si="2">CONCATENATE(H132,"_",G132)</f>
        <v>2011_2754</v>
      </c>
      <c r="D132" s="126">
        <v>130</v>
      </c>
      <c r="E132" s="127">
        <v>2754</v>
      </c>
      <c r="F132" s="127" t="s">
        <v>115</v>
      </c>
      <c r="G132" s="127">
        <v>2754</v>
      </c>
      <c r="H132" s="127">
        <v>2011</v>
      </c>
      <c r="I132" s="127">
        <v>0</v>
      </c>
      <c r="J132" s="127">
        <v>1</v>
      </c>
      <c r="K132" s="127">
        <v>493.6</v>
      </c>
      <c r="L132" s="127">
        <v>545.29999999999995</v>
      </c>
      <c r="M132" s="135">
        <v>-23906.25</v>
      </c>
      <c r="N132" s="127">
        <v>24960.13</v>
      </c>
      <c r="O132" s="127">
        <v>32071.23</v>
      </c>
      <c r="P132" s="127">
        <v>123047.18</v>
      </c>
      <c r="Q132" s="135">
        <v>-48.43</v>
      </c>
    </row>
    <row r="133" spans="1:17" x14ac:dyDescent="0.2">
      <c r="A133" t="str">
        <f t="shared" si="2"/>
        <v>2011_2766</v>
      </c>
      <c r="D133" s="126">
        <v>131</v>
      </c>
      <c r="E133" s="127">
        <v>2766</v>
      </c>
      <c r="F133" s="127" t="s">
        <v>334</v>
      </c>
      <c r="G133" s="127">
        <v>2766</v>
      </c>
      <c r="H133" s="127">
        <v>2011</v>
      </c>
      <c r="I133" s="127">
        <v>0</v>
      </c>
      <c r="J133" s="127">
        <v>1</v>
      </c>
      <c r="K133" s="127">
        <v>351.3</v>
      </c>
      <c r="L133" s="127">
        <v>343.3</v>
      </c>
      <c r="M133" s="127">
        <v>371867.95</v>
      </c>
      <c r="N133" s="127">
        <v>122479.59</v>
      </c>
      <c r="O133" s="127">
        <v>130395.33</v>
      </c>
      <c r="P133" s="127">
        <v>180219.51999999999</v>
      </c>
      <c r="Q133" s="127">
        <v>1058.55</v>
      </c>
    </row>
    <row r="134" spans="1:17" x14ac:dyDescent="0.2">
      <c r="A134" t="str">
        <f t="shared" si="2"/>
        <v>2011_2772</v>
      </c>
      <c r="D134" s="126">
        <v>132</v>
      </c>
      <c r="E134" s="127">
        <v>2772</v>
      </c>
      <c r="F134" s="127" t="s">
        <v>116</v>
      </c>
      <c r="G134" s="127">
        <v>2772</v>
      </c>
      <c r="H134" s="127">
        <v>2011</v>
      </c>
      <c r="I134" s="127">
        <v>0</v>
      </c>
      <c r="J134" s="127">
        <v>1</v>
      </c>
      <c r="K134" s="127">
        <v>257</v>
      </c>
      <c r="L134" s="127">
        <v>244</v>
      </c>
      <c r="M134" s="127">
        <v>87986.2</v>
      </c>
      <c r="N134" s="127">
        <v>0</v>
      </c>
      <c r="O134" s="127">
        <v>5110.41</v>
      </c>
      <c r="P134" s="127">
        <v>33678.339999999997</v>
      </c>
      <c r="Q134" s="127">
        <v>342.36</v>
      </c>
    </row>
    <row r="135" spans="1:17" ht="25.5" x14ac:dyDescent="0.2">
      <c r="A135" t="str">
        <f t="shared" si="2"/>
        <v>2011_2781</v>
      </c>
      <c r="D135" s="126">
        <v>133</v>
      </c>
      <c r="E135" s="127">
        <v>2781</v>
      </c>
      <c r="F135" s="127" t="s">
        <v>117</v>
      </c>
      <c r="G135" s="127">
        <v>2781</v>
      </c>
      <c r="H135" s="127">
        <v>2011</v>
      </c>
      <c r="I135" s="127">
        <v>0</v>
      </c>
      <c r="J135" s="127">
        <v>1</v>
      </c>
      <c r="K135" s="127">
        <v>1169.7</v>
      </c>
      <c r="L135" s="127">
        <v>1167.9000000000001</v>
      </c>
      <c r="M135" s="127">
        <v>146990.74</v>
      </c>
      <c r="N135" s="127">
        <v>100057.21</v>
      </c>
      <c r="O135" s="127">
        <v>118565.75</v>
      </c>
      <c r="P135" s="127">
        <v>243275.93</v>
      </c>
      <c r="Q135" s="127">
        <v>125.67</v>
      </c>
    </row>
    <row r="136" spans="1:17" x14ac:dyDescent="0.2">
      <c r="A136" t="str">
        <f t="shared" si="2"/>
        <v>2011_2826</v>
      </c>
      <c r="D136" s="126">
        <v>134</v>
      </c>
      <c r="E136" s="127">
        <v>2826</v>
      </c>
      <c r="F136" s="127" t="s">
        <v>118</v>
      </c>
      <c r="G136" s="127">
        <v>2826</v>
      </c>
      <c r="H136" s="127">
        <v>2011</v>
      </c>
      <c r="I136" s="127">
        <v>0</v>
      </c>
      <c r="J136" s="127">
        <v>1</v>
      </c>
      <c r="K136" s="127">
        <v>1473.1</v>
      </c>
      <c r="L136" s="127">
        <v>1591.1</v>
      </c>
      <c r="M136" s="127">
        <v>383968.35</v>
      </c>
      <c r="N136" s="127">
        <v>414758.17</v>
      </c>
      <c r="O136" s="127">
        <v>439801.35</v>
      </c>
      <c r="P136" s="127">
        <v>387212.79999999999</v>
      </c>
      <c r="Q136" s="127">
        <v>260.64999999999998</v>
      </c>
    </row>
    <row r="137" spans="1:17" ht="38.25" x14ac:dyDescent="0.2">
      <c r="A137" t="str">
        <f t="shared" si="2"/>
        <v>2011_2846</v>
      </c>
      <c r="D137" s="126">
        <v>135</v>
      </c>
      <c r="E137" s="127">
        <v>2846</v>
      </c>
      <c r="F137" s="127" t="s">
        <v>119</v>
      </c>
      <c r="G137" s="127">
        <v>2846</v>
      </c>
      <c r="H137" s="127">
        <v>2011</v>
      </c>
      <c r="I137" s="127">
        <v>0</v>
      </c>
      <c r="J137" s="127">
        <v>1</v>
      </c>
      <c r="K137" s="127">
        <v>298</v>
      </c>
      <c r="L137" s="127">
        <v>297</v>
      </c>
      <c r="M137" s="127">
        <v>235864.97</v>
      </c>
      <c r="N137" s="127">
        <v>198218.59</v>
      </c>
      <c r="O137" s="127">
        <v>206681.13</v>
      </c>
      <c r="P137" s="127">
        <v>61501.71</v>
      </c>
      <c r="Q137" s="127">
        <v>791.49</v>
      </c>
    </row>
    <row r="138" spans="1:17" ht="38.25" x14ac:dyDescent="0.2">
      <c r="A138" t="str">
        <f t="shared" si="2"/>
        <v>2011_2862</v>
      </c>
      <c r="D138" s="126">
        <v>136</v>
      </c>
      <c r="E138" s="127">
        <v>2862</v>
      </c>
      <c r="F138" s="127" t="s">
        <v>120</v>
      </c>
      <c r="G138" s="127">
        <v>2862</v>
      </c>
      <c r="H138" s="127">
        <v>2011</v>
      </c>
      <c r="I138" s="127">
        <v>0</v>
      </c>
      <c r="J138" s="127">
        <v>1</v>
      </c>
      <c r="K138" s="127">
        <v>640.1</v>
      </c>
      <c r="L138" s="127">
        <v>645.1</v>
      </c>
      <c r="M138" s="127">
        <v>54272</v>
      </c>
      <c r="N138" s="127">
        <v>135340.82</v>
      </c>
      <c r="O138" s="127">
        <v>144418.22</v>
      </c>
      <c r="P138" s="127">
        <v>132652.82</v>
      </c>
      <c r="Q138" s="127">
        <v>84.79</v>
      </c>
    </row>
    <row r="139" spans="1:17" x14ac:dyDescent="0.2">
      <c r="A139" t="str">
        <f t="shared" si="2"/>
        <v>2011_2977</v>
      </c>
      <c r="D139" s="126">
        <v>137</v>
      </c>
      <c r="E139" s="127">
        <v>2977</v>
      </c>
      <c r="F139" s="127" t="s">
        <v>121</v>
      </c>
      <c r="G139" s="127">
        <v>2977</v>
      </c>
      <c r="H139" s="127">
        <v>2011</v>
      </c>
      <c r="I139" s="127">
        <v>0</v>
      </c>
      <c r="J139" s="127">
        <v>1</v>
      </c>
      <c r="K139" s="127">
        <v>654.4</v>
      </c>
      <c r="L139" s="127">
        <v>683</v>
      </c>
      <c r="M139" s="127">
        <v>23239.69</v>
      </c>
      <c r="N139" s="127">
        <v>182838.13</v>
      </c>
      <c r="O139" s="127">
        <v>192879.54</v>
      </c>
      <c r="P139" s="127">
        <v>171921.75</v>
      </c>
      <c r="Q139" s="127">
        <v>35.51</v>
      </c>
    </row>
    <row r="140" spans="1:17" x14ac:dyDescent="0.2">
      <c r="A140" t="str">
        <f t="shared" si="2"/>
        <v>2011_2988</v>
      </c>
      <c r="D140" s="126">
        <v>138</v>
      </c>
      <c r="E140" s="127">
        <v>2988</v>
      </c>
      <c r="F140" s="127" t="s">
        <v>122</v>
      </c>
      <c r="G140" s="127">
        <v>2988</v>
      </c>
      <c r="H140" s="127">
        <v>2011</v>
      </c>
      <c r="I140" s="127">
        <v>0</v>
      </c>
      <c r="J140" s="127">
        <v>1</v>
      </c>
      <c r="K140" s="127">
        <v>551</v>
      </c>
      <c r="L140" s="127">
        <v>710</v>
      </c>
      <c r="M140" s="127">
        <v>55472.46</v>
      </c>
      <c r="N140" s="127">
        <v>175609.62</v>
      </c>
      <c r="O140" s="127">
        <v>183894.03</v>
      </c>
      <c r="P140" s="127">
        <v>153642.31</v>
      </c>
      <c r="Q140" s="127">
        <v>100.68</v>
      </c>
    </row>
    <row r="141" spans="1:17" ht="38.25" x14ac:dyDescent="0.2">
      <c r="A141" t="str">
        <f t="shared" si="2"/>
        <v>2011_3029</v>
      </c>
      <c r="D141" s="126">
        <v>139</v>
      </c>
      <c r="E141" s="127">
        <v>3029</v>
      </c>
      <c r="F141" s="127" t="s">
        <v>123</v>
      </c>
      <c r="G141" s="127">
        <v>3029</v>
      </c>
      <c r="H141" s="127">
        <v>2011</v>
      </c>
      <c r="I141" s="127">
        <v>0</v>
      </c>
      <c r="J141" s="127">
        <v>1</v>
      </c>
      <c r="K141" s="127">
        <v>1384</v>
      </c>
      <c r="L141" s="127">
        <v>1292</v>
      </c>
      <c r="M141" s="127">
        <v>464971.69</v>
      </c>
      <c r="N141" s="127">
        <v>400571.95</v>
      </c>
      <c r="O141" s="127">
        <v>442084.65</v>
      </c>
      <c r="P141" s="127">
        <v>448796.71</v>
      </c>
      <c r="Q141" s="127">
        <v>335.96</v>
      </c>
    </row>
    <row r="142" spans="1:17" ht="25.5" x14ac:dyDescent="0.2">
      <c r="A142" t="str">
        <f t="shared" si="2"/>
        <v>2011_3033</v>
      </c>
      <c r="D142" s="126">
        <v>140</v>
      </c>
      <c r="E142" s="127">
        <v>3033</v>
      </c>
      <c r="F142" s="127" t="s">
        <v>124</v>
      </c>
      <c r="G142" s="127">
        <v>3033</v>
      </c>
      <c r="H142" s="127">
        <v>2011</v>
      </c>
      <c r="I142" s="127">
        <v>0</v>
      </c>
      <c r="J142" s="127">
        <v>1</v>
      </c>
      <c r="K142" s="127">
        <v>397.8</v>
      </c>
      <c r="L142" s="127">
        <v>345.5</v>
      </c>
      <c r="M142" s="127">
        <v>505788.46</v>
      </c>
      <c r="N142" s="127">
        <v>130197.36</v>
      </c>
      <c r="O142" s="127">
        <v>143164.92000000001</v>
      </c>
      <c r="P142" s="127">
        <v>79379.61</v>
      </c>
      <c r="Q142" s="127">
        <v>1271.46</v>
      </c>
    </row>
    <row r="143" spans="1:17" x14ac:dyDescent="0.2">
      <c r="A143" t="str">
        <f t="shared" si="2"/>
        <v>2011_3042</v>
      </c>
      <c r="D143" s="126">
        <v>141</v>
      </c>
      <c r="E143" s="127">
        <v>3042</v>
      </c>
      <c r="F143" s="127" t="s">
        <v>125</v>
      </c>
      <c r="G143" s="127">
        <v>3042</v>
      </c>
      <c r="H143" s="127">
        <v>2011</v>
      </c>
      <c r="I143" s="127">
        <v>0</v>
      </c>
      <c r="J143" s="127">
        <v>1</v>
      </c>
      <c r="K143" s="127">
        <v>668.3</v>
      </c>
      <c r="L143" s="127">
        <v>724.3</v>
      </c>
      <c r="M143" s="127">
        <v>349199.54</v>
      </c>
      <c r="N143" s="127">
        <v>176401.64</v>
      </c>
      <c r="O143" s="127">
        <v>189397.72</v>
      </c>
      <c r="P143" s="127">
        <v>175260.18</v>
      </c>
      <c r="Q143" s="127">
        <v>522.52</v>
      </c>
    </row>
    <row r="144" spans="1:17" x14ac:dyDescent="0.2">
      <c r="A144" t="str">
        <f t="shared" si="2"/>
        <v>2011_3060</v>
      </c>
      <c r="D144" s="126">
        <v>142</v>
      </c>
      <c r="E144" s="127">
        <v>3060</v>
      </c>
      <c r="F144" s="127" t="s">
        <v>126</v>
      </c>
      <c r="G144" s="127">
        <v>3060</v>
      </c>
      <c r="H144" s="127">
        <v>2011</v>
      </c>
      <c r="I144" s="127">
        <v>0</v>
      </c>
      <c r="J144" s="127">
        <v>1</v>
      </c>
      <c r="K144" s="127">
        <v>1134.9000000000001</v>
      </c>
      <c r="L144" s="127">
        <v>1206.9000000000001</v>
      </c>
      <c r="M144" s="127">
        <v>623731.19999999995</v>
      </c>
      <c r="N144" s="127">
        <v>175932.78</v>
      </c>
      <c r="O144" s="127">
        <v>193826.15</v>
      </c>
      <c r="P144" s="127">
        <v>170826.71</v>
      </c>
      <c r="Q144" s="127">
        <v>549.59</v>
      </c>
    </row>
    <row r="145" spans="1:17" ht="25.5" x14ac:dyDescent="0.2">
      <c r="A145" t="str">
        <f t="shared" si="2"/>
        <v>2011_3168</v>
      </c>
      <c r="D145" s="126">
        <v>143</v>
      </c>
      <c r="E145" s="127">
        <v>3168</v>
      </c>
      <c r="F145" s="127" t="s">
        <v>127</v>
      </c>
      <c r="G145" s="127">
        <v>3168</v>
      </c>
      <c r="H145" s="127">
        <v>2011</v>
      </c>
      <c r="I145" s="127">
        <v>0</v>
      </c>
      <c r="J145" s="127">
        <v>2</v>
      </c>
      <c r="K145" s="127">
        <v>767.5</v>
      </c>
      <c r="L145" s="127">
        <v>724.5</v>
      </c>
      <c r="M145" s="127">
        <v>293872.25</v>
      </c>
      <c r="N145" s="127">
        <v>84911.38</v>
      </c>
      <c r="O145" s="127">
        <v>102210.34</v>
      </c>
      <c r="P145" s="127">
        <v>202921.98</v>
      </c>
      <c r="Q145" s="127">
        <v>382.9</v>
      </c>
    </row>
    <row r="146" spans="1:17" ht="25.5" x14ac:dyDescent="0.2">
      <c r="A146" t="str">
        <f t="shared" si="2"/>
        <v>2011_3105</v>
      </c>
      <c r="D146" s="126">
        <v>144</v>
      </c>
      <c r="E146" s="127">
        <v>3105</v>
      </c>
      <c r="F146" s="127" t="s">
        <v>128</v>
      </c>
      <c r="G146" s="127">
        <v>3105</v>
      </c>
      <c r="H146" s="127">
        <v>2011</v>
      </c>
      <c r="I146" s="127">
        <v>0</v>
      </c>
      <c r="J146" s="127">
        <v>1</v>
      </c>
      <c r="K146" s="127">
        <v>1369</v>
      </c>
      <c r="L146" s="127">
        <v>1332.4</v>
      </c>
      <c r="M146" s="127">
        <v>510058.94</v>
      </c>
      <c r="N146" s="127">
        <v>350863.69</v>
      </c>
      <c r="O146" s="127">
        <v>368396.75</v>
      </c>
      <c r="P146" s="127">
        <v>404632.91</v>
      </c>
      <c r="Q146" s="127">
        <v>372.58</v>
      </c>
    </row>
    <row r="147" spans="1:17" x14ac:dyDescent="0.2">
      <c r="A147" t="str">
        <f t="shared" si="2"/>
        <v>2011_3114</v>
      </c>
      <c r="D147" s="126">
        <v>145</v>
      </c>
      <c r="E147" s="127">
        <v>3114</v>
      </c>
      <c r="F147" s="127" t="s">
        <v>129</v>
      </c>
      <c r="G147" s="127">
        <v>3114</v>
      </c>
      <c r="H147" s="127">
        <v>2011</v>
      </c>
      <c r="I147" s="127">
        <v>0</v>
      </c>
      <c r="J147" s="127">
        <v>1</v>
      </c>
      <c r="K147" s="127">
        <v>3302.3</v>
      </c>
      <c r="L147" s="127">
        <v>3353</v>
      </c>
      <c r="M147" s="127">
        <v>263294.84000000003</v>
      </c>
      <c r="N147" s="127">
        <v>690947.23</v>
      </c>
      <c r="O147" s="127">
        <v>729953.06</v>
      </c>
      <c r="P147" s="127">
        <v>945641.93</v>
      </c>
      <c r="Q147" s="127">
        <v>79.73</v>
      </c>
    </row>
    <row r="148" spans="1:17" ht="25.5" x14ac:dyDescent="0.2">
      <c r="A148" t="str">
        <f t="shared" si="2"/>
        <v>2011_3119</v>
      </c>
      <c r="D148" s="126">
        <v>146</v>
      </c>
      <c r="E148" s="127">
        <v>3119</v>
      </c>
      <c r="F148" s="127" t="s">
        <v>130</v>
      </c>
      <c r="G148" s="127">
        <v>3119</v>
      </c>
      <c r="H148" s="127">
        <v>2011</v>
      </c>
      <c r="I148" s="127">
        <v>0</v>
      </c>
      <c r="J148" s="127">
        <v>1</v>
      </c>
      <c r="K148" s="127">
        <v>875.8</v>
      </c>
      <c r="L148" s="127">
        <v>835.5</v>
      </c>
      <c r="M148" s="127">
        <v>201707.22</v>
      </c>
      <c r="N148" s="127">
        <v>200109.35</v>
      </c>
      <c r="O148" s="127">
        <v>218388.18</v>
      </c>
      <c r="P148" s="127">
        <v>99108.72</v>
      </c>
      <c r="Q148" s="127">
        <v>230.31</v>
      </c>
    </row>
    <row r="149" spans="1:17" x14ac:dyDescent="0.2">
      <c r="A149" t="str">
        <f t="shared" si="2"/>
        <v>2011_3141</v>
      </c>
      <c r="D149" s="126">
        <v>147</v>
      </c>
      <c r="E149" s="127">
        <v>3141</v>
      </c>
      <c r="F149" s="127" t="s">
        <v>131</v>
      </c>
      <c r="G149" s="127">
        <v>3141</v>
      </c>
      <c r="H149" s="127">
        <v>2011</v>
      </c>
      <c r="I149" s="127">
        <v>0</v>
      </c>
      <c r="J149" s="127">
        <v>1</v>
      </c>
      <c r="K149" s="127">
        <v>12010.8</v>
      </c>
      <c r="L149" s="127">
        <v>11771.3</v>
      </c>
      <c r="M149" s="127">
        <v>345867.67</v>
      </c>
      <c r="N149" s="127">
        <v>2555560.48</v>
      </c>
      <c r="O149" s="127">
        <v>2598930.5299999998</v>
      </c>
      <c r="P149" s="127">
        <v>3178202.57</v>
      </c>
      <c r="Q149" s="127">
        <v>28.8</v>
      </c>
    </row>
    <row r="150" spans="1:17" ht="25.5" x14ac:dyDescent="0.2">
      <c r="A150" t="str">
        <f t="shared" si="2"/>
        <v>2011_3150</v>
      </c>
      <c r="D150" s="126">
        <v>148</v>
      </c>
      <c r="E150" s="127">
        <v>3150</v>
      </c>
      <c r="F150" s="127" t="s">
        <v>132</v>
      </c>
      <c r="G150" s="127">
        <v>3150</v>
      </c>
      <c r="H150" s="127">
        <v>2011</v>
      </c>
      <c r="I150" s="127">
        <v>0</v>
      </c>
      <c r="J150" s="127">
        <v>1</v>
      </c>
      <c r="K150" s="127">
        <v>1047.9000000000001</v>
      </c>
      <c r="L150" s="127">
        <v>1101.2</v>
      </c>
      <c r="M150" s="127">
        <v>44083.91</v>
      </c>
      <c r="N150" s="127">
        <v>298681.84000000003</v>
      </c>
      <c r="O150" s="127">
        <v>307415.02</v>
      </c>
      <c r="P150" s="127">
        <v>321212.87</v>
      </c>
      <c r="Q150" s="127">
        <v>42.07</v>
      </c>
    </row>
    <row r="151" spans="1:17" ht="25.5" x14ac:dyDescent="0.2">
      <c r="A151" t="str">
        <f t="shared" si="2"/>
        <v>2011_3154</v>
      </c>
      <c r="D151" s="126">
        <v>149</v>
      </c>
      <c r="E151" s="127">
        <v>3154</v>
      </c>
      <c r="F151" s="127" t="s">
        <v>133</v>
      </c>
      <c r="G151" s="127">
        <v>3154</v>
      </c>
      <c r="H151" s="127">
        <v>2011</v>
      </c>
      <c r="I151" s="127">
        <v>0</v>
      </c>
      <c r="J151" s="127">
        <v>1</v>
      </c>
      <c r="K151" s="127">
        <v>602.79999999999995</v>
      </c>
      <c r="L151" s="127">
        <v>591.1</v>
      </c>
      <c r="M151" s="127">
        <v>133611.45000000001</v>
      </c>
      <c r="N151" s="127">
        <v>125161.1</v>
      </c>
      <c r="O151" s="127">
        <v>132906.35</v>
      </c>
      <c r="P151" s="127">
        <v>142967.70000000001</v>
      </c>
      <c r="Q151" s="127">
        <v>221.65</v>
      </c>
    </row>
    <row r="152" spans="1:17" x14ac:dyDescent="0.2">
      <c r="A152" t="str">
        <f t="shared" si="2"/>
        <v>2011_3186</v>
      </c>
      <c r="D152" s="126">
        <v>150</v>
      </c>
      <c r="E152" s="127">
        <v>3186</v>
      </c>
      <c r="F152" s="127" t="s">
        <v>335</v>
      </c>
      <c r="G152" s="127">
        <v>3186</v>
      </c>
      <c r="H152" s="127">
        <v>2011</v>
      </c>
      <c r="I152" s="127">
        <v>0</v>
      </c>
      <c r="J152" s="127">
        <v>1</v>
      </c>
      <c r="K152" s="127">
        <v>374.2</v>
      </c>
      <c r="L152" s="127">
        <v>284.2</v>
      </c>
      <c r="M152" s="127">
        <v>148624.85999999999</v>
      </c>
      <c r="N152" s="127">
        <v>110106.25</v>
      </c>
      <c r="O152" s="127">
        <v>116303.06</v>
      </c>
      <c r="P152" s="127">
        <v>48639.83</v>
      </c>
      <c r="Q152" s="127">
        <v>397.18</v>
      </c>
    </row>
    <row r="153" spans="1:17" x14ac:dyDescent="0.2">
      <c r="A153" t="str">
        <f t="shared" si="2"/>
        <v>2011_3204</v>
      </c>
      <c r="D153" s="126">
        <v>151</v>
      </c>
      <c r="E153" s="127">
        <v>3204</v>
      </c>
      <c r="F153" s="127" t="s">
        <v>134</v>
      </c>
      <c r="G153" s="127">
        <v>3204</v>
      </c>
      <c r="H153" s="127">
        <v>2011</v>
      </c>
      <c r="I153" s="127">
        <v>0</v>
      </c>
      <c r="J153" s="127">
        <v>1</v>
      </c>
      <c r="K153" s="127">
        <v>875.3</v>
      </c>
      <c r="L153" s="127">
        <v>911.4</v>
      </c>
      <c r="M153" s="127">
        <v>66223.09</v>
      </c>
      <c r="N153" s="127">
        <v>70810.86</v>
      </c>
      <c r="O153" s="127">
        <v>70865.11</v>
      </c>
      <c r="P153" s="127">
        <v>86391.15</v>
      </c>
      <c r="Q153" s="127">
        <v>75.66</v>
      </c>
    </row>
    <row r="154" spans="1:17" x14ac:dyDescent="0.2">
      <c r="A154" t="str">
        <f t="shared" si="2"/>
        <v>2011_3231</v>
      </c>
      <c r="D154" s="126">
        <v>152</v>
      </c>
      <c r="E154" s="127">
        <v>3231</v>
      </c>
      <c r="F154" s="127" t="s">
        <v>135</v>
      </c>
      <c r="G154" s="127">
        <v>3231</v>
      </c>
      <c r="H154" s="127">
        <v>2011</v>
      </c>
      <c r="I154" s="127">
        <v>0</v>
      </c>
      <c r="J154" s="127">
        <v>1</v>
      </c>
      <c r="K154" s="127">
        <v>6094.3</v>
      </c>
      <c r="L154" s="127">
        <v>6131.7</v>
      </c>
      <c r="M154" s="127">
        <v>1662636.83</v>
      </c>
      <c r="N154" s="127">
        <v>947681.02</v>
      </c>
      <c r="O154" s="127">
        <v>981419.04</v>
      </c>
      <c r="P154" s="127">
        <v>807216.34</v>
      </c>
      <c r="Q154" s="127">
        <v>272.82</v>
      </c>
    </row>
    <row r="155" spans="1:17" x14ac:dyDescent="0.2">
      <c r="A155" t="str">
        <f t="shared" si="2"/>
        <v>2011_3312</v>
      </c>
      <c r="D155" s="126">
        <v>153</v>
      </c>
      <c r="E155" s="127">
        <v>3312</v>
      </c>
      <c r="F155" s="127" t="s">
        <v>136</v>
      </c>
      <c r="G155" s="127">
        <v>3312</v>
      </c>
      <c r="H155" s="127">
        <v>2011</v>
      </c>
      <c r="I155" s="127">
        <v>0</v>
      </c>
      <c r="J155" s="127">
        <v>1</v>
      </c>
      <c r="K155" s="127">
        <v>2001.7</v>
      </c>
      <c r="L155" s="127">
        <v>1958.7</v>
      </c>
      <c r="M155" s="127">
        <v>443119.18</v>
      </c>
      <c r="N155" s="127">
        <v>804029.05</v>
      </c>
      <c r="O155" s="127">
        <v>836142.15</v>
      </c>
      <c r="P155" s="127">
        <v>701313.81</v>
      </c>
      <c r="Q155" s="127">
        <v>221.37</v>
      </c>
    </row>
    <row r="156" spans="1:17" x14ac:dyDescent="0.2">
      <c r="A156" t="str">
        <f t="shared" si="2"/>
        <v>2011_3330</v>
      </c>
      <c r="D156" s="126">
        <v>154</v>
      </c>
      <c r="E156" s="127">
        <v>3330</v>
      </c>
      <c r="F156" s="127" t="s">
        <v>137</v>
      </c>
      <c r="G156" s="127">
        <v>3330</v>
      </c>
      <c r="H156" s="127">
        <v>2011</v>
      </c>
      <c r="I156" s="127">
        <v>0</v>
      </c>
      <c r="J156" s="127">
        <v>1</v>
      </c>
      <c r="K156" s="127">
        <v>326.89999999999998</v>
      </c>
      <c r="L156" s="127">
        <v>308</v>
      </c>
      <c r="M156" s="127">
        <v>46775.85</v>
      </c>
      <c r="N156" s="127">
        <v>57540.27</v>
      </c>
      <c r="O156" s="127">
        <v>62885.49</v>
      </c>
      <c r="P156" s="127">
        <v>55545.93</v>
      </c>
      <c r="Q156" s="127">
        <v>143.09</v>
      </c>
    </row>
    <row r="157" spans="1:17" ht="25.5" x14ac:dyDescent="0.2">
      <c r="A157" t="str">
        <f t="shared" si="2"/>
        <v>2011_3348</v>
      </c>
      <c r="D157" s="126">
        <v>155</v>
      </c>
      <c r="E157" s="127">
        <v>3348</v>
      </c>
      <c r="F157" s="127" t="s">
        <v>138</v>
      </c>
      <c r="G157" s="127">
        <v>3348</v>
      </c>
      <c r="H157" s="127">
        <v>2011</v>
      </c>
      <c r="I157" s="127">
        <v>0</v>
      </c>
      <c r="J157" s="127">
        <v>1</v>
      </c>
      <c r="K157" s="127">
        <v>471</v>
      </c>
      <c r="L157" s="127">
        <v>468</v>
      </c>
      <c r="M157" s="127">
        <v>59640.88</v>
      </c>
      <c r="N157" s="127">
        <v>50015.4</v>
      </c>
      <c r="O157" s="127">
        <v>57942.22</v>
      </c>
      <c r="P157" s="127">
        <v>75906</v>
      </c>
      <c r="Q157" s="127">
        <v>126.63</v>
      </c>
    </row>
    <row r="158" spans="1:17" x14ac:dyDescent="0.2">
      <c r="A158" t="str">
        <f t="shared" si="2"/>
        <v>2011_3375</v>
      </c>
      <c r="D158" s="126">
        <v>156</v>
      </c>
      <c r="E158" s="127">
        <v>3375</v>
      </c>
      <c r="F158" s="127" t="s">
        <v>139</v>
      </c>
      <c r="G158" s="127">
        <v>3375</v>
      </c>
      <c r="H158" s="127">
        <v>2011</v>
      </c>
      <c r="I158" s="127">
        <v>0</v>
      </c>
      <c r="J158" s="127">
        <v>1</v>
      </c>
      <c r="K158" s="127">
        <v>1910.8</v>
      </c>
      <c r="L158" s="127">
        <v>1865.8</v>
      </c>
      <c r="M158" s="127">
        <v>139329.56</v>
      </c>
      <c r="N158" s="127">
        <v>503100.63</v>
      </c>
      <c r="O158" s="127">
        <v>550131.14</v>
      </c>
      <c r="P158" s="127">
        <v>550503.67000000004</v>
      </c>
      <c r="Q158" s="127">
        <v>72.92</v>
      </c>
    </row>
    <row r="159" spans="1:17" ht="25.5" x14ac:dyDescent="0.2">
      <c r="A159" t="str">
        <f t="shared" si="2"/>
        <v>2011_3420</v>
      </c>
      <c r="D159" s="126">
        <v>157</v>
      </c>
      <c r="E159" s="127">
        <v>3420</v>
      </c>
      <c r="F159" s="127" t="s">
        <v>140</v>
      </c>
      <c r="G159" s="127">
        <v>3420</v>
      </c>
      <c r="H159" s="127">
        <v>2011</v>
      </c>
      <c r="I159" s="127">
        <v>0</v>
      </c>
      <c r="J159" s="127">
        <v>1</v>
      </c>
      <c r="K159" s="127">
        <v>596.20000000000005</v>
      </c>
      <c r="L159" s="127">
        <v>606.5</v>
      </c>
      <c r="M159" s="127">
        <v>160623.03</v>
      </c>
      <c r="N159" s="127">
        <v>175105.83</v>
      </c>
      <c r="O159" s="127">
        <v>199204.21</v>
      </c>
      <c r="P159" s="127">
        <v>172822.37</v>
      </c>
      <c r="Q159" s="127">
        <v>269.41000000000003</v>
      </c>
    </row>
    <row r="160" spans="1:17" x14ac:dyDescent="0.2">
      <c r="A160" t="str">
        <f t="shared" si="2"/>
        <v>2011_3465</v>
      </c>
      <c r="D160" s="126">
        <v>158</v>
      </c>
      <c r="E160" s="127">
        <v>3465</v>
      </c>
      <c r="F160" s="127" t="s">
        <v>141</v>
      </c>
      <c r="G160" s="127">
        <v>3465</v>
      </c>
      <c r="H160" s="127">
        <v>2011</v>
      </c>
      <c r="I160" s="127">
        <v>0</v>
      </c>
      <c r="J160" s="127">
        <v>1</v>
      </c>
      <c r="K160" s="127">
        <v>350.8</v>
      </c>
      <c r="L160" s="127">
        <v>375.4</v>
      </c>
      <c r="M160" s="127">
        <v>86046.09</v>
      </c>
      <c r="N160" s="127">
        <v>74136.95</v>
      </c>
      <c r="O160" s="127">
        <v>79251.03</v>
      </c>
      <c r="P160" s="127">
        <v>42491.96</v>
      </c>
      <c r="Q160" s="127">
        <v>245.29</v>
      </c>
    </row>
    <row r="161" spans="1:17" ht="25.5" x14ac:dyDescent="0.2">
      <c r="A161" t="str">
        <f t="shared" si="2"/>
        <v>2011_3537</v>
      </c>
      <c r="D161" s="126">
        <v>159</v>
      </c>
      <c r="E161" s="127">
        <v>3537</v>
      </c>
      <c r="F161" s="127" t="s">
        <v>142</v>
      </c>
      <c r="G161" s="127">
        <v>3537</v>
      </c>
      <c r="H161" s="127">
        <v>2011</v>
      </c>
      <c r="I161" s="127">
        <v>0</v>
      </c>
      <c r="J161" s="127">
        <v>1</v>
      </c>
      <c r="K161" s="127">
        <v>339.4</v>
      </c>
      <c r="L161" s="127">
        <v>303.60000000000002</v>
      </c>
      <c r="M161" s="127">
        <v>107619.29</v>
      </c>
      <c r="N161" s="127">
        <v>123181.16</v>
      </c>
      <c r="O161" s="127">
        <v>149525.46</v>
      </c>
      <c r="P161" s="127">
        <v>124340.32</v>
      </c>
      <c r="Q161" s="127">
        <v>317.08999999999997</v>
      </c>
    </row>
    <row r="162" spans="1:17" ht="25.5" x14ac:dyDescent="0.2">
      <c r="A162" t="str">
        <f t="shared" si="2"/>
        <v>2011_3555</v>
      </c>
      <c r="D162" s="126">
        <v>160</v>
      </c>
      <c r="E162" s="127">
        <v>3555</v>
      </c>
      <c r="F162" s="127" t="s">
        <v>143</v>
      </c>
      <c r="G162" s="127">
        <v>3555</v>
      </c>
      <c r="H162" s="127">
        <v>2011</v>
      </c>
      <c r="I162" s="127">
        <v>0</v>
      </c>
      <c r="J162" s="127">
        <v>1</v>
      </c>
      <c r="K162" s="127">
        <v>631.79999999999995</v>
      </c>
      <c r="L162" s="127">
        <v>619.1</v>
      </c>
      <c r="M162" s="127">
        <v>52733.8</v>
      </c>
      <c r="N162" s="127">
        <v>120208.98</v>
      </c>
      <c r="O162" s="127">
        <v>135721.4</v>
      </c>
      <c r="P162" s="127">
        <v>121872.75</v>
      </c>
      <c r="Q162" s="127">
        <v>83.47</v>
      </c>
    </row>
    <row r="163" spans="1:17" x14ac:dyDescent="0.2">
      <c r="A163" t="str">
        <f t="shared" si="2"/>
        <v>2011_3600</v>
      </c>
      <c r="D163" s="126">
        <v>161</v>
      </c>
      <c r="E163" s="127">
        <v>3600</v>
      </c>
      <c r="F163" s="127" t="s">
        <v>144</v>
      </c>
      <c r="G163" s="127">
        <v>3600</v>
      </c>
      <c r="H163" s="127">
        <v>2011</v>
      </c>
      <c r="I163" s="127">
        <v>0</v>
      </c>
      <c r="J163" s="127">
        <v>1</v>
      </c>
      <c r="K163" s="127">
        <v>2087.6999999999998</v>
      </c>
      <c r="L163" s="127">
        <v>2058.8000000000002</v>
      </c>
      <c r="M163" s="127">
        <v>397450.85</v>
      </c>
      <c r="N163" s="127">
        <v>431908.54</v>
      </c>
      <c r="O163" s="127">
        <v>519373.94</v>
      </c>
      <c r="P163" s="127">
        <v>409636.15</v>
      </c>
      <c r="Q163" s="127">
        <v>190.38</v>
      </c>
    </row>
    <row r="164" spans="1:17" x14ac:dyDescent="0.2">
      <c r="A164" t="str">
        <f t="shared" si="2"/>
        <v>2011_3609</v>
      </c>
      <c r="D164" s="126">
        <v>162</v>
      </c>
      <c r="E164" s="127">
        <v>3609</v>
      </c>
      <c r="F164" s="127" t="s">
        <v>145</v>
      </c>
      <c r="G164" s="127">
        <v>3609</v>
      </c>
      <c r="H164" s="127">
        <v>2011</v>
      </c>
      <c r="I164" s="127">
        <v>0</v>
      </c>
      <c r="J164" s="127">
        <v>1</v>
      </c>
      <c r="K164" s="127">
        <v>385</v>
      </c>
      <c r="L164" s="127">
        <v>426.2</v>
      </c>
      <c r="M164" s="127">
        <v>190887.41</v>
      </c>
      <c r="N164" s="127">
        <v>119397.41</v>
      </c>
      <c r="O164" s="127">
        <v>126140.21</v>
      </c>
      <c r="P164" s="127">
        <v>111239.15</v>
      </c>
      <c r="Q164" s="127">
        <v>495.81</v>
      </c>
    </row>
    <row r="165" spans="1:17" ht="25.5" x14ac:dyDescent="0.2">
      <c r="A165" t="str">
        <f t="shared" si="2"/>
        <v>2011_3645</v>
      </c>
      <c r="D165" s="126">
        <v>163</v>
      </c>
      <c r="E165" s="127">
        <v>3645</v>
      </c>
      <c r="F165" s="127" t="s">
        <v>146</v>
      </c>
      <c r="G165" s="127">
        <v>3645</v>
      </c>
      <c r="H165" s="127">
        <v>2011</v>
      </c>
      <c r="I165" s="127">
        <v>0</v>
      </c>
      <c r="J165" s="127">
        <v>1</v>
      </c>
      <c r="K165" s="127">
        <v>2613.4</v>
      </c>
      <c r="L165" s="127">
        <v>3078.7</v>
      </c>
      <c r="M165" s="127">
        <v>686514.31</v>
      </c>
      <c r="N165" s="127">
        <v>450873.27</v>
      </c>
      <c r="O165" s="127">
        <v>469550.78</v>
      </c>
      <c r="P165" s="127">
        <v>361787.34</v>
      </c>
      <c r="Q165" s="127">
        <v>262.69</v>
      </c>
    </row>
    <row r="166" spans="1:17" x14ac:dyDescent="0.2">
      <c r="A166" t="str">
        <f t="shared" si="2"/>
        <v>2011_3715</v>
      </c>
      <c r="D166" s="126">
        <v>164</v>
      </c>
      <c r="E166" s="127">
        <v>3715</v>
      </c>
      <c r="F166" s="127" t="s">
        <v>147</v>
      </c>
      <c r="G166" s="127">
        <v>3715</v>
      </c>
      <c r="H166" s="127">
        <v>2011</v>
      </c>
      <c r="I166" s="127">
        <v>0</v>
      </c>
      <c r="J166" s="127">
        <v>1</v>
      </c>
      <c r="K166" s="127">
        <v>6644.1</v>
      </c>
      <c r="L166" s="127">
        <v>6463.8</v>
      </c>
      <c r="M166" s="127">
        <v>2022662.05</v>
      </c>
      <c r="N166" s="127">
        <v>1752567.87</v>
      </c>
      <c r="O166" s="127">
        <v>1817047.46</v>
      </c>
      <c r="P166" s="127">
        <v>928974.71</v>
      </c>
      <c r="Q166" s="127">
        <v>304.43</v>
      </c>
    </row>
    <row r="167" spans="1:17" x14ac:dyDescent="0.2">
      <c r="A167" t="str">
        <f t="shared" si="2"/>
        <v>2011_3744</v>
      </c>
      <c r="D167" s="126">
        <v>165</v>
      </c>
      <c r="E167" s="127">
        <v>3744</v>
      </c>
      <c r="F167" s="127" t="s">
        <v>148</v>
      </c>
      <c r="G167" s="127">
        <v>3744</v>
      </c>
      <c r="H167" s="127">
        <v>2011</v>
      </c>
      <c r="I167" s="127">
        <v>0</v>
      </c>
      <c r="J167" s="127">
        <v>1</v>
      </c>
      <c r="K167" s="127">
        <v>673</v>
      </c>
      <c r="L167" s="127">
        <v>601.4</v>
      </c>
      <c r="M167" s="127">
        <v>131093.15</v>
      </c>
      <c r="N167" s="127">
        <v>158025.21</v>
      </c>
      <c r="O167" s="127">
        <v>166146.29999999999</v>
      </c>
      <c r="P167" s="127">
        <v>135162.67000000001</v>
      </c>
      <c r="Q167" s="127">
        <v>194.79</v>
      </c>
    </row>
    <row r="168" spans="1:17" ht="25.5" x14ac:dyDescent="0.2">
      <c r="A168" t="str">
        <f t="shared" si="2"/>
        <v>2011_3798</v>
      </c>
      <c r="D168" s="126">
        <v>166</v>
      </c>
      <c r="E168" s="127">
        <v>3798</v>
      </c>
      <c r="F168" s="127" t="s">
        <v>149</v>
      </c>
      <c r="G168" s="127">
        <v>3798</v>
      </c>
      <c r="H168" s="127">
        <v>2011</v>
      </c>
      <c r="I168" s="127">
        <v>0</v>
      </c>
      <c r="J168" s="127">
        <v>1</v>
      </c>
      <c r="K168" s="127">
        <v>610.70000000000005</v>
      </c>
      <c r="L168" s="127">
        <v>687.7</v>
      </c>
      <c r="M168" s="127">
        <v>177910.03</v>
      </c>
      <c r="N168" s="127">
        <v>199479.31</v>
      </c>
      <c r="O168" s="127">
        <v>232414.7</v>
      </c>
      <c r="P168" s="127">
        <v>156850.47</v>
      </c>
      <c r="Q168" s="127">
        <v>291.32</v>
      </c>
    </row>
    <row r="169" spans="1:17" x14ac:dyDescent="0.2">
      <c r="A169" t="str">
        <f t="shared" si="2"/>
        <v>2011_3816</v>
      </c>
      <c r="D169" s="126">
        <v>167</v>
      </c>
      <c r="E169" s="127">
        <v>3816</v>
      </c>
      <c r="F169" s="127" t="s">
        <v>150</v>
      </c>
      <c r="G169" s="127">
        <v>3816</v>
      </c>
      <c r="H169" s="127">
        <v>2011</v>
      </c>
      <c r="I169" s="127">
        <v>0</v>
      </c>
      <c r="J169" s="127">
        <v>1</v>
      </c>
      <c r="K169" s="127">
        <v>411</v>
      </c>
      <c r="L169" s="127">
        <v>481</v>
      </c>
      <c r="M169" s="127">
        <v>1149.42</v>
      </c>
      <c r="N169" s="127">
        <v>64998.55</v>
      </c>
      <c r="O169" s="127">
        <v>65026.82</v>
      </c>
      <c r="P169" s="127">
        <v>75595.02</v>
      </c>
      <c r="Q169" s="127">
        <v>2.8</v>
      </c>
    </row>
    <row r="170" spans="1:17" ht="38.25" x14ac:dyDescent="0.2">
      <c r="A170" t="str">
        <f t="shared" si="2"/>
        <v>2011_3841</v>
      </c>
      <c r="D170" s="126">
        <v>168</v>
      </c>
      <c r="E170" s="127">
        <v>3841</v>
      </c>
      <c r="F170" s="127" t="s">
        <v>151</v>
      </c>
      <c r="G170" s="127">
        <v>3841</v>
      </c>
      <c r="H170" s="127">
        <v>2011</v>
      </c>
      <c r="I170" s="127">
        <v>0</v>
      </c>
      <c r="J170" s="127">
        <v>1</v>
      </c>
      <c r="K170" s="127">
        <v>784.6</v>
      </c>
      <c r="L170" s="127">
        <v>853.1</v>
      </c>
      <c r="M170" s="127">
        <v>176470.86</v>
      </c>
      <c r="N170" s="127">
        <v>299284.28999999998</v>
      </c>
      <c r="O170" s="127">
        <v>309193.90999999997</v>
      </c>
      <c r="P170" s="127">
        <v>201867.06</v>
      </c>
      <c r="Q170" s="127">
        <v>224.92</v>
      </c>
    </row>
    <row r="171" spans="1:17" ht="25.5" x14ac:dyDescent="0.2">
      <c r="A171" t="str">
        <f t="shared" si="2"/>
        <v>2011_3906</v>
      </c>
      <c r="D171" s="126">
        <v>169</v>
      </c>
      <c r="E171" s="127">
        <v>3906</v>
      </c>
      <c r="F171" s="127" t="s">
        <v>152</v>
      </c>
      <c r="G171" s="127">
        <v>3906</v>
      </c>
      <c r="H171" s="127">
        <v>2011</v>
      </c>
      <c r="I171" s="127">
        <v>0</v>
      </c>
      <c r="J171" s="127">
        <v>1</v>
      </c>
      <c r="K171" s="127">
        <v>455.4</v>
      </c>
      <c r="L171" s="127">
        <v>487.8</v>
      </c>
      <c r="M171" s="135">
        <v>-9510.19</v>
      </c>
      <c r="N171" s="127">
        <v>74943.77</v>
      </c>
      <c r="O171" s="127">
        <v>75008.429999999993</v>
      </c>
      <c r="P171" s="127">
        <v>96433.8</v>
      </c>
      <c r="Q171" s="135">
        <v>-20.88</v>
      </c>
    </row>
    <row r="172" spans="1:17" ht="25.5" x14ac:dyDescent="0.2">
      <c r="A172" t="str">
        <f t="shared" si="2"/>
        <v>2011_4419</v>
      </c>
      <c r="D172" s="126">
        <v>170</v>
      </c>
      <c r="E172" s="127">
        <v>4419</v>
      </c>
      <c r="F172" s="127" t="s">
        <v>336</v>
      </c>
      <c r="G172" s="127">
        <v>4419</v>
      </c>
      <c r="H172" s="127">
        <v>2011</v>
      </c>
      <c r="I172" s="127">
        <v>0</v>
      </c>
      <c r="J172" s="127">
        <v>1</v>
      </c>
      <c r="K172" s="127">
        <v>801</v>
      </c>
      <c r="L172" s="127">
        <v>800</v>
      </c>
      <c r="M172" s="127">
        <v>1242925.3999999999</v>
      </c>
      <c r="N172" s="127">
        <v>191522.36</v>
      </c>
      <c r="O172" s="127">
        <v>194168.89</v>
      </c>
      <c r="P172" s="127">
        <v>137180.35</v>
      </c>
      <c r="Q172" s="127">
        <v>1551.72</v>
      </c>
    </row>
    <row r="173" spans="1:17" x14ac:dyDescent="0.2">
      <c r="A173" t="str">
        <f t="shared" si="2"/>
        <v>2011_3942</v>
      </c>
      <c r="D173" s="126">
        <v>171</v>
      </c>
      <c r="E173" s="127">
        <v>3942</v>
      </c>
      <c r="F173" s="127" t="s">
        <v>153</v>
      </c>
      <c r="G173" s="127">
        <v>3942</v>
      </c>
      <c r="H173" s="127">
        <v>2011</v>
      </c>
      <c r="I173" s="127">
        <v>0</v>
      </c>
      <c r="J173" s="127">
        <v>1</v>
      </c>
      <c r="K173" s="127">
        <v>653.20000000000005</v>
      </c>
      <c r="L173" s="127">
        <v>649.79999999999995</v>
      </c>
      <c r="M173" s="127">
        <v>142820.76</v>
      </c>
      <c r="N173" s="127">
        <v>240655.79</v>
      </c>
      <c r="O173" s="127">
        <v>249317.47</v>
      </c>
      <c r="P173" s="127">
        <v>229391.83</v>
      </c>
      <c r="Q173" s="127">
        <v>218.65</v>
      </c>
    </row>
    <row r="174" spans="1:17" ht="38.25" x14ac:dyDescent="0.2">
      <c r="A174" t="str">
        <f t="shared" si="2"/>
        <v>2011_4023</v>
      </c>
      <c r="D174" s="126">
        <v>172</v>
      </c>
      <c r="E174" s="127">
        <v>4023</v>
      </c>
      <c r="F174" s="127" t="s">
        <v>337</v>
      </c>
      <c r="G174" s="127">
        <v>4023</v>
      </c>
      <c r="H174" s="127">
        <v>2011</v>
      </c>
      <c r="I174" s="127">
        <v>0</v>
      </c>
      <c r="J174" s="127">
        <v>1</v>
      </c>
      <c r="K174" s="127">
        <v>622</v>
      </c>
      <c r="L174" s="127">
        <v>677.5</v>
      </c>
      <c r="M174" s="127">
        <v>94708.64</v>
      </c>
      <c r="N174" s="127">
        <v>153467.63</v>
      </c>
      <c r="O174" s="127">
        <v>179817.48</v>
      </c>
      <c r="P174" s="127">
        <v>154349.98000000001</v>
      </c>
      <c r="Q174" s="127">
        <v>152.26</v>
      </c>
    </row>
    <row r="175" spans="1:17" ht="51" x14ac:dyDescent="0.2">
      <c r="A175" t="str">
        <f t="shared" si="2"/>
        <v>2011_4033</v>
      </c>
      <c r="D175" s="126">
        <v>173</v>
      </c>
      <c r="E175" s="127">
        <v>4033</v>
      </c>
      <c r="F175" s="127" t="s">
        <v>154</v>
      </c>
      <c r="G175" s="127">
        <v>4033</v>
      </c>
      <c r="H175" s="127">
        <v>2011</v>
      </c>
      <c r="I175" s="127">
        <v>0</v>
      </c>
      <c r="J175" s="127">
        <v>2</v>
      </c>
      <c r="K175" s="127">
        <v>730.2</v>
      </c>
      <c r="L175" s="127">
        <v>686.5</v>
      </c>
      <c r="M175" s="127">
        <v>477110.76</v>
      </c>
      <c r="N175" s="127">
        <v>120163.45</v>
      </c>
      <c r="O175" s="127">
        <v>120668.95</v>
      </c>
      <c r="P175" s="127">
        <v>150085.10999999999</v>
      </c>
      <c r="Q175" s="127">
        <v>653.4</v>
      </c>
    </row>
    <row r="176" spans="1:17" ht="25.5" x14ac:dyDescent="0.2">
      <c r="A176" t="str">
        <f t="shared" si="2"/>
        <v>2011_4041</v>
      </c>
      <c r="D176" s="126">
        <v>174</v>
      </c>
      <c r="E176" s="127">
        <v>4041</v>
      </c>
      <c r="F176" s="127" t="s">
        <v>155</v>
      </c>
      <c r="G176" s="127">
        <v>4041</v>
      </c>
      <c r="H176" s="127">
        <v>2011</v>
      </c>
      <c r="I176" s="127">
        <v>0</v>
      </c>
      <c r="J176" s="127">
        <v>1</v>
      </c>
      <c r="K176" s="127">
        <v>1419.9</v>
      </c>
      <c r="L176" s="127">
        <v>1511.9</v>
      </c>
      <c r="M176" s="127">
        <v>170285.62</v>
      </c>
      <c r="N176" s="127">
        <v>250692.75</v>
      </c>
      <c r="O176" s="127">
        <v>275062.77</v>
      </c>
      <c r="P176" s="127">
        <v>323693.28999999998</v>
      </c>
      <c r="Q176" s="127">
        <v>119.93</v>
      </c>
    </row>
    <row r="177" spans="1:17" ht="25.5" x14ac:dyDescent="0.2">
      <c r="A177" t="str">
        <f t="shared" si="2"/>
        <v>2011_4043</v>
      </c>
      <c r="D177" s="126">
        <v>175</v>
      </c>
      <c r="E177" s="127">
        <v>4043</v>
      </c>
      <c r="F177" s="127" t="s">
        <v>156</v>
      </c>
      <c r="G177" s="127">
        <v>4043</v>
      </c>
      <c r="H177" s="127">
        <v>2011</v>
      </c>
      <c r="I177" s="127">
        <v>0</v>
      </c>
      <c r="J177" s="127">
        <v>1</v>
      </c>
      <c r="K177" s="127">
        <v>739.8</v>
      </c>
      <c r="L177" s="127">
        <v>707.1</v>
      </c>
      <c r="M177" s="127">
        <v>539350.85</v>
      </c>
      <c r="N177" s="127">
        <v>195143.4</v>
      </c>
      <c r="O177" s="127">
        <v>213861.34</v>
      </c>
      <c r="P177" s="127">
        <v>247690.22</v>
      </c>
      <c r="Q177" s="127">
        <v>729.05</v>
      </c>
    </row>
    <row r="178" spans="1:17" ht="38.25" x14ac:dyDescent="0.2">
      <c r="A178" t="str">
        <f t="shared" si="2"/>
        <v>2011_4068</v>
      </c>
      <c r="D178" s="126">
        <v>176</v>
      </c>
      <c r="E178" s="127">
        <v>4068</v>
      </c>
      <c r="F178" s="127" t="s">
        <v>338</v>
      </c>
      <c r="G178" s="127">
        <v>4068</v>
      </c>
      <c r="H178" s="127">
        <v>2011</v>
      </c>
      <c r="I178" s="127">
        <v>0</v>
      </c>
      <c r="J178" s="127">
        <v>1</v>
      </c>
      <c r="K178" s="127">
        <v>462</v>
      </c>
      <c r="L178" s="127">
        <v>427</v>
      </c>
      <c r="M178" s="127">
        <v>289148.96000000002</v>
      </c>
      <c r="N178" s="127">
        <v>176253.31</v>
      </c>
      <c r="O178" s="127">
        <v>214328.19</v>
      </c>
      <c r="P178" s="127">
        <v>112439.97</v>
      </c>
      <c r="Q178" s="127">
        <v>625.86</v>
      </c>
    </row>
    <row r="179" spans="1:17" x14ac:dyDescent="0.2">
      <c r="A179" t="str">
        <f t="shared" si="2"/>
        <v>2011_4086</v>
      </c>
      <c r="D179" s="126">
        <v>177</v>
      </c>
      <c r="E179" s="127">
        <v>4086</v>
      </c>
      <c r="F179" s="127" t="s">
        <v>339</v>
      </c>
      <c r="G179" s="127">
        <v>4086</v>
      </c>
      <c r="H179" s="127">
        <v>2011</v>
      </c>
      <c r="I179" s="127">
        <v>0</v>
      </c>
      <c r="J179" s="127">
        <v>1</v>
      </c>
      <c r="K179" s="127">
        <v>1849.4</v>
      </c>
      <c r="L179" s="127">
        <v>2260.1999999999998</v>
      </c>
      <c r="M179" s="127">
        <v>158378.88</v>
      </c>
      <c r="N179" s="127">
        <v>348539.07</v>
      </c>
      <c r="O179" s="127">
        <v>367727.57</v>
      </c>
      <c r="P179" s="127">
        <v>407103.39</v>
      </c>
      <c r="Q179" s="127">
        <v>85.64</v>
      </c>
    </row>
    <row r="180" spans="1:17" ht="25.5" x14ac:dyDescent="0.2">
      <c r="A180" t="str">
        <f t="shared" si="2"/>
        <v>2011_4104</v>
      </c>
      <c r="D180" s="126">
        <v>178</v>
      </c>
      <c r="E180" s="127">
        <v>4104</v>
      </c>
      <c r="F180" s="127" t="s">
        <v>157</v>
      </c>
      <c r="G180" s="127">
        <v>4104</v>
      </c>
      <c r="H180" s="127">
        <v>2011</v>
      </c>
      <c r="I180" s="127">
        <v>0</v>
      </c>
      <c r="J180" s="127">
        <v>1</v>
      </c>
      <c r="K180" s="127">
        <v>5200.3999999999996</v>
      </c>
      <c r="L180" s="127">
        <v>4847.6000000000004</v>
      </c>
      <c r="M180" s="127">
        <v>894387.33</v>
      </c>
      <c r="N180" s="127">
        <v>1523783.78</v>
      </c>
      <c r="O180" s="127">
        <v>1563976.81</v>
      </c>
      <c r="P180" s="127">
        <v>1366811.42</v>
      </c>
      <c r="Q180" s="127">
        <v>171.98</v>
      </c>
    </row>
    <row r="181" spans="1:17" ht="38.25" x14ac:dyDescent="0.2">
      <c r="A181" t="str">
        <f t="shared" si="2"/>
        <v>2011_4122</v>
      </c>
      <c r="D181" s="126">
        <v>179</v>
      </c>
      <c r="E181" s="127">
        <v>4122</v>
      </c>
      <c r="F181" s="127" t="s">
        <v>158</v>
      </c>
      <c r="G181" s="127">
        <v>4122</v>
      </c>
      <c r="H181" s="127">
        <v>2011</v>
      </c>
      <c r="I181" s="127">
        <v>0</v>
      </c>
      <c r="J181" s="127">
        <v>1</v>
      </c>
      <c r="K181" s="127">
        <v>512.5</v>
      </c>
      <c r="L181" s="127">
        <v>498.4</v>
      </c>
      <c r="M181" s="127">
        <v>15072.62</v>
      </c>
      <c r="N181" s="127">
        <v>49794.75</v>
      </c>
      <c r="O181" s="127">
        <v>55912.58</v>
      </c>
      <c r="P181" s="127">
        <v>70312.67</v>
      </c>
      <c r="Q181" s="127">
        <v>29.41</v>
      </c>
    </row>
    <row r="182" spans="1:17" ht="25.5" x14ac:dyDescent="0.2">
      <c r="A182" t="str">
        <f t="shared" si="2"/>
        <v>2011_4131</v>
      </c>
      <c r="D182" s="126">
        <v>180</v>
      </c>
      <c r="E182" s="127">
        <v>4131</v>
      </c>
      <c r="F182" s="127" t="s">
        <v>159</v>
      </c>
      <c r="G182" s="127">
        <v>4131</v>
      </c>
      <c r="H182" s="127">
        <v>2011</v>
      </c>
      <c r="I182" s="127">
        <v>0</v>
      </c>
      <c r="J182" s="127">
        <v>1</v>
      </c>
      <c r="K182" s="127">
        <v>3860</v>
      </c>
      <c r="L182" s="127">
        <v>3951</v>
      </c>
      <c r="M182" s="127">
        <v>2391144.87</v>
      </c>
      <c r="N182" s="127">
        <v>799988.99</v>
      </c>
      <c r="O182" s="127">
        <v>856652.3</v>
      </c>
      <c r="P182" s="127">
        <v>763221.77</v>
      </c>
      <c r="Q182" s="127">
        <v>619.47</v>
      </c>
    </row>
    <row r="183" spans="1:17" ht="25.5" x14ac:dyDescent="0.2">
      <c r="A183" t="str">
        <f t="shared" si="2"/>
        <v>2011_4203</v>
      </c>
      <c r="D183" s="126">
        <v>181</v>
      </c>
      <c r="E183" s="127">
        <v>4203</v>
      </c>
      <c r="F183" s="127" t="s">
        <v>160</v>
      </c>
      <c r="G183" s="127">
        <v>4203</v>
      </c>
      <c r="H183" s="127">
        <v>2011</v>
      </c>
      <c r="I183" s="127">
        <v>0</v>
      </c>
      <c r="J183" s="127">
        <v>1</v>
      </c>
      <c r="K183" s="127">
        <v>812.7</v>
      </c>
      <c r="L183" s="127">
        <v>847.9</v>
      </c>
      <c r="M183" s="127">
        <v>309601.63</v>
      </c>
      <c r="N183" s="127">
        <v>159803.57999999999</v>
      </c>
      <c r="O183" s="127">
        <v>162283.01</v>
      </c>
      <c r="P183" s="127">
        <v>114916.81</v>
      </c>
      <c r="Q183" s="127">
        <v>380.95</v>
      </c>
    </row>
    <row r="184" spans="1:17" ht="25.5" x14ac:dyDescent="0.2">
      <c r="A184" t="str">
        <f t="shared" si="2"/>
        <v>2011_4212</v>
      </c>
      <c r="D184" s="126">
        <v>182</v>
      </c>
      <c r="E184" s="127">
        <v>4212</v>
      </c>
      <c r="F184" s="127" t="s">
        <v>161</v>
      </c>
      <c r="G184" s="127">
        <v>4212</v>
      </c>
      <c r="H184" s="127">
        <v>2011</v>
      </c>
      <c r="I184" s="127">
        <v>0</v>
      </c>
      <c r="J184" s="127">
        <v>1</v>
      </c>
      <c r="K184" s="127">
        <v>300.5</v>
      </c>
      <c r="L184" s="127">
        <v>295.5</v>
      </c>
      <c r="M184" s="127">
        <v>109498.68</v>
      </c>
      <c r="N184" s="127">
        <v>109925.8</v>
      </c>
      <c r="O184" s="127">
        <v>109982.54</v>
      </c>
      <c r="P184" s="127">
        <v>63006.58</v>
      </c>
      <c r="Q184" s="127">
        <v>364.39</v>
      </c>
    </row>
    <row r="185" spans="1:17" ht="25.5" x14ac:dyDescent="0.2">
      <c r="A185" t="str">
        <f t="shared" si="2"/>
        <v>2011_4271</v>
      </c>
      <c r="D185" s="126">
        <v>183</v>
      </c>
      <c r="E185" s="127">
        <v>4271</v>
      </c>
      <c r="F185" s="127" t="s">
        <v>162</v>
      </c>
      <c r="G185" s="127">
        <v>4271</v>
      </c>
      <c r="H185" s="127">
        <v>2011</v>
      </c>
      <c r="I185" s="127">
        <v>0</v>
      </c>
      <c r="J185" s="127">
        <v>1</v>
      </c>
      <c r="K185" s="127">
        <v>1180.2</v>
      </c>
      <c r="L185" s="127">
        <v>1301.4000000000001</v>
      </c>
      <c r="M185" s="127">
        <v>367983.2</v>
      </c>
      <c r="N185" s="127">
        <v>210333.14</v>
      </c>
      <c r="O185" s="127">
        <v>226784.6</v>
      </c>
      <c r="P185" s="127">
        <v>173393</v>
      </c>
      <c r="Q185" s="127">
        <v>311.8</v>
      </c>
    </row>
    <row r="186" spans="1:17" x14ac:dyDescent="0.2">
      <c r="A186" t="str">
        <f t="shared" si="2"/>
        <v>2011_4269</v>
      </c>
      <c r="D186" s="126">
        <v>184</v>
      </c>
      <c r="E186" s="127">
        <v>4269</v>
      </c>
      <c r="F186" s="127" t="s">
        <v>163</v>
      </c>
      <c r="G186" s="127">
        <v>4269</v>
      </c>
      <c r="H186" s="127">
        <v>2011</v>
      </c>
      <c r="I186" s="127">
        <v>0</v>
      </c>
      <c r="J186" s="127">
        <v>1</v>
      </c>
      <c r="K186" s="127">
        <v>554.29999999999995</v>
      </c>
      <c r="L186" s="127">
        <v>442</v>
      </c>
      <c r="M186" s="127">
        <v>247363.83</v>
      </c>
      <c r="N186" s="127">
        <v>0</v>
      </c>
      <c r="O186" s="127">
        <v>9181.5300000000007</v>
      </c>
      <c r="P186" s="127">
        <v>173523.66</v>
      </c>
      <c r="Q186" s="127">
        <v>446.26</v>
      </c>
    </row>
    <row r="187" spans="1:17" ht="25.5" x14ac:dyDescent="0.2">
      <c r="A187" t="str">
        <f t="shared" si="2"/>
        <v>2011_4356</v>
      </c>
      <c r="D187" s="126">
        <v>185</v>
      </c>
      <c r="E187" s="127">
        <v>4356</v>
      </c>
      <c r="F187" s="127" t="s">
        <v>164</v>
      </c>
      <c r="G187" s="127">
        <v>4356</v>
      </c>
      <c r="H187" s="127">
        <v>2011</v>
      </c>
      <c r="I187" s="127">
        <v>0</v>
      </c>
      <c r="J187" s="127">
        <v>1</v>
      </c>
      <c r="K187" s="127">
        <v>866.6</v>
      </c>
      <c r="L187" s="127">
        <v>829.6</v>
      </c>
      <c r="M187" s="127">
        <v>318515.5</v>
      </c>
      <c r="N187" s="127">
        <v>229579.7</v>
      </c>
      <c r="O187" s="127">
        <v>366005.18</v>
      </c>
      <c r="P187" s="127">
        <v>285480.17</v>
      </c>
      <c r="Q187" s="127">
        <v>367.55</v>
      </c>
    </row>
    <row r="188" spans="1:17" ht="38.25" x14ac:dyDescent="0.2">
      <c r="A188" t="str">
        <f t="shared" si="2"/>
        <v>2011_4149</v>
      </c>
      <c r="D188" s="126">
        <v>186</v>
      </c>
      <c r="E188" s="127">
        <v>4149</v>
      </c>
      <c r="F188" s="127" t="s">
        <v>340</v>
      </c>
      <c r="G188" s="127">
        <v>4149</v>
      </c>
      <c r="H188" s="127">
        <v>2011</v>
      </c>
      <c r="I188" s="127">
        <v>0</v>
      </c>
      <c r="J188" s="127">
        <v>1</v>
      </c>
      <c r="K188" s="127">
        <v>1390</v>
      </c>
      <c r="L188" s="127">
        <v>1387</v>
      </c>
      <c r="M188" s="127">
        <v>103933.97</v>
      </c>
      <c r="N188" s="127">
        <v>200111.92</v>
      </c>
      <c r="O188" s="127">
        <v>219301.66</v>
      </c>
      <c r="P188" s="127">
        <v>287837.58</v>
      </c>
      <c r="Q188" s="127">
        <v>74.77</v>
      </c>
    </row>
    <row r="189" spans="1:17" ht="25.5" x14ac:dyDescent="0.2">
      <c r="A189" t="str">
        <f t="shared" si="2"/>
        <v>2011_4437</v>
      </c>
      <c r="D189" s="126">
        <v>187</v>
      </c>
      <c r="E189" s="127">
        <v>4437</v>
      </c>
      <c r="F189" s="127" t="s">
        <v>165</v>
      </c>
      <c r="G189" s="127">
        <v>4437</v>
      </c>
      <c r="H189" s="127">
        <v>2011</v>
      </c>
      <c r="I189" s="127">
        <v>0</v>
      </c>
      <c r="J189" s="127">
        <v>1</v>
      </c>
      <c r="K189" s="127">
        <v>526.20000000000005</v>
      </c>
      <c r="L189" s="127">
        <v>496.2</v>
      </c>
      <c r="M189" s="127">
        <v>448946.5</v>
      </c>
      <c r="N189" s="127">
        <v>200025.60000000001</v>
      </c>
      <c r="O189" s="127">
        <v>208748.3</v>
      </c>
      <c r="P189" s="127">
        <v>179527.15</v>
      </c>
      <c r="Q189" s="127">
        <v>853.19</v>
      </c>
    </row>
    <row r="190" spans="1:17" ht="25.5" x14ac:dyDescent="0.2">
      <c r="A190" t="str">
        <f t="shared" si="2"/>
        <v>2011_4446</v>
      </c>
      <c r="D190" s="126">
        <v>188</v>
      </c>
      <c r="E190" s="127">
        <v>4446</v>
      </c>
      <c r="F190" s="127" t="s">
        <v>166</v>
      </c>
      <c r="G190" s="127">
        <v>4446</v>
      </c>
      <c r="H190" s="127">
        <v>2011</v>
      </c>
      <c r="I190" s="127">
        <v>0</v>
      </c>
      <c r="J190" s="127">
        <v>1</v>
      </c>
      <c r="K190" s="127">
        <v>1009.8</v>
      </c>
      <c r="L190" s="127">
        <v>1061.5</v>
      </c>
      <c r="M190" s="127">
        <v>119715.7</v>
      </c>
      <c r="N190" s="127">
        <v>125257.41</v>
      </c>
      <c r="O190" s="127">
        <v>140156.1</v>
      </c>
      <c r="P190" s="127">
        <v>190046.14</v>
      </c>
      <c r="Q190" s="127">
        <v>118.55</v>
      </c>
    </row>
    <row r="191" spans="1:17" x14ac:dyDescent="0.2">
      <c r="A191" t="str">
        <f t="shared" si="2"/>
        <v>2011_4491</v>
      </c>
      <c r="D191" s="126">
        <v>189</v>
      </c>
      <c r="E191" s="127">
        <v>4491</v>
      </c>
      <c r="F191" s="127" t="s">
        <v>167</v>
      </c>
      <c r="G191" s="127">
        <v>4491</v>
      </c>
      <c r="H191" s="127">
        <v>2011</v>
      </c>
      <c r="I191" s="127">
        <v>0</v>
      </c>
      <c r="J191" s="127">
        <v>1</v>
      </c>
      <c r="K191" s="127">
        <v>345.6</v>
      </c>
      <c r="L191" s="127">
        <v>364.2</v>
      </c>
      <c r="M191" s="127">
        <v>77549.14</v>
      </c>
      <c r="N191" s="127">
        <v>79562.399999999994</v>
      </c>
      <c r="O191" s="127">
        <v>84094.080000000002</v>
      </c>
      <c r="P191" s="127">
        <v>52051.96</v>
      </c>
      <c r="Q191" s="127">
        <v>224.39</v>
      </c>
    </row>
    <row r="192" spans="1:17" ht="25.5" x14ac:dyDescent="0.2">
      <c r="A192" t="str">
        <f t="shared" si="2"/>
        <v>2011_4505</v>
      </c>
      <c r="D192" s="126">
        <v>190</v>
      </c>
      <c r="E192" s="127">
        <v>4505</v>
      </c>
      <c r="F192" s="127" t="s">
        <v>168</v>
      </c>
      <c r="G192" s="127">
        <v>4505</v>
      </c>
      <c r="H192" s="127">
        <v>2011</v>
      </c>
      <c r="I192" s="127">
        <v>0</v>
      </c>
      <c r="J192" s="127">
        <v>1</v>
      </c>
      <c r="K192" s="127">
        <v>244.8</v>
      </c>
      <c r="L192" s="127">
        <v>220.9</v>
      </c>
      <c r="M192" s="127">
        <v>27512.47</v>
      </c>
      <c r="N192" s="127">
        <v>19953.32</v>
      </c>
      <c r="O192" s="127">
        <v>22675.9</v>
      </c>
      <c r="P192" s="127">
        <v>41523.53</v>
      </c>
      <c r="Q192" s="127">
        <v>112.39</v>
      </c>
    </row>
    <row r="193" spans="1:17" ht="25.5" x14ac:dyDescent="0.2">
      <c r="A193" t="str">
        <f t="shared" si="2"/>
        <v>2011_4509</v>
      </c>
      <c r="D193" s="126">
        <v>191</v>
      </c>
      <c r="E193" s="127">
        <v>4509</v>
      </c>
      <c r="F193" s="127" t="s">
        <v>169</v>
      </c>
      <c r="G193" s="127">
        <v>4509</v>
      </c>
      <c r="H193" s="127">
        <v>2011</v>
      </c>
      <c r="I193" s="127">
        <v>0</v>
      </c>
      <c r="J193" s="127">
        <v>1</v>
      </c>
      <c r="K193" s="127">
        <v>217</v>
      </c>
      <c r="L193" s="127">
        <v>129</v>
      </c>
      <c r="M193" s="127">
        <v>161935.31</v>
      </c>
      <c r="N193" s="127">
        <v>0</v>
      </c>
      <c r="O193" s="127">
        <v>2139.62</v>
      </c>
      <c r="P193" s="127">
        <v>76535</v>
      </c>
      <c r="Q193" s="127">
        <v>746.25</v>
      </c>
    </row>
    <row r="194" spans="1:17" ht="25.5" x14ac:dyDescent="0.2">
      <c r="A194" t="str">
        <f t="shared" si="2"/>
        <v>2011_4518</v>
      </c>
      <c r="D194" s="126">
        <v>192</v>
      </c>
      <c r="E194" s="127">
        <v>4518</v>
      </c>
      <c r="F194" s="127" t="s">
        <v>170</v>
      </c>
      <c r="G194" s="127">
        <v>4518</v>
      </c>
      <c r="H194" s="127">
        <v>2011</v>
      </c>
      <c r="I194" s="127">
        <v>0</v>
      </c>
      <c r="J194" s="127">
        <v>1</v>
      </c>
      <c r="K194" s="127">
        <v>204.2</v>
      </c>
      <c r="L194" s="127">
        <v>201.2</v>
      </c>
      <c r="M194" s="127">
        <v>33507.57</v>
      </c>
      <c r="N194" s="127">
        <v>49830.91</v>
      </c>
      <c r="O194" s="127">
        <v>53406.05</v>
      </c>
      <c r="P194" s="127">
        <v>75569.14</v>
      </c>
      <c r="Q194" s="127">
        <v>164.09</v>
      </c>
    </row>
    <row r="195" spans="1:17" ht="25.5" x14ac:dyDescent="0.2">
      <c r="A195" t="str">
        <f t="shared" si="2"/>
        <v>2011_4527</v>
      </c>
      <c r="D195" s="126">
        <v>193</v>
      </c>
      <c r="E195" s="127">
        <v>4527</v>
      </c>
      <c r="F195" s="127" t="s">
        <v>171</v>
      </c>
      <c r="G195" s="127">
        <v>4527</v>
      </c>
      <c r="H195" s="127">
        <v>2011</v>
      </c>
      <c r="I195" s="127">
        <v>0</v>
      </c>
      <c r="J195" s="127">
        <v>1</v>
      </c>
      <c r="K195" s="127">
        <v>598</v>
      </c>
      <c r="L195" s="127">
        <v>606</v>
      </c>
      <c r="M195" s="127">
        <v>126891.86</v>
      </c>
      <c r="N195" s="127">
        <v>148377.04</v>
      </c>
      <c r="O195" s="127">
        <v>176073.57</v>
      </c>
      <c r="P195" s="127">
        <v>177409.94</v>
      </c>
      <c r="Q195" s="127">
        <v>212.19</v>
      </c>
    </row>
    <row r="196" spans="1:17" ht="25.5" x14ac:dyDescent="0.2">
      <c r="A196" t="str">
        <f t="shared" ref="A196:A259" si="3">CONCATENATE(H196,"_",G196)</f>
        <v>2011_4536</v>
      </c>
      <c r="D196" s="126">
        <v>194</v>
      </c>
      <c r="E196" s="127">
        <v>4536</v>
      </c>
      <c r="F196" s="127" t="s">
        <v>172</v>
      </c>
      <c r="G196" s="127">
        <v>4536</v>
      </c>
      <c r="H196" s="127">
        <v>2011</v>
      </c>
      <c r="I196" s="127">
        <v>0</v>
      </c>
      <c r="J196" s="127">
        <v>1</v>
      </c>
      <c r="K196" s="127">
        <v>2086</v>
      </c>
      <c r="L196" s="127">
        <v>2193.8000000000002</v>
      </c>
      <c r="M196" s="127">
        <v>112615.99</v>
      </c>
      <c r="N196" s="127">
        <v>304750.64</v>
      </c>
      <c r="O196" s="127">
        <v>323941.43</v>
      </c>
      <c r="P196" s="127">
        <v>288155.53000000003</v>
      </c>
      <c r="Q196" s="127">
        <v>53.99</v>
      </c>
    </row>
    <row r="197" spans="1:17" ht="25.5" x14ac:dyDescent="0.2">
      <c r="A197" t="str">
        <f t="shared" si="3"/>
        <v>2011_4554</v>
      </c>
      <c r="D197" s="126">
        <v>195</v>
      </c>
      <c r="E197" s="127">
        <v>4554</v>
      </c>
      <c r="F197" s="127" t="s">
        <v>173</v>
      </c>
      <c r="G197" s="127">
        <v>4554</v>
      </c>
      <c r="H197" s="127">
        <v>2011</v>
      </c>
      <c r="I197" s="127">
        <v>0</v>
      </c>
      <c r="J197" s="127">
        <v>1</v>
      </c>
      <c r="K197" s="127">
        <v>1082.3</v>
      </c>
      <c r="L197" s="127">
        <v>1284.2</v>
      </c>
      <c r="M197" s="127">
        <v>33651.269999999997</v>
      </c>
      <c r="N197" s="127">
        <v>132030.64000000001</v>
      </c>
      <c r="O197" s="127">
        <v>144568.67000000001</v>
      </c>
      <c r="P197" s="127">
        <v>159170.74</v>
      </c>
      <c r="Q197" s="127">
        <v>31.09</v>
      </c>
    </row>
    <row r="198" spans="1:17" x14ac:dyDescent="0.2">
      <c r="A198" t="str">
        <f t="shared" si="3"/>
        <v>2011_4572</v>
      </c>
      <c r="D198" s="126">
        <v>196</v>
      </c>
      <c r="E198" s="127">
        <v>4572</v>
      </c>
      <c r="F198" s="127" t="s">
        <v>174</v>
      </c>
      <c r="G198" s="127">
        <v>4572</v>
      </c>
      <c r="H198" s="127">
        <v>2011</v>
      </c>
      <c r="I198" s="127">
        <v>0</v>
      </c>
      <c r="J198" s="127">
        <v>1</v>
      </c>
      <c r="K198" s="127">
        <v>279.2</v>
      </c>
      <c r="L198" s="127">
        <v>312.39999999999998</v>
      </c>
      <c r="M198" s="127">
        <v>99385.16</v>
      </c>
      <c r="N198" s="127">
        <v>64806.85</v>
      </c>
      <c r="O198" s="127">
        <v>67509.289999999994</v>
      </c>
      <c r="P198" s="127">
        <v>47004.61</v>
      </c>
      <c r="Q198" s="127">
        <v>355.96</v>
      </c>
    </row>
    <row r="199" spans="1:17" ht="25.5" x14ac:dyDescent="0.2">
      <c r="A199" t="str">
        <f t="shared" si="3"/>
        <v>2011_4581</v>
      </c>
      <c r="D199" s="126">
        <v>197</v>
      </c>
      <c r="E199" s="127">
        <v>4581</v>
      </c>
      <c r="F199" s="127" t="s">
        <v>175</v>
      </c>
      <c r="G199" s="127">
        <v>4581</v>
      </c>
      <c r="H199" s="127">
        <v>2011</v>
      </c>
      <c r="I199" s="127">
        <v>0</v>
      </c>
      <c r="J199" s="127">
        <v>1</v>
      </c>
      <c r="K199" s="127">
        <v>5292.8</v>
      </c>
      <c r="L199" s="127">
        <v>5198</v>
      </c>
      <c r="M199" s="127">
        <v>1776061.37</v>
      </c>
      <c r="N199" s="127">
        <v>1577853.61</v>
      </c>
      <c r="O199" s="127">
        <v>1602653.35</v>
      </c>
      <c r="P199" s="127">
        <v>1509846.91</v>
      </c>
      <c r="Q199" s="127">
        <v>335.56</v>
      </c>
    </row>
    <row r="200" spans="1:17" ht="25.5" x14ac:dyDescent="0.2">
      <c r="A200" t="str">
        <f t="shared" si="3"/>
        <v>2011_4599</v>
      </c>
      <c r="D200" s="126">
        <v>198</v>
      </c>
      <c r="E200" s="127">
        <v>4599</v>
      </c>
      <c r="F200" s="127" t="s">
        <v>176</v>
      </c>
      <c r="G200" s="127">
        <v>4599</v>
      </c>
      <c r="H200" s="127">
        <v>2011</v>
      </c>
      <c r="I200" s="127">
        <v>0</v>
      </c>
      <c r="J200" s="127">
        <v>1</v>
      </c>
      <c r="K200" s="127">
        <v>680.5</v>
      </c>
      <c r="L200" s="127">
        <v>654.1</v>
      </c>
      <c r="M200" s="127">
        <v>117686.8</v>
      </c>
      <c r="N200" s="127">
        <v>90011.88</v>
      </c>
      <c r="O200" s="127">
        <v>101370.74</v>
      </c>
      <c r="P200" s="127">
        <v>160383.13</v>
      </c>
      <c r="Q200" s="127">
        <v>172.94</v>
      </c>
    </row>
    <row r="201" spans="1:17" x14ac:dyDescent="0.2">
      <c r="A201" t="str">
        <f t="shared" si="3"/>
        <v>2011_4617</v>
      </c>
      <c r="D201" s="126">
        <v>199</v>
      </c>
      <c r="E201" s="127">
        <v>4617</v>
      </c>
      <c r="F201" s="127" t="s">
        <v>177</v>
      </c>
      <c r="G201" s="127">
        <v>4617</v>
      </c>
      <c r="H201" s="127">
        <v>2011</v>
      </c>
      <c r="I201" s="127">
        <v>0</v>
      </c>
      <c r="J201" s="127">
        <v>1</v>
      </c>
      <c r="K201" s="127">
        <v>1481.6</v>
      </c>
      <c r="L201" s="127">
        <v>1482.6</v>
      </c>
      <c r="M201" s="127">
        <v>11207.6</v>
      </c>
      <c r="N201" s="127">
        <v>220662.44</v>
      </c>
      <c r="O201" s="127">
        <v>235984.28</v>
      </c>
      <c r="P201" s="127">
        <v>189118.01</v>
      </c>
      <c r="Q201" s="127">
        <v>7.56</v>
      </c>
    </row>
    <row r="202" spans="1:17" ht="25.5" x14ac:dyDescent="0.2">
      <c r="A202" t="str">
        <f t="shared" si="3"/>
        <v>2011_4662</v>
      </c>
      <c r="D202" s="126">
        <v>200</v>
      </c>
      <c r="E202" s="127">
        <v>4662</v>
      </c>
      <c r="F202" s="127" t="s">
        <v>178</v>
      </c>
      <c r="G202" s="127">
        <v>4662</v>
      </c>
      <c r="H202" s="127">
        <v>2011</v>
      </c>
      <c r="I202" s="127">
        <v>0</v>
      </c>
      <c r="J202" s="127">
        <v>1</v>
      </c>
      <c r="K202" s="127">
        <v>1050.4000000000001</v>
      </c>
      <c r="L202" s="127">
        <v>1056.4000000000001</v>
      </c>
      <c r="M202" s="127">
        <v>609379.57999999996</v>
      </c>
      <c r="N202" s="127">
        <v>143868.28</v>
      </c>
      <c r="O202" s="127">
        <v>199143.56</v>
      </c>
      <c r="P202" s="127">
        <v>233713.85</v>
      </c>
      <c r="Q202" s="127">
        <v>580.14</v>
      </c>
    </row>
    <row r="203" spans="1:17" ht="25.5" x14ac:dyDescent="0.2">
      <c r="A203" t="str">
        <f t="shared" si="3"/>
        <v>2011_4689</v>
      </c>
      <c r="D203" s="126">
        <v>201</v>
      </c>
      <c r="E203" s="127">
        <v>4689</v>
      </c>
      <c r="F203" s="127" t="s">
        <v>179</v>
      </c>
      <c r="G203" s="127">
        <v>4689</v>
      </c>
      <c r="H203" s="127">
        <v>2011</v>
      </c>
      <c r="I203" s="127">
        <v>0</v>
      </c>
      <c r="J203" s="127">
        <v>1</v>
      </c>
      <c r="K203" s="127">
        <v>540.6</v>
      </c>
      <c r="L203" s="127">
        <v>531.1</v>
      </c>
      <c r="M203" s="127">
        <v>40286.71</v>
      </c>
      <c r="N203" s="127">
        <v>75118.34</v>
      </c>
      <c r="O203" s="127">
        <v>82809.45</v>
      </c>
      <c r="P203" s="127">
        <v>89987</v>
      </c>
      <c r="Q203" s="127">
        <v>74.52</v>
      </c>
    </row>
    <row r="204" spans="1:17" ht="25.5" x14ac:dyDescent="0.2">
      <c r="A204" t="str">
        <f t="shared" si="3"/>
        <v>2011_4644</v>
      </c>
      <c r="D204" s="126">
        <v>202</v>
      </c>
      <c r="E204" s="127">
        <v>4644</v>
      </c>
      <c r="F204" s="127" t="s">
        <v>180</v>
      </c>
      <c r="G204" s="127">
        <v>4644</v>
      </c>
      <c r="H204" s="127">
        <v>2011</v>
      </c>
      <c r="I204" s="127">
        <v>0</v>
      </c>
      <c r="J204" s="127">
        <v>1</v>
      </c>
      <c r="K204" s="127">
        <v>462.3</v>
      </c>
      <c r="L204" s="127">
        <v>453.3</v>
      </c>
      <c r="M204" s="127">
        <v>55401.89</v>
      </c>
      <c r="N204" s="127">
        <v>135204.87</v>
      </c>
      <c r="O204" s="127">
        <v>147612.69</v>
      </c>
      <c r="P204" s="127">
        <v>153979.16</v>
      </c>
      <c r="Q204" s="127">
        <v>119.84</v>
      </c>
    </row>
    <row r="205" spans="1:17" x14ac:dyDescent="0.2">
      <c r="A205" t="str">
        <f t="shared" si="3"/>
        <v>2011_4725</v>
      </c>
      <c r="D205" s="126">
        <v>203</v>
      </c>
      <c r="E205" s="127">
        <v>4725</v>
      </c>
      <c r="F205" s="127" t="s">
        <v>181</v>
      </c>
      <c r="G205" s="127">
        <v>4725</v>
      </c>
      <c r="H205" s="127">
        <v>2011</v>
      </c>
      <c r="I205" s="127">
        <v>0</v>
      </c>
      <c r="J205" s="127">
        <v>1</v>
      </c>
      <c r="K205" s="127">
        <v>3102</v>
      </c>
      <c r="L205" s="127">
        <v>3024</v>
      </c>
      <c r="M205" s="127">
        <v>738741.66</v>
      </c>
      <c r="N205" s="127">
        <v>499071.65</v>
      </c>
      <c r="O205" s="127">
        <v>539733.80000000005</v>
      </c>
      <c r="P205" s="127">
        <v>434436.44</v>
      </c>
      <c r="Q205" s="127">
        <v>238.15</v>
      </c>
    </row>
    <row r="206" spans="1:17" ht="25.5" x14ac:dyDescent="0.2">
      <c r="A206" t="str">
        <f t="shared" si="3"/>
        <v>2011_2673</v>
      </c>
      <c r="D206" s="126">
        <v>204</v>
      </c>
      <c r="E206" s="127">
        <v>2673</v>
      </c>
      <c r="F206" s="127" t="s">
        <v>182</v>
      </c>
      <c r="G206" s="127">
        <v>2673</v>
      </c>
      <c r="H206" s="127">
        <v>2011</v>
      </c>
      <c r="I206" s="127">
        <v>0</v>
      </c>
      <c r="J206" s="127">
        <v>1</v>
      </c>
      <c r="K206" s="127">
        <v>679.3</v>
      </c>
      <c r="L206" s="127">
        <v>674.4</v>
      </c>
      <c r="M206" s="127">
        <v>214736.31</v>
      </c>
      <c r="N206" s="127">
        <v>130264.54</v>
      </c>
      <c r="O206" s="127">
        <v>147529.67000000001</v>
      </c>
      <c r="P206" s="127">
        <v>146936.23000000001</v>
      </c>
      <c r="Q206" s="127">
        <v>316.11</v>
      </c>
    </row>
    <row r="207" spans="1:17" ht="25.5" x14ac:dyDescent="0.2">
      <c r="A207" t="str">
        <f t="shared" si="3"/>
        <v>2011_153</v>
      </c>
      <c r="D207" s="126">
        <v>205</v>
      </c>
      <c r="E207" s="127">
        <v>153</v>
      </c>
      <c r="F207" s="127" t="s">
        <v>183</v>
      </c>
      <c r="G207" s="127">
        <v>153</v>
      </c>
      <c r="H207" s="127">
        <v>2011</v>
      </c>
      <c r="I207" s="127">
        <v>0</v>
      </c>
      <c r="J207" s="127">
        <v>2</v>
      </c>
      <c r="K207" s="127">
        <v>586</v>
      </c>
      <c r="L207" s="127">
        <v>592</v>
      </c>
      <c r="M207" s="127">
        <v>471976.93</v>
      </c>
      <c r="N207" s="127">
        <v>197250.48</v>
      </c>
      <c r="O207" s="127">
        <v>210138.1</v>
      </c>
      <c r="P207" s="127">
        <v>159730.76999999999</v>
      </c>
      <c r="Q207" s="127">
        <v>805.42</v>
      </c>
    </row>
    <row r="208" spans="1:17" ht="25.5" x14ac:dyDescent="0.2">
      <c r="A208" t="str">
        <f t="shared" si="3"/>
        <v>2011_3691</v>
      </c>
      <c r="D208" s="126">
        <v>206</v>
      </c>
      <c r="E208" s="127">
        <v>3691</v>
      </c>
      <c r="F208" s="127" t="s">
        <v>184</v>
      </c>
      <c r="G208" s="127">
        <v>3691</v>
      </c>
      <c r="H208" s="127">
        <v>2011</v>
      </c>
      <c r="I208" s="127">
        <v>0</v>
      </c>
      <c r="J208" s="127">
        <v>1</v>
      </c>
      <c r="K208" s="127">
        <v>883.9</v>
      </c>
      <c r="L208" s="127">
        <v>799</v>
      </c>
      <c r="M208" s="127">
        <v>153065.99</v>
      </c>
      <c r="N208" s="127">
        <v>120063.11</v>
      </c>
      <c r="O208" s="127">
        <v>120094.86</v>
      </c>
      <c r="P208" s="127">
        <v>182464.35</v>
      </c>
      <c r="Q208" s="127">
        <v>173.17</v>
      </c>
    </row>
    <row r="209" spans="1:17" ht="38.25" x14ac:dyDescent="0.2">
      <c r="A209" t="str">
        <f t="shared" si="3"/>
        <v>2011_4774</v>
      </c>
      <c r="D209" s="126">
        <v>207</v>
      </c>
      <c r="E209" s="127">
        <v>4774</v>
      </c>
      <c r="F209" s="127" t="s">
        <v>341</v>
      </c>
      <c r="G209" s="127">
        <v>4774</v>
      </c>
      <c r="H209" s="127">
        <v>2011</v>
      </c>
      <c r="I209" s="127">
        <v>0</v>
      </c>
      <c r="J209" s="127">
        <v>2</v>
      </c>
      <c r="K209" s="127">
        <v>1327</v>
      </c>
      <c r="L209" s="127">
        <v>1286.2</v>
      </c>
      <c r="M209" s="127">
        <v>863240.8</v>
      </c>
      <c r="N209" s="127">
        <v>455253.18</v>
      </c>
      <c r="O209" s="127">
        <v>477415.57</v>
      </c>
      <c r="P209" s="127">
        <v>399830.22</v>
      </c>
      <c r="Q209" s="127">
        <v>650.52</v>
      </c>
    </row>
    <row r="210" spans="1:17" ht="25.5" x14ac:dyDescent="0.2">
      <c r="A210" t="str">
        <f t="shared" si="3"/>
        <v>2011_873</v>
      </c>
      <c r="D210" s="126">
        <v>208</v>
      </c>
      <c r="E210" s="127">
        <v>873</v>
      </c>
      <c r="F210" s="127" t="s">
        <v>185</v>
      </c>
      <c r="G210" s="127">
        <v>873</v>
      </c>
      <c r="H210" s="127">
        <v>2011</v>
      </c>
      <c r="I210" s="127">
        <v>0</v>
      </c>
      <c r="J210" s="127">
        <v>1</v>
      </c>
      <c r="K210" s="127">
        <v>496.9</v>
      </c>
      <c r="L210" s="127">
        <v>486.9</v>
      </c>
      <c r="M210" s="127">
        <v>170378.3</v>
      </c>
      <c r="N210" s="127">
        <v>200052.9</v>
      </c>
      <c r="O210" s="127">
        <v>208730.14</v>
      </c>
      <c r="P210" s="127">
        <v>177685.16</v>
      </c>
      <c r="Q210" s="127">
        <v>342.88</v>
      </c>
    </row>
    <row r="211" spans="1:17" ht="25.5" x14ac:dyDescent="0.2">
      <c r="A211" t="str">
        <f t="shared" si="3"/>
        <v>2011_4778</v>
      </c>
      <c r="D211" s="126">
        <v>209</v>
      </c>
      <c r="E211" s="127">
        <v>4778</v>
      </c>
      <c r="F211" s="127" t="s">
        <v>186</v>
      </c>
      <c r="G211" s="127">
        <v>4778</v>
      </c>
      <c r="H211" s="127">
        <v>2011</v>
      </c>
      <c r="I211" s="127">
        <v>0</v>
      </c>
      <c r="J211" s="127">
        <v>1</v>
      </c>
      <c r="K211" s="127">
        <v>300.3</v>
      </c>
      <c r="L211" s="127">
        <v>230.3</v>
      </c>
      <c r="M211" s="127">
        <v>197244.44</v>
      </c>
      <c r="N211" s="127">
        <v>24987.24</v>
      </c>
      <c r="O211" s="127">
        <v>31139.93</v>
      </c>
      <c r="P211" s="127">
        <v>65248.37</v>
      </c>
      <c r="Q211" s="127">
        <v>656.82</v>
      </c>
    </row>
    <row r="212" spans="1:17" ht="25.5" x14ac:dyDescent="0.2">
      <c r="A212" t="str">
        <f t="shared" si="3"/>
        <v>2011_4777</v>
      </c>
      <c r="D212" s="126">
        <v>210</v>
      </c>
      <c r="E212" s="127">
        <v>4777</v>
      </c>
      <c r="F212" s="127" t="s">
        <v>187</v>
      </c>
      <c r="G212" s="127">
        <v>4777</v>
      </c>
      <c r="H212" s="127">
        <v>2011</v>
      </c>
      <c r="I212" s="127">
        <v>0</v>
      </c>
      <c r="J212" s="127">
        <v>1</v>
      </c>
      <c r="K212" s="127">
        <v>749.7</v>
      </c>
      <c r="L212" s="127">
        <v>702</v>
      </c>
      <c r="M212" s="127">
        <v>211106.53</v>
      </c>
      <c r="N212" s="127">
        <v>167928.62</v>
      </c>
      <c r="O212" s="127">
        <v>178570.22</v>
      </c>
      <c r="P212" s="127">
        <v>164082.29999999999</v>
      </c>
      <c r="Q212" s="127">
        <v>281.58999999999997</v>
      </c>
    </row>
    <row r="213" spans="1:17" ht="25.5" x14ac:dyDescent="0.2">
      <c r="A213" t="str">
        <f t="shared" si="3"/>
        <v>2011_4776</v>
      </c>
      <c r="D213" s="126">
        <v>211</v>
      </c>
      <c r="E213" s="127">
        <v>4776</v>
      </c>
      <c r="F213" s="127" t="s">
        <v>188</v>
      </c>
      <c r="G213" s="127">
        <v>4776</v>
      </c>
      <c r="H213" s="127">
        <v>2011</v>
      </c>
      <c r="I213" s="127">
        <v>0</v>
      </c>
      <c r="J213" s="127">
        <v>1</v>
      </c>
      <c r="K213" s="127">
        <v>537.20000000000005</v>
      </c>
      <c r="L213" s="127">
        <v>546.6</v>
      </c>
      <c r="M213" s="127">
        <v>60552.9</v>
      </c>
      <c r="N213" s="127">
        <v>176241.12</v>
      </c>
      <c r="O213" s="127">
        <v>183775.22</v>
      </c>
      <c r="P213" s="127">
        <v>174923.99</v>
      </c>
      <c r="Q213" s="127">
        <v>112.72</v>
      </c>
    </row>
    <row r="214" spans="1:17" ht="25.5" x14ac:dyDescent="0.2">
      <c r="A214" t="str">
        <f t="shared" si="3"/>
        <v>2011_4779</v>
      </c>
      <c r="D214" s="126">
        <v>212</v>
      </c>
      <c r="E214" s="127">
        <v>4779</v>
      </c>
      <c r="F214" s="127" t="s">
        <v>189</v>
      </c>
      <c r="G214" s="127">
        <v>4779</v>
      </c>
      <c r="H214" s="127">
        <v>2011</v>
      </c>
      <c r="I214" s="127">
        <v>0</v>
      </c>
      <c r="J214" s="127">
        <v>1</v>
      </c>
      <c r="K214" s="127">
        <v>1265.3</v>
      </c>
      <c r="L214" s="127">
        <v>1254.5</v>
      </c>
      <c r="M214" s="127">
        <v>205723.59</v>
      </c>
      <c r="N214" s="127">
        <v>0</v>
      </c>
      <c r="O214" s="127">
        <v>18873.34</v>
      </c>
      <c r="P214" s="127">
        <v>241662.25</v>
      </c>
      <c r="Q214" s="127">
        <v>162.59</v>
      </c>
    </row>
    <row r="215" spans="1:17" ht="25.5" x14ac:dyDescent="0.2">
      <c r="A215" t="str">
        <f t="shared" si="3"/>
        <v>2011_4784</v>
      </c>
      <c r="D215" s="126">
        <v>213</v>
      </c>
      <c r="E215" s="127">
        <v>4784</v>
      </c>
      <c r="F215" s="127" t="s">
        <v>190</v>
      </c>
      <c r="G215" s="127">
        <v>4784</v>
      </c>
      <c r="H215" s="127">
        <v>2011</v>
      </c>
      <c r="I215" s="127">
        <v>0</v>
      </c>
      <c r="J215" s="127">
        <v>1</v>
      </c>
      <c r="K215" s="127">
        <v>2964.5</v>
      </c>
      <c r="L215" s="127">
        <v>3015.4</v>
      </c>
      <c r="M215" s="127">
        <v>651594.1</v>
      </c>
      <c r="N215" s="127">
        <v>10006.450000000001</v>
      </c>
      <c r="O215" s="127">
        <v>46021.54</v>
      </c>
      <c r="P215" s="127">
        <v>477057.11</v>
      </c>
      <c r="Q215" s="127">
        <v>219.8</v>
      </c>
    </row>
    <row r="216" spans="1:17" ht="25.5" x14ac:dyDescent="0.2">
      <c r="A216" t="str">
        <f t="shared" si="3"/>
        <v>2011_4785</v>
      </c>
      <c r="D216" s="126">
        <v>214</v>
      </c>
      <c r="E216" s="127">
        <v>4785</v>
      </c>
      <c r="F216" s="127" t="s">
        <v>342</v>
      </c>
      <c r="G216" s="127">
        <v>4785</v>
      </c>
      <c r="H216" s="127">
        <v>2011</v>
      </c>
      <c r="I216" s="127">
        <v>0</v>
      </c>
      <c r="J216" s="127">
        <v>1</v>
      </c>
      <c r="K216" s="127">
        <v>527.79999999999995</v>
      </c>
      <c r="L216" s="127">
        <v>538.70000000000005</v>
      </c>
      <c r="M216" s="127">
        <v>138291.68</v>
      </c>
      <c r="N216" s="127">
        <v>80010.990000000005</v>
      </c>
      <c r="O216" s="127">
        <v>90458.9</v>
      </c>
      <c r="P216" s="127">
        <v>56981.87</v>
      </c>
      <c r="Q216" s="127">
        <v>262.02</v>
      </c>
    </row>
    <row r="217" spans="1:17" ht="25.5" x14ac:dyDescent="0.2">
      <c r="A217" t="str">
        <f t="shared" si="3"/>
        <v>2011_333</v>
      </c>
      <c r="D217" s="126">
        <v>215</v>
      </c>
      <c r="E217" s="127">
        <v>333</v>
      </c>
      <c r="F217" s="127" t="s">
        <v>191</v>
      </c>
      <c r="G217" s="127">
        <v>333</v>
      </c>
      <c r="H217" s="127">
        <v>2011</v>
      </c>
      <c r="I217" s="127">
        <v>0</v>
      </c>
      <c r="J217" s="127">
        <v>2</v>
      </c>
      <c r="K217" s="127">
        <v>465</v>
      </c>
      <c r="L217" s="127">
        <v>478</v>
      </c>
      <c r="M217" s="127">
        <v>195921.67</v>
      </c>
      <c r="N217" s="127">
        <v>187814.55</v>
      </c>
      <c r="O217" s="127">
        <v>197827.77</v>
      </c>
      <c r="P217" s="127">
        <v>154068.49</v>
      </c>
      <c r="Q217" s="127">
        <v>421.34</v>
      </c>
    </row>
    <row r="218" spans="1:17" x14ac:dyDescent="0.2">
      <c r="A218" t="str">
        <f t="shared" si="3"/>
        <v>2011_4773</v>
      </c>
      <c r="D218" s="126">
        <v>216</v>
      </c>
      <c r="E218" s="127">
        <v>4773</v>
      </c>
      <c r="F218" s="127" t="s">
        <v>192</v>
      </c>
      <c r="G218" s="127">
        <v>4773</v>
      </c>
      <c r="H218" s="127">
        <v>2011</v>
      </c>
      <c r="I218" s="127">
        <v>0</v>
      </c>
      <c r="J218" s="127">
        <v>1</v>
      </c>
      <c r="K218" s="127">
        <v>547</v>
      </c>
      <c r="L218" s="127">
        <v>698</v>
      </c>
      <c r="M218" s="127">
        <v>84681.47</v>
      </c>
      <c r="N218" s="127">
        <v>75344.88</v>
      </c>
      <c r="O218" s="127">
        <v>85034.92</v>
      </c>
      <c r="P218" s="127">
        <v>178683.07</v>
      </c>
      <c r="Q218" s="127">
        <v>154.81</v>
      </c>
    </row>
    <row r="219" spans="1:17" ht="25.5" x14ac:dyDescent="0.2">
      <c r="A219" t="str">
        <f t="shared" si="3"/>
        <v>2011_4788</v>
      </c>
      <c r="D219" s="126">
        <v>217</v>
      </c>
      <c r="E219" s="127">
        <v>4788</v>
      </c>
      <c r="F219" s="127" t="s">
        <v>193</v>
      </c>
      <c r="G219" s="127">
        <v>4788</v>
      </c>
      <c r="H219" s="127">
        <v>2011</v>
      </c>
      <c r="I219" s="127">
        <v>0</v>
      </c>
      <c r="J219" s="127">
        <v>1</v>
      </c>
      <c r="K219" s="127">
        <v>517</v>
      </c>
      <c r="L219" s="127">
        <v>498</v>
      </c>
      <c r="M219" s="127">
        <v>681023.85</v>
      </c>
      <c r="N219" s="127">
        <v>225053.42</v>
      </c>
      <c r="O219" s="127">
        <v>237576.47</v>
      </c>
      <c r="P219" s="127">
        <v>98242.97</v>
      </c>
      <c r="Q219" s="127">
        <v>1317.26</v>
      </c>
    </row>
    <row r="220" spans="1:17" x14ac:dyDescent="0.2">
      <c r="A220" t="str">
        <f t="shared" si="3"/>
        <v>2011_4797</v>
      </c>
      <c r="D220" s="126">
        <v>218</v>
      </c>
      <c r="E220" s="127">
        <v>4797</v>
      </c>
      <c r="F220" s="127" t="s">
        <v>194</v>
      </c>
      <c r="G220" s="127">
        <v>4797</v>
      </c>
      <c r="H220" s="127">
        <v>2011</v>
      </c>
      <c r="I220" s="127">
        <v>0</v>
      </c>
      <c r="J220" s="127">
        <v>1</v>
      </c>
      <c r="K220" s="127">
        <v>2390.9</v>
      </c>
      <c r="L220" s="127">
        <v>2501.9</v>
      </c>
      <c r="M220" s="127">
        <v>854790.36</v>
      </c>
      <c r="N220" s="127">
        <v>449994.08</v>
      </c>
      <c r="O220" s="127">
        <v>489788.04</v>
      </c>
      <c r="P220" s="127">
        <v>307663.78000000003</v>
      </c>
      <c r="Q220" s="127">
        <v>357.52</v>
      </c>
    </row>
    <row r="221" spans="1:17" x14ac:dyDescent="0.2">
      <c r="A221" t="str">
        <f t="shared" si="3"/>
        <v>2011_4860</v>
      </c>
      <c r="D221" s="126">
        <v>219</v>
      </c>
      <c r="E221" s="127">
        <v>4860</v>
      </c>
      <c r="F221" s="127" t="s">
        <v>343</v>
      </c>
      <c r="G221" s="127">
        <v>4860</v>
      </c>
      <c r="H221" s="127">
        <v>2011</v>
      </c>
      <c r="I221" s="127">
        <v>0</v>
      </c>
      <c r="J221" s="127">
        <v>2</v>
      </c>
      <c r="K221" s="127">
        <v>980.6</v>
      </c>
      <c r="L221" s="127">
        <v>994.7</v>
      </c>
      <c r="M221" s="127">
        <v>515720.41</v>
      </c>
      <c r="N221" s="127">
        <v>224691.42</v>
      </c>
      <c r="O221" s="127">
        <v>229359.99</v>
      </c>
      <c r="P221" s="127">
        <v>338019.48</v>
      </c>
      <c r="Q221" s="127">
        <v>525.91999999999996</v>
      </c>
    </row>
    <row r="222" spans="1:17" x14ac:dyDescent="0.2">
      <c r="A222" t="str">
        <f t="shared" si="3"/>
        <v>2011_4869</v>
      </c>
      <c r="D222" s="126">
        <v>220</v>
      </c>
      <c r="E222" s="127">
        <v>4869</v>
      </c>
      <c r="F222" s="127" t="s">
        <v>195</v>
      </c>
      <c r="G222" s="127">
        <v>4869</v>
      </c>
      <c r="H222" s="127">
        <v>2011</v>
      </c>
      <c r="I222" s="127">
        <v>0</v>
      </c>
      <c r="J222" s="127">
        <v>1</v>
      </c>
      <c r="K222" s="127">
        <v>1293.3</v>
      </c>
      <c r="L222" s="127">
        <v>1252.3</v>
      </c>
      <c r="M222" s="127">
        <v>163610.21</v>
      </c>
      <c r="N222" s="127">
        <v>297718.96000000002</v>
      </c>
      <c r="O222" s="127">
        <v>321609.90999999997</v>
      </c>
      <c r="P222" s="127">
        <v>411935.73</v>
      </c>
      <c r="Q222" s="127">
        <v>126.51</v>
      </c>
    </row>
    <row r="223" spans="1:17" x14ac:dyDescent="0.2">
      <c r="A223" t="str">
        <f t="shared" si="3"/>
        <v>2011_4878</v>
      </c>
      <c r="D223" s="126">
        <v>221</v>
      </c>
      <c r="E223" s="127">
        <v>4878</v>
      </c>
      <c r="F223" s="127" t="s">
        <v>196</v>
      </c>
      <c r="G223" s="127">
        <v>4878</v>
      </c>
      <c r="H223" s="127">
        <v>2011</v>
      </c>
      <c r="I223" s="127">
        <v>0</v>
      </c>
      <c r="J223" s="127">
        <v>1</v>
      </c>
      <c r="K223" s="127">
        <v>666.3</v>
      </c>
      <c r="L223" s="127">
        <v>727.2</v>
      </c>
      <c r="M223" s="127">
        <v>54289.61</v>
      </c>
      <c r="N223" s="127">
        <v>176225.44</v>
      </c>
      <c r="O223" s="127">
        <v>188468.34</v>
      </c>
      <c r="P223" s="127">
        <v>185658.42</v>
      </c>
      <c r="Q223" s="127">
        <v>81.48</v>
      </c>
    </row>
    <row r="224" spans="1:17" x14ac:dyDescent="0.2">
      <c r="A224" t="str">
        <f t="shared" si="3"/>
        <v>2011_4890</v>
      </c>
      <c r="D224" s="126">
        <v>222</v>
      </c>
      <c r="E224" s="127">
        <v>4890</v>
      </c>
      <c r="F224" s="127" t="s">
        <v>197</v>
      </c>
      <c r="G224" s="127">
        <v>4890</v>
      </c>
      <c r="H224" s="127">
        <v>2011</v>
      </c>
      <c r="I224" s="127">
        <v>0</v>
      </c>
      <c r="J224" s="127">
        <v>1</v>
      </c>
      <c r="K224" s="127">
        <v>869.4</v>
      </c>
      <c r="L224" s="127">
        <v>896.4</v>
      </c>
      <c r="M224" s="127">
        <v>501197.59</v>
      </c>
      <c r="N224" s="127">
        <v>215336.37</v>
      </c>
      <c r="O224" s="127">
        <v>240288.72</v>
      </c>
      <c r="P224" s="127">
        <v>204305.56</v>
      </c>
      <c r="Q224" s="127">
        <v>576.49</v>
      </c>
    </row>
    <row r="225" spans="1:17" x14ac:dyDescent="0.2">
      <c r="A225" t="str">
        <f t="shared" si="3"/>
        <v>2011_4905</v>
      </c>
      <c r="D225" s="126">
        <v>223</v>
      </c>
      <c r="E225" s="127">
        <v>4905</v>
      </c>
      <c r="F225" s="127" t="s">
        <v>344</v>
      </c>
      <c r="G225" s="127">
        <v>4905</v>
      </c>
      <c r="H225" s="127">
        <v>2011</v>
      </c>
      <c r="I225" s="127">
        <v>0</v>
      </c>
      <c r="J225" s="127">
        <v>1</v>
      </c>
      <c r="K225" s="127">
        <v>230.9</v>
      </c>
      <c r="L225" s="127">
        <v>166</v>
      </c>
      <c r="M225" s="127">
        <v>32716.11</v>
      </c>
      <c r="N225" s="127">
        <v>13991.48</v>
      </c>
      <c r="O225" s="127">
        <v>14077.27</v>
      </c>
      <c r="P225" s="127">
        <v>101718.48</v>
      </c>
      <c r="Q225" s="127">
        <v>141.69</v>
      </c>
    </row>
    <row r="226" spans="1:17" ht="38.25" x14ac:dyDescent="0.2">
      <c r="A226" t="str">
        <f t="shared" si="3"/>
        <v>2011_4978</v>
      </c>
      <c r="D226" s="126">
        <v>224</v>
      </c>
      <c r="E226" s="127">
        <v>4978</v>
      </c>
      <c r="F226" s="127" t="s">
        <v>198</v>
      </c>
      <c r="G226" s="127">
        <v>4978</v>
      </c>
      <c r="H226" s="127">
        <v>2011</v>
      </c>
      <c r="I226" s="127">
        <v>0</v>
      </c>
      <c r="J226" s="127">
        <v>1</v>
      </c>
      <c r="K226" s="127">
        <v>209</v>
      </c>
      <c r="L226" s="127">
        <v>175</v>
      </c>
      <c r="M226" s="127">
        <v>348193.63</v>
      </c>
      <c r="N226" s="127">
        <v>0</v>
      </c>
      <c r="O226" s="127">
        <v>4791.53</v>
      </c>
      <c r="P226" s="127">
        <v>48217.09</v>
      </c>
      <c r="Q226" s="127">
        <v>1666</v>
      </c>
    </row>
    <row r="227" spans="1:17" x14ac:dyDescent="0.2">
      <c r="A227" t="str">
        <f t="shared" si="3"/>
        <v>2011_4995</v>
      </c>
      <c r="D227" s="126">
        <v>225</v>
      </c>
      <c r="E227" s="127">
        <v>4995</v>
      </c>
      <c r="F227" s="127" t="s">
        <v>199</v>
      </c>
      <c r="G227" s="127">
        <v>4995</v>
      </c>
      <c r="H227" s="127">
        <v>2011</v>
      </c>
      <c r="I227" s="127">
        <v>0</v>
      </c>
      <c r="J227" s="127">
        <v>1</v>
      </c>
      <c r="K227" s="127">
        <v>936.8</v>
      </c>
      <c r="L227" s="127">
        <v>934.9</v>
      </c>
      <c r="M227" s="127">
        <v>280259.86</v>
      </c>
      <c r="N227" s="127">
        <v>324896.01</v>
      </c>
      <c r="O227" s="127">
        <v>335644.32</v>
      </c>
      <c r="P227" s="127">
        <v>232728.43</v>
      </c>
      <c r="Q227" s="127">
        <v>299.17</v>
      </c>
    </row>
    <row r="228" spans="1:17" ht="25.5" x14ac:dyDescent="0.2">
      <c r="A228" t="str">
        <f t="shared" si="3"/>
        <v>2011_5013</v>
      </c>
      <c r="D228" s="126">
        <v>226</v>
      </c>
      <c r="E228" s="127">
        <v>5013</v>
      </c>
      <c r="F228" s="127" t="s">
        <v>200</v>
      </c>
      <c r="G228" s="127">
        <v>5013</v>
      </c>
      <c r="H228" s="127">
        <v>2011</v>
      </c>
      <c r="I228" s="127">
        <v>0</v>
      </c>
      <c r="J228" s="127">
        <v>1</v>
      </c>
      <c r="K228" s="127">
        <v>2406.8000000000002</v>
      </c>
      <c r="L228" s="127">
        <v>2370.4</v>
      </c>
      <c r="M228" s="135">
        <v>-47095.58</v>
      </c>
      <c r="N228" s="127">
        <v>300636.45</v>
      </c>
      <c r="O228" s="127">
        <v>328488.59000000003</v>
      </c>
      <c r="P228" s="127">
        <v>434951.37</v>
      </c>
      <c r="Q228" s="135">
        <v>-19.57</v>
      </c>
    </row>
    <row r="229" spans="1:17" x14ac:dyDescent="0.2">
      <c r="A229" t="str">
        <f t="shared" si="3"/>
        <v>2011_5049</v>
      </c>
      <c r="D229" s="126">
        <v>227</v>
      </c>
      <c r="E229" s="127">
        <v>5049</v>
      </c>
      <c r="F229" s="127" t="s">
        <v>201</v>
      </c>
      <c r="G229" s="127">
        <v>5049</v>
      </c>
      <c r="H229" s="127">
        <v>2011</v>
      </c>
      <c r="I229" s="127">
        <v>0</v>
      </c>
      <c r="J229" s="127">
        <v>1</v>
      </c>
      <c r="K229" s="127">
        <v>4529.6000000000004</v>
      </c>
      <c r="L229" s="127">
        <v>4488.5</v>
      </c>
      <c r="M229" s="127">
        <v>137235.42000000001</v>
      </c>
      <c r="N229" s="127">
        <v>362455.79</v>
      </c>
      <c r="O229" s="127">
        <v>386520.07</v>
      </c>
      <c r="P229" s="127">
        <v>462033</v>
      </c>
      <c r="Q229" s="127">
        <v>30.3</v>
      </c>
    </row>
    <row r="230" spans="1:17" x14ac:dyDescent="0.2">
      <c r="A230" t="str">
        <f t="shared" si="3"/>
        <v>2011_5160</v>
      </c>
      <c r="D230" s="126">
        <v>228</v>
      </c>
      <c r="E230" s="127">
        <v>5319</v>
      </c>
      <c r="F230" s="127" t="s">
        <v>2</v>
      </c>
      <c r="G230" s="127">
        <v>5160</v>
      </c>
      <c r="H230" s="127">
        <v>2011</v>
      </c>
      <c r="I230" s="127">
        <v>0</v>
      </c>
      <c r="J230" s="127">
        <v>1</v>
      </c>
      <c r="K230" s="127">
        <v>1036</v>
      </c>
      <c r="L230" s="127">
        <v>1038.3</v>
      </c>
      <c r="M230" s="127">
        <v>149150.69</v>
      </c>
      <c r="N230" s="127">
        <v>180846.1</v>
      </c>
      <c r="O230" s="127">
        <v>193231.3</v>
      </c>
      <c r="P230" s="127">
        <v>271342.24</v>
      </c>
      <c r="Q230" s="127">
        <v>143.97</v>
      </c>
    </row>
    <row r="231" spans="1:17" ht="25.5" x14ac:dyDescent="0.2">
      <c r="A231" t="str">
        <f t="shared" si="3"/>
        <v>2011_5121</v>
      </c>
      <c r="D231" s="126">
        <v>229</v>
      </c>
      <c r="E231" s="127">
        <v>5121</v>
      </c>
      <c r="F231" s="127" t="s">
        <v>202</v>
      </c>
      <c r="G231" s="127">
        <v>5121</v>
      </c>
      <c r="H231" s="127">
        <v>2011</v>
      </c>
      <c r="I231" s="127">
        <v>0</v>
      </c>
      <c r="J231" s="127">
        <v>1</v>
      </c>
      <c r="K231" s="127">
        <v>770.8</v>
      </c>
      <c r="L231" s="127">
        <v>760.4</v>
      </c>
      <c r="M231" s="127">
        <v>132699.07</v>
      </c>
      <c r="N231" s="127">
        <v>99753.65</v>
      </c>
      <c r="O231" s="127">
        <v>114920.12</v>
      </c>
      <c r="P231" s="127">
        <v>191269.27</v>
      </c>
      <c r="Q231" s="127">
        <v>172.16</v>
      </c>
    </row>
    <row r="232" spans="1:17" ht="25.5" x14ac:dyDescent="0.2">
      <c r="A232" t="str">
        <f t="shared" si="3"/>
        <v>2011_5139</v>
      </c>
      <c r="D232" s="126">
        <v>230</v>
      </c>
      <c r="E232" s="127">
        <v>5139</v>
      </c>
      <c r="F232" s="127" t="s">
        <v>203</v>
      </c>
      <c r="G232" s="127">
        <v>5139</v>
      </c>
      <c r="H232" s="127">
        <v>2011</v>
      </c>
      <c r="I232" s="127">
        <v>0</v>
      </c>
      <c r="J232" s="127">
        <v>1</v>
      </c>
      <c r="K232" s="127">
        <v>186</v>
      </c>
      <c r="L232" s="127">
        <v>153</v>
      </c>
      <c r="M232" s="127">
        <v>140807.35</v>
      </c>
      <c r="N232" s="127">
        <v>109933.07</v>
      </c>
      <c r="O232" s="127">
        <v>109986.85</v>
      </c>
      <c r="P232" s="127">
        <v>38765</v>
      </c>
      <c r="Q232" s="127">
        <v>757.03</v>
      </c>
    </row>
    <row r="233" spans="1:17" x14ac:dyDescent="0.2">
      <c r="A233" t="str">
        <f t="shared" si="3"/>
        <v>2011_5163</v>
      </c>
      <c r="D233" s="126">
        <v>231</v>
      </c>
      <c r="E233" s="127">
        <v>5163</v>
      </c>
      <c r="F233" s="127" t="s">
        <v>204</v>
      </c>
      <c r="G233" s="127">
        <v>5163</v>
      </c>
      <c r="H233" s="127">
        <v>2011</v>
      </c>
      <c r="I233" s="127">
        <v>0</v>
      </c>
      <c r="J233" s="127">
        <v>1</v>
      </c>
      <c r="K233" s="127">
        <v>651.1</v>
      </c>
      <c r="L233" s="127">
        <v>690.9</v>
      </c>
      <c r="M233" s="127">
        <v>212730.9</v>
      </c>
      <c r="N233" s="127">
        <v>193734.1</v>
      </c>
      <c r="O233" s="127">
        <v>212913.48</v>
      </c>
      <c r="P233" s="127">
        <v>278062.48</v>
      </c>
      <c r="Q233" s="127">
        <v>326.73</v>
      </c>
    </row>
    <row r="234" spans="1:17" x14ac:dyDescent="0.2">
      <c r="A234" t="str">
        <f t="shared" si="3"/>
        <v>2011_5166</v>
      </c>
      <c r="D234" s="126">
        <v>232</v>
      </c>
      <c r="E234" s="127">
        <v>5166</v>
      </c>
      <c r="F234" s="127" t="s">
        <v>205</v>
      </c>
      <c r="G234" s="127">
        <v>5166</v>
      </c>
      <c r="H234" s="127">
        <v>2011</v>
      </c>
      <c r="I234" s="127">
        <v>0</v>
      </c>
      <c r="J234" s="127">
        <v>1</v>
      </c>
      <c r="K234" s="127">
        <v>2227</v>
      </c>
      <c r="L234" s="127">
        <v>2291.3000000000002</v>
      </c>
      <c r="M234" s="127">
        <v>401431.43</v>
      </c>
      <c r="N234" s="127">
        <v>500990.95</v>
      </c>
      <c r="O234" s="127">
        <v>518266.31</v>
      </c>
      <c r="P234" s="127">
        <v>468797.58</v>
      </c>
      <c r="Q234" s="127">
        <v>180.26</v>
      </c>
    </row>
    <row r="235" spans="1:17" x14ac:dyDescent="0.2">
      <c r="A235" t="str">
        <f t="shared" si="3"/>
        <v>2011_5184</v>
      </c>
      <c r="D235" s="126">
        <v>233</v>
      </c>
      <c r="E235" s="127">
        <v>5184</v>
      </c>
      <c r="F235" s="127" t="s">
        <v>206</v>
      </c>
      <c r="G235" s="127">
        <v>5184</v>
      </c>
      <c r="H235" s="127">
        <v>2011</v>
      </c>
      <c r="I235" s="127">
        <v>0</v>
      </c>
      <c r="J235" s="127">
        <v>1</v>
      </c>
      <c r="K235" s="127">
        <v>1832.5</v>
      </c>
      <c r="L235" s="127">
        <v>1783.8</v>
      </c>
      <c r="M235" s="127">
        <v>366639.28</v>
      </c>
      <c r="N235" s="127">
        <v>470850.49</v>
      </c>
      <c r="O235" s="127">
        <v>490705.85</v>
      </c>
      <c r="P235" s="127">
        <v>471732.34</v>
      </c>
      <c r="Q235" s="127">
        <v>200.08</v>
      </c>
    </row>
    <row r="236" spans="1:17" ht="25.5" x14ac:dyDescent="0.2">
      <c r="A236" t="str">
        <f t="shared" si="3"/>
        <v>2011_5250</v>
      </c>
      <c r="D236" s="126">
        <v>234</v>
      </c>
      <c r="E236" s="127">
        <v>5250</v>
      </c>
      <c r="F236" s="127" t="s">
        <v>207</v>
      </c>
      <c r="G236" s="127">
        <v>5250</v>
      </c>
      <c r="H236" s="127">
        <v>2011</v>
      </c>
      <c r="I236" s="127">
        <v>0</v>
      </c>
      <c r="J236" s="127">
        <v>1</v>
      </c>
      <c r="K236" s="127">
        <v>3784.2</v>
      </c>
      <c r="L236" s="127">
        <v>3777</v>
      </c>
      <c r="M236" s="127">
        <v>978126.53</v>
      </c>
      <c r="N236" s="127">
        <v>496440.27</v>
      </c>
      <c r="O236" s="127">
        <v>540090.4</v>
      </c>
      <c r="P236" s="127">
        <v>423657.43</v>
      </c>
      <c r="Q236" s="127">
        <v>258.48</v>
      </c>
    </row>
    <row r="237" spans="1:17" ht="25.5" x14ac:dyDescent="0.2">
      <c r="A237" t="str">
        <f t="shared" si="3"/>
        <v>2011_5256</v>
      </c>
      <c r="D237" s="126">
        <v>235</v>
      </c>
      <c r="E237" s="127">
        <v>5256</v>
      </c>
      <c r="F237" s="127" t="s">
        <v>208</v>
      </c>
      <c r="G237" s="127">
        <v>5256</v>
      </c>
      <c r="H237" s="127">
        <v>2011</v>
      </c>
      <c r="I237" s="127">
        <v>0</v>
      </c>
      <c r="J237" s="127">
        <v>1</v>
      </c>
      <c r="K237" s="127">
        <v>635.70000000000005</v>
      </c>
      <c r="L237" s="127">
        <v>648.29999999999995</v>
      </c>
      <c r="M237" s="127">
        <v>352232.52</v>
      </c>
      <c r="N237" s="127">
        <v>174425.88</v>
      </c>
      <c r="O237" s="127">
        <v>264471.89</v>
      </c>
      <c r="P237" s="127">
        <v>158138.81</v>
      </c>
      <c r="Q237" s="127">
        <v>554.09</v>
      </c>
    </row>
    <row r="238" spans="1:17" ht="25.5" x14ac:dyDescent="0.2">
      <c r="A238" t="str">
        <f t="shared" si="3"/>
        <v>2011_5283</v>
      </c>
      <c r="D238" s="126">
        <v>236</v>
      </c>
      <c r="E238" s="127">
        <v>5283</v>
      </c>
      <c r="F238" s="127" t="s">
        <v>209</v>
      </c>
      <c r="G238" s="127">
        <v>5283</v>
      </c>
      <c r="H238" s="127">
        <v>2011</v>
      </c>
      <c r="I238" s="127">
        <v>0</v>
      </c>
      <c r="J238" s="127">
        <v>2</v>
      </c>
      <c r="K238" s="127">
        <v>718.2</v>
      </c>
      <c r="L238" s="127">
        <v>706.7</v>
      </c>
      <c r="M238" s="127">
        <v>511312.98</v>
      </c>
      <c r="N238" s="127">
        <v>288559.69</v>
      </c>
      <c r="O238" s="127">
        <v>317404.21000000002</v>
      </c>
      <c r="P238" s="127">
        <v>271485.98</v>
      </c>
      <c r="Q238" s="127">
        <v>711.94</v>
      </c>
    </row>
    <row r="239" spans="1:17" x14ac:dyDescent="0.2">
      <c r="A239" t="str">
        <f t="shared" si="3"/>
        <v>2011_5310</v>
      </c>
      <c r="D239" s="126">
        <v>237</v>
      </c>
      <c r="E239" s="127">
        <v>5310</v>
      </c>
      <c r="F239" s="127" t="s">
        <v>210</v>
      </c>
      <c r="G239" s="127">
        <v>5310</v>
      </c>
      <c r="H239" s="127">
        <v>2011</v>
      </c>
      <c r="I239" s="127">
        <v>0</v>
      </c>
      <c r="J239" s="127">
        <v>1</v>
      </c>
      <c r="K239" s="127">
        <v>575.9</v>
      </c>
      <c r="L239" s="127">
        <v>564.9</v>
      </c>
      <c r="M239" s="127">
        <v>25115.81</v>
      </c>
      <c r="N239" s="127">
        <v>29768.080000000002</v>
      </c>
      <c r="O239" s="127">
        <v>39062.629999999997</v>
      </c>
      <c r="P239" s="127">
        <v>118329.61</v>
      </c>
      <c r="Q239" s="127">
        <v>43.61</v>
      </c>
    </row>
    <row r="240" spans="1:17" x14ac:dyDescent="0.2">
      <c r="A240" t="str">
        <f t="shared" si="3"/>
        <v>2011_5463</v>
      </c>
      <c r="D240" s="126">
        <v>238</v>
      </c>
      <c r="E240" s="127">
        <v>5463</v>
      </c>
      <c r="F240" s="127" t="s">
        <v>211</v>
      </c>
      <c r="G240" s="127">
        <v>5463</v>
      </c>
      <c r="H240" s="127">
        <v>2011</v>
      </c>
      <c r="I240" s="127">
        <v>0</v>
      </c>
      <c r="J240" s="127">
        <v>1</v>
      </c>
      <c r="K240" s="127">
        <v>1216.5999999999999</v>
      </c>
      <c r="L240" s="127">
        <v>1175.0999999999999</v>
      </c>
      <c r="M240" s="127">
        <v>235606.36</v>
      </c>
      <c r="N240" s="127">
        <v>449733.64</v>
      </c>
      <c r="O240" s="127">
        <v>492613.07</v>
      </c>
      <c r="P240" s="127">
        <v>363704.17</v>
      </c>
      <c r="Q240" s="127">
        <v>193.66</v>
      </c>
    </row>
    <row r="241" spans="1:17" ht="25.5" x14ac:dyDescent="0.2">
      <c r="A241" t="str">
        <f t="shared" si="3"/>
        <v>2011_5486</v>
      </c>
      <c r="D241" s="126">
        <v>239</v>
      </c>
      <c r="E241" s="127">
        <v>5486</v>
      </c>
      <c r="F241" s="127" t="s">
        <v>212</v>
      </c>
      <c r="G241" s="127">
        <v>5486</v>
      </c>
      <c r="H241" s="127">
        <v>2011</v>
      </c>
      <c r="I241" s="127">
        <v>0</v>
      </c>
      <c r="J241" s="127">
        <v>1</v>
      </c>
      <c r="K241" s="127">
        <v>395.4</v>
      </c>
      <c r="L241" s="127">
        <v>371.3</v>
      </c>
      <c r="M241" s="127">
        <v>35344.11</v>
      </c>
      <c r="N241" s="127">
        <v>110139.03</v>
      </c>
      <c r="O241" s="127">
        <v>110139.03</v>
      </c>
      <c r="P241" s="127">
        <v>104110.7</v>
      </c>
      <c r="Q241" s="127">
        <v>89.39</v>
      </c>
    </row>
    <row r="242" spans="1:17" x14ac:dyDescent="0.2">
      <c r="A242" t="str">
        <f t="shared" si="3"/>
        <v>2011_5508</v>
      </c>
      <c r="D242" s="126">
        <v>240</v>
      </c>
      <c r="E242" s="127">
        <v>5508</v>
      </c>
      <c r="F242" s="127" t="s">
        <v>213</v>
      </c>
      <c r="G242" s="127">
        <v>5508</v>
      </c>
      <c r="H242" s="127">
        <v>2011</v>
      </c>
      <c r="I242" s="127">
        <v>0</v>
      </c>
      <c r="J242" s="127">
        <v>1</v>
      </c>
      <c r="K242" s="127">
        <v>274.3</v>
      </c>
      <c r="L242" s="127">
        <v>294.3</v>
      </c>
      <c r="M242" s="127">
        <v>429073.7</v>
      </c>
      <c r="N242" s="127">
        <v>197648.84</v>
      </c>
      <c r="O242" s="127">
        <v>200458.43</v>
      </c>
      <c r="P242" s="127">
        <v>214501.04</v>
      </c>
      <c r="Q242" s="127">
        <v>1564.25</v>
      </c>
    </row>
    <row r="243" spans="1:17" ht="25.5" x14ac:dyDescent="0.2">
      <c r="A243" t="str">
        <f t="shared" si="3"/>
        <v>2011_1975</v>
      </c>
      <c r="D243" s="126">
        <v>241</v>
      </c>
      <c r="E243" s="127">
        <v>1975</v>
      </c>
      <c r="F243" s="127" t="s">
        <v>214</v>
      </c>
      <c r="G243" s="127">
        <v>1975</v>
      </c>
      <c r="H243" s="127">
        <v>2011</v>
      </c>
      <c r="I243" s="127">
        <v>0</v>
      </c>
      <c r="J243" s="127">
        <v>1</v>
      </c>
      <c r="K243" s="127">
        <v>441.6</v>
      </c>
      <c r="L243" s="127">
        <v>434.6</v>
      </c>
      <c r="M243" s="127">
        <v>240626.54</v>
      </c>
      <c r="N243" s="127">
        <v>49810.96</v>
      </c>
      <c r="O243" s="127">
        <v>58911.05</v>
      </c>
      <c r="P243" s="127">
        <v>89621.34</v>
      </c>
      <c r="Q243" s="127">
        <v>544.9</v>
      </c>
    </row>
    <row r="244" spans="1:17" x14ac:dyDescent="0.2">
      <c r="A244" t="str">
        <f t="shared" si="3"/>
        <v>2011_5510</v>
      </c>
      <c r="D244" s="126">
        <v>242</v>
      </c>
      <c r="E244" s="127">
        <v>4824</v>
      </c>
      <c r="F244" s="127" t="s">
        <v>215</v>
      </c>
      <c r="G244" s="127">
        <v>5510</v>
      </c>
      <c r="H244" s="127">
        <v>2011</v>
      </c>
      <c r="I244" s="127">
        <v>0</v>
      </c>
      <c r="J244" s="127">
        <v>1</v>
      </c>
      <c r="K244" s="127">
        <v>665.6</v>
      </c>
      <c r="L244" s="127">
        <v>585.5</v>
      </c>
      <c r="M244" s="127">
        <v>339303.91</v>
      </c>
      <c r="N244" s="127">
        <v>175172.17</v>
      </c>
      <c r="O244" s="127">
        <v>177273.71</v>
      </c>
      <c r="P244" s="127">
        <v>153737.51</v>
      </c>
      <c r="Q244" s="127">
        <v>509.77</v>
      </c>
    </row>
    <row r="245" spans="1:17" ht="25.5" x14ac:dyDescent="0.2">
      <c r="A245" t="str">
        <f t="shared" si="3"/>
        <v>2011_5607</v>
      </c>
      <c r="D245" s="126">
        <v>243</v>
      </c>
      <c r="E245" s="127">
        <v>5607</v>
      </c>
      <c r="F245" s="127" t="s">
        <v>216</v>
      </c>
      <c r="G245" s="127">
        <v>5607</v>
      </c>
      <c r="H245" s="127">
        <v>2011</v>
      </c>
      <c r="I245" s="127">
        <v>0</v>
      </c>
      <c r="J245" s="127">
        <v>1</v>
      </c>
      <c r="K245" s="127">
        <v>610.1</v>
      </c>
      <c r="L245" s="127">
        <v>706.1</v>
      </c>
      <c r="M245" s="127">
        <v>21764.35</v>
      </c>
      <c r="N245" s="127">
        <v>6.23</v>
      </c>
      <c r="O245" s="127">
        <v>17576.759999999998</v>
      </c>
      <c r="P245" s="127">
        <v>133339.25</v>
      </c>
      <c r="Q245" s="127">
        <v>35.67</v>
      </c>
    </row>
    <row r="246" spans="1:17" ht="25.5" x14ac:dyDescent="0.2">
      <c r="A246" t="str">
        <f t="shared" si="3"/>
        <v>2011_5643</v>
      </c>
      <c r="D246" s="126">
        <v>244</v>
      </c>
      <c r="E246" s="127">
        <v>5643</v>
      </c>
      <c r="F246" s="127" t="s">
        <v>217</v>
      </c>
      <c r="G246" s="127">
        <v>5643</v>
      </c>
      <c r="H246" s="127">
        <v>2011</v>
      </c>
      <c r="I246" s="127">
        <v>0</v>
      </c>
      <c r="J246" s="127">
        <v>1</v>
      </c>
      <c r="K246" s="127">
        <v>948.5</v>
      </c>
      <c r="L246" s="127">
        <v>1009.8</v>
      </c>
      <c r="M246" s="127">
        <v>170190.14</v>
      </c>
      <c r="N246" s="127">
        <v>197491.13</v>
      </c>
      <c r="O246" s="127">
        <v>208810.25</v>
      </c>
      <c r="P246" s="127">
        <v>183240.15</v>
      </c>
      <c r="Q246" s="127">
        <v>179.43</v>
      </c>
    </row>
    <row r="247" spans="1:17" ht="51" x14ac:dyDescent="0.2">
      <c r="A247" t="str">
        <f t="shared" si="3"/>
        <v>2011_5697</v>
      </c>
      <c r="D247" s="126">
        <v>245</v>
      </c>
      <c r="E247" s="127">
        <v>5697</v>
      </c>
      <c r="F247" s="127" t="s">
        <v>345</v>
      </c>
      <c r="G247" s="127">
        <v>5697</v>
      </c>
      <c r="H247" s="127">
        <v>2011</v>
      </c>
      <c r="I247" s="127">
        <v>0</v>
      </c>
      <c r="J247" s="127">
        <v>1</v>
      </c>
      <c r="K247" s="127">
        <v>489.1</v>
      </c>
      <c r="L247" s="127">
        <v>484.1</v>
      </c>
      <c r="M247" s="127">
        <v>187659.51999999999</v>
      </c>
      <c r="N247" s="127">
        <v>200138.47</v>
      </c>
      <c r="O247" s="127">
        <v>210150.97</v>
      </c>
      <c r="P247" s="127">
        <v>222478.11</v>
      </c>
      <c r="Q247" s="127">
        <v>383.68</v>
      </c>
    </row>
    <row r="248" spans="1:17" ht="25.5" x14ac:dyDescent="0.2">
      <c r="A248" t="str">
        <f t="shared" si="3"/>
        <v>2011_5724</v>
      </c>
      <c r="D248" s="126">
        <v>246</v>
      </c>
      <c r="E248" s="127">
        <v>5724</v>
      </c>
      <c r="F248" s="127" t="s">
        <v>218</v>
      </c>
      <c r="G248" s="127">
        <v>5724</v>
      </c>
      <c r="H248" s="127">
        <v>2011</v>
      </c>
      <c r="I248" s="127">
        <v>0</v>
      </c>
      <c r="J248" s="127">
        <v>1</v>
      </c>
      <c r="K248" s="127">
        <v>261</v>
      </c>
      <c r="L248" s="127">
        <v>246</v>
      </c>
      <c r="M248" s="127">
        <v>85912.17</v>
      </c>
      <c r="N248" s="127">
        <v>97177.5</v>
      </c>
      <c r="O248" s="127">
        <v>97450.55</v>
      </c>
      <c r="P248" s="127">
        <v>75669.440000000002</v>
      </c>
      <c r="Q248" s="127">
        <v>329.17</v>
      </c>
    </row>
    <row r="249" spans="1:17" x14ac:dyDescent="0.2">
      <c r="A249" t="str">
        <f t="shared" si="3"/>
        <v>2011_5805</v>
      </c>
      <c r="D249" s="126">
        <v>247</v>
      </c>
      <c r="E249" s="127">
        <v>5805</v>
      </c>
      <c r="F249" s="127" t="s">
        <v>219</v>
      </c>
      <c r="G249" s="127">
        <v>5805</v>
      </c>
      <c r="H249" s="127">
        <v>2011</v>
      </c>
      <c r="I249" s="127">
        <v>0</v>
      </c>
      <c r="J249" s="127">
        <v>1</v>
      </c>
      <c r="K249" s="127">
        <v>1200.7</v>
      </c>
      <c r="L249" s="127">
        <v>1289.4000000000001</v>
      </c>
      <c r="M249" s="127">
        <v>763476.37</v>
      </c>
      <c r="N249" s="127">
        <v>274613.5</v>
      </c>
      <c r="O249" s="127">
        <v>290543.65999999997</v>
      </c>
      <c r="P249" s="127">
        <v>352829.76</v>
      </c>
      <c r="Q249" s="127">
        <v>635.86</v>
      </c>
    </row>
    <row r="250" spans="1:17" ht="25.5" x14ac:dyDescent="0.2">
      <c r="A250" t="str">
        <f t="shared" si="3"/>
        <v>2011_5823</v>
      </c>
      <c r="D250" s="126">
        <v>248</v>
      </c>
      <c r="E250" s="127">
        <v>5823</v>
      </c>
      <c r="F250" s="127" t="s">
        <v>220</v>
      </c>
      <c r="G250" s="127">
        <v>5823</v>
      </c>
      <c r="H250" s="127">
        <v>2011</v>
      </c>
      <c r="I250" s="127">
        <v>0</v>
      </c>
      <c r="J250" s="127">
        <v>1</v>
      </c>
      <c r="K250" s="127">
        <v>378.4</v>
      </c>
      <c r="L250" s="127">
        <v>323.39999999999998</v>
      </c>
      <c r="M250" s="127">
        <v>150278.64000000001</v>
      </c>
      <c r="N250" s="127">
        <v>98962.15</v>
      </c>
      <c r="O250" s="127">
        <v>105494.39</v>
      </c>
      <c r="P250" s="127">
        <v>120966.81</v>
      </c>
      <c r="Q250" s="127">
        <v>397.14</v>
      </c>
    </row>
    <row r="251" spans="1:17" ht="25.5" x14ac:dyDescent="0.2">
      <c r="A251" t="str">
        <f t="shared" si="3"/>
        <v>2011_5832</v>
      </c>
      <c r="D251" s="126">
        <v>249</v>
      </c>
      <c r="E251" s="127">
        <v>5832</v>
      </c>
      <c r="F251" s="127" t="s">
        <v>221</v>
      </c>
      <c r="G251" s="127">
        <v>5832</v>
      </c>
      <c r="H251" s="127">
        <v>2011</v>
      </c>
      <c r="I251" s="127">
        <v>0</v>
      </c>
      <c r="J251" s="127">
        <v>1</v>
      </c>
      <c r="K251" s="127">
        <v>307.60000000000002</v>
      </c>
      <c r="L251" s="127">
        <v>209</v>
      </c>
      <c r="M251" s="127">
        <v>97845.5</v>
      </c>
      <c r="N251" s="127">
        <v>40010.9</v>
      </c>
      <c r="O251" s="127">
        <v>42478.82</v>
      </c>
      <c r="P251" s="127">
        <v>40999.839999999997</v>
      </c>
      <c r="Q251" s="127">
        <v>318.08999999999997</v>
      </c>
    </row>
    <row r="252" spans="1:17" ht="38.25" x14ac:dyDescent="0.2">
      <c r="A252" t="str">
        <f t="shared" si="3"/>
        <v>2011_5877</v>
      </c>
      <c r="D252" s="126">
        <v>250</v>
      </c>
      <c r="E252" s="127">
        <v>5877</v>
      </c>
      <c r="F252" s="127" t="s">
        <v>222</v>
      </c>
      <c r="G252" s="127">
        <v>5877</v>
      </c>
      <c r="H252" s="127">
        <v>2011</v>
      </c>
      <c r="I252" s="127">
        <v>0</v>
      </c>
      <c r="J252" s="127">
        <v>1</v>
      </c>
      <c r="K252" s="127">
        <v>1380.3</v>
      </c>
      <c r="L252" s="127">
        <v>1507.1</v>
      </c>
      <c r="M252" s="127">
        <v>323710.09999999998</v>
      </c>
      <c r="N252" s="127">
        <v>403741.72</v>
      </c>
      <c r="O252" s="127">
        <v>422322.8</v>
      </c>
      <c r="P252" s="127">
        <v>406599.75</v>
      </c>
      <c r="Q252" s="127">
        <v>234.52</v>
      </c>
    </row>
    <row r="253" spans="1:17" x14ac:dyDescent="0.2">
      <c r="A253" t="str">
        <f t="shared" si="3"/>
        <v>2011_5895</v>
      </c>
      <c r="D253" s="126">
        <v>251</v>
      </c>
      <c r="E253" s="127">
        <v>5895</v>
      </c>
      <c r="F253" s="127" t="s">
        <v>223</v>
      </c>
      <c r="G253" s="127">
        <v>5895</v>
      </c>
      <c r="H253" s="127">
        <v>2011</v>
      </c>
      <c r="I253" s="127">
        <v>0</v>
      </c>
      <c r="J253" s="127">
        <v>1</v>
      </c>
      <c r="K253" s="127">
        <v>229.8</v>
      </c>
      <c r="L253" s="127">
        <v>223.9</v>
      </c>
      <c r="M253" s="127">
        <v>120620.58</v>
      </c>
      <c r="N253" s="127">
        <v>59772.69</v>
      </c>
      <c r="O253" s="127">
        <v>67141.39</v>
      </c>
      <c r="P253" s="127">
        <v>73006.94</v>
      </c>
      <c r="Q253" s="127">
        <v>524.89</v>
      </c>
    </row>
    <row r="254" spans="1:17" x14ac:dyDescent="0.2">
      <c r="A254" t="str">
        <f t="shared" si="3"/>
        <v>2011_5949</v>
      </c>
      <c r="D254" s="126">
        <v>252</v>
      </c>
      <c r="E254" s="127">
        <v>5949</v>
      </c>
      <c r="F254" s="127" t="s">
        <v>224</v>
      </c>
      <c r="G254" s="127">
        <v>5949</v>
      </c>
      <c r="H254" s="127">
        <v>2011</v>
      </c>
      <c r="I254" s="127">
        <v>0</v>
      </c>
      <c r="J254" s="127">
        <v>1</v>
      </c>
      <c r="K254" s="127">
        <v>1006.6</v>
      </c>
      <c r="L254" s="127">
        <v>986.6</v>
      </c>
      <c r="M254" s="127">
        <v>233096.91</v>
      </c>
      <c r="N254" s="127">
        <v>298659.95</v>
      </c>
      <c r="O254" s="127">
        <v>339719.2</v>
      </c>
      <c r="P254" s="127">
        <v>231160.4</v>
      </c>
      <c r="Q254" s="127">
        <v>231.57</v>
      </c>
    </row>
    <row r="255" spans="1:17" ht="25.5" x14ac:dyDescent="0.2">
      <c r="A255" t="str">
        <f t="shared" si="3"/>
        <v>2011_5976</v>
      </c>
      <c r="D255" s="126">
        <v>253</v>
      </c>
      <c r="E255" s="127">
        <v>5976</v>
      </c>
      <c r="F255" s="127" t="s">
        <v>225</v>
      </c>
      <c r="G255" s="127">
        <v>5976</v>
      </c>
      <c r="H255" s="127">
        <v>2011</v>
      </c>
      <c r="I255" s="127">
        <v>0</v>
      </c>
      <c r="J255" s="127">
        <v>1</v>
      </c>
      <c r="K255" s="127">
        <v>1046.7</v>
      </c>
      <c r="L255" s="127">
        <v>1069.3</v>
      </c>
      <c r="M255" s="127">
        <v>305892.43</v>
      </c>
      <c r="N255" s="127">
        <v>319741.15000000002</v>
      </c>
      <c r="O255" s="127">
        <v>333696.2</v>
      </c>
      <c r="P255" s="127">
        <v>197409.68</v>
      </c>
      <c r="Q255" s="127">
        <v>292.24</v>
      </c>
    </row>
    <row r="256" spans="1:17" ht="38.25" x14ac:dyDescent="0.2">
      <c r="A256" t="str">
        <f t="shared" si="3"/>
        <v>2011_5994</v>
      </c>
      <c r="D256" s="126">
        <v>254</v>
      </c>
      <c r="E256" s="127">
        <v>5994</v>
      </c>
      <c r="F256" s="127" t="s">
        <v>226</v>
      </c>
      <c r="G256" s="127">
        <v>5994</v>
      </c>
      <c r="H256" s="127">
        <v>2011</v>
      </c>
      <c r="I256" s="127">
        <v>0</v>
      </c>
      <c r="J256" s="127">
        <v>1</v>
      </c>
      <c r="K256" s="127">
        <v>757</v>
      </c>
      <c r="L256" s="127">
        <v>781</v>
      </c>
      <c r="M256" s="127">
        <v>35671.31</v>
      </c>
      <c r="N256" s="127">
        <v>229090.74</v>
      </c>
      <c r="O256" s="127">
        <v>229190.74</v>
      </c>
      <c r="P256" s="127">
        <v>262707.11</v>
      </c>
      <c r="Q256" s="127">
        <v>47.12</v>
      </c>
    </row>
    <row r="257" spans="1:17" x14ac:dyDescent="0.2">
      <c r="A257" t="str">
        <f t="shared" si="3"/>
        <v>2011_6003</v>
      </c>
      <c r="D257" s="126">
        <v>255</v>
      </c>
      <c r="E257" s="127">
        <v>6003</v>
      </c>
      <c r="F257" s="127" t="s">
        <v>227</v>
      </c>
      <c r="G257" s="127">
        <v>6003</v>
      </c>
      <c r="H257" s="127">
        <v>2011</v>
      </c>
      <c r="I257" s="127">
        <v>0</v>
      </c>
      <c r="J257" s="127">
        <v>1</v>
      </c>
      <c r="K257" s="127">
        <v>352.5</v>
      </c>
      <c r="L257" s="127">
        <v>359.5</v>
      </c>
      <c r="M257" s="127">
        <v>76895.839999999997</v>
      </c>
      <c r="N257" s="127">
        <v>0</v>
      </c>
      <c r="O257" s="127">
        <v>6543.51</v>
      </c>
      <c r="P257" s="127">
        <v>3917</v>
      </c>
      <c r="Q257" s="127">
        <v>218.14</v>
      </c>
    </row>
    <row r="258" spans="1:17" ht="25.5" x14ac:dyDescent="0.2">
      <c r="A258" t="str">
        <f t="shared" si="3"/>
        <v>2011_6012</v>
      </c>
      <c r="D258" s="126">
        <v>256</v>
      </c>
      <c r="E258" s="127">
        <v>6012</v>
      </c>
      <c r="F258" s="127" t="s">
        <v>228</v>
      </c>
      <c r="G258" s="127">
        <v>6012</v>
      </c>
      <c r="H258" s="127">
        <v>2011</v>
      </c>
      <c r="I258" s="127">
        <v>0</v>
      </c>
      <c r="J258" s="127">
        <v>1</v>
      </c>
      <c r="K258" s="127">
        <v>575.20000000000005</v>
      </c>
      <c r="L258" s="127">
        <v>561.70000000000005</v>
      </c>
      <c r="M258" s="127">
        <v>56916.55</v>
      </c>
      <c r="N258" s="127">
        <v>106577.12</v>
      </c>
      <c r="O258" s="127">
        <v>115853.5</v>
      </c>
      <c r="P258" s="127">
        <v>107037.23</v>
      </c>
      <c r="Q258" s="127">
        <v>98.95</v>
      </c>
    </row>
    <row r="259" spans="1:17" ht="25.5" x14ac:dyDescent="0.2">
      <c r="A259" t="str">
        <f t="shared" si="3"/>
        <v>2011_6030</v>
      </c>
      <c r="D259" s="126">
        <v>257</v>
      </c>
      <c r="E259" s="127">
        <v>6030</v>
      </c>
      <c r="F259" s="127" t="s">
        <v>229</v>
      </c>
      <c r="G259" s="127">
        <v>6030</v>
      </c>
      <c r="H259" s="127">
        <v>2011</v>
      </c>
      <c r="I259" s="127">
        <v>0</v>
      </c>
      <c r="J259" s="127">
        <v>1</v>
      </c>
      <c r="K259" s="127">
        <v>1012.1</v>
      </c>
      <c r="L259" s="127">
        <v>1041.0999999999999</v>
      </c>
      <c r="M259" s="127">
        <v>56196.59</v>
      </c>
      <c r="N259" s="127">
        <v>180493.99</v>
      </c>
      <c r="O259" s="127">
        <v>192604.58</v>
      </c>
      <c r="P259" s="127">
        <v>166407.49</v>
      </c>
      <c r="Q259" s="127">
        <v>55.52</v>
      </c>
    </row>
    <row r="260" spans="1:17" ht="25.5" x14ac:dyDescent="0.2">
      <c r="A260" t="str">
        <f t="shared" ref="A260:A323" si="4">CONCATENATE(H260,"_",G260)</f>
        <v>2011_6035</v>
      </c>
      <c r="D260" s="126">
        <v>258</v>
      </c>
      <c r="E260" s="127">
        <v>6048</v>
      </c>
      <c r="F260" s="127" t="s">
        <v>230</v>
      </c>
      <c r="G260" s="127">
        <v>6035</v>
      </c>
      <c r="H260" s="127">
        <v>2011</v>
      </c>
      <c r="I260" s="127">
        <v>0</v>
      </c>
      <c r="J260" s="127">
        <v>1</v>
      </c>
      <c r="K260" s="127">
        <v>515.29999999999995</v>
      </c>
      <c r="L260" s="127">
        <v>649.70000000000005</v>
      </c>
      <c r="M260" s="127">
        <v>187515.12</v>
      </c>
      <c r="N260" s="127">
        <v>190217.86</v>
      </c>
      <c r="O260" s="127">
        <v>213605.98</v>
      </c>
      <c r="P260" s="127">
        <v>264417.06</v>
      </c>
      <c r="Q260" s="127">
        <v>363.9</v>
      </c>
    </row>
    <row r="261" spans="1:17" ht="25.5" x14ac:dyDescent="0.2">
      <c r="A261" t="str">
        <f t="shared" si="4"/>
        <v>2011_6039</v>
      </c>
      <c r="D261" s="126">
        <v>259</v>
      </c>
      <c r="E261" s="127">
        <v>6039</v>
      </c>
      <c r="F261" s="127" t="s">
        <v>231</v>
      </c>
      <c r="G261" s="127">
        <v>6039</v>
      </c>
      <c r="H261" s="127">
        <v>2011</v>
      </c>
      <c r="I261" s="127">
        <v>0</v>
      </c>
      <c r="J261" s="127">
        <v>1</v>
      </c>
      <c r="K261" s="127">
        <v>13823.2</v>
      </c>
      <c r="L261" s="127">
        <v>13642.2</v>
      </c>
      <c r="M261" s="127">
        <v>2161117.86</v>
      </c>
      <c r="N261" s="127">
        <v>2188833.7799999998</v>
      </c>
      <c r="O261" s="127">
        <v>2269334.9300000002</v>
      </c>
      <c r="P261" s="127">
        <v>2205319.35</v>
      </c>
      <c r="Q261" s="127">
        <v>156.34</v>
      </c>
    </row>
    <row r="262" spans="1:17" x14ac:dyDescent="0.2">
      <c r="A262" t="str">
        <f t="shared" si="4"/>
        <v>2011_6093</v>
      </c>
      <c r="D262" s="126">
        <v>260</v>
      </c>
      <c r="E262" s="127">
        <v>6093</v>
      </c>
      <c r="F262" s="127" t="s">
        <v>232</v>
      </c>
      <c r="G262" s="127">
        <v>6093</v>
      </c>
      <c r="H262" s="127">
        <v>2011</v>
      </c>
      <c r="I262" s="127">
        <v>0</v>
      </c>
      <c r="J262" s="127">
        <v>1</v>
      </c>
      <c r="K262" s="127">
        <v>1250.5999999999999</v>
      </c>
      <c r="L262" s="127">
        <v>1323</v>
      </c>
      <c r="M262" s="127">
        <v>173184.64000000001</v>
      </c>
      <c r="N262" s="127">
        <v>213531.33</v>
      </c>
      <c r="O262" s="127">
        <v>227414</v>
      </c>
      <c r="P262" s="127">
        <v>188103.85</v>
      </c>
      <c r="Q262" s="127">
        <v>138.47999999999999</v>
      </c>
    </row>
    <row r="263" spans="1:17" ht="38.25" x14ac:dyDescent="0.2">
      <c r="A263" t="str">
        <f t="shared" si="4"/>
        <v>2011_6091</v>
      </c>
      <c r="D263" s="126">
        <v>261</v>
      </c>
      <c r="E263" s="127">
        <v>6091</v>
      </c>
      <c r="F263" s="127" t="s">
        <v>233</v>
      </c>
      <c r="G263" s="127">
        <v>6091</v>
      </c>
      <c r="H263" s="127">
        <v>2011</v>
      </c>
      <c r="I263" s="127">
        <v>0</v>
      </c>
      <c r="J263" s="127">
        <v>2</v>
      </c>
      <c r="K263" s="127">
        <v>964.2</v>
      </c>
      <c r="L263" s="127">
        <v>935.2</v>
      </c>
      <c r="M263" s="127">
        <v>435336.87</v>
      </c>
      <c r="N263" s="127">
        <v>319937.83</v>
      </c>
      <c r="O263" s="127">
        <v>333770.09000000003</v>
      </c>
      <c r="P263" s="127">
        <v>231164.44</v>
      </c>
      <c r="Q263" s="127">
        <v>451.5</v>
      </c>
    </row>
    <row r="264" spans="1:17" ht="25.5" x14ac:dyDescent="0.2">
      <c r="A264" t="str">
        <f t="shared" si="4"/>
        <v>2011_6095</v>
      </c>
      <c r="D264" s="126">
        <v>262</v>
      </c>
      <c r="E264" s="127">
        <v>6095</v>
      </c>
      <c r="F264" s="127" t="s">
        <v>234</v>
      </c>
      <c r="G264" s="127">
        <v>6095</v>
      </c>
      <c r="H264" s="127">
        <v>2011</v>
      </c>
      <c r="I264" s="127">
        <v>0</v>
      </c>
      <c r="J264" s="127">
        <v>1</v>
      </c>
      <c r="K264" s="127">
        <v>687.3</v>
      </c>
      <c r="L264" s="127">
        <v>723.6</v>
      </c>
      <c r="M264" s="127">
        <v>116472</v>
      </c>
      <c r="N264" s="127">
        <v>161967.67999999999</v>
      </c>
      <c r="O264" s="127">
        <v>174855.62</v>
      </c>
      <c r="P264" s="127">
        <v>134632.82999999999</v>
      </c>
      <c r="Q264" s="127">
        <v>169.46</v>
      </c>
    </row>
    <row r="265" spans="1:17" ht="25.5" x14ac:dyDescent="0.2">
      <c r="A265" t="str">
        <f t="shared" si="4"/>
        <v>2011_6099</v>
      </c>
      <c r="D265" s="126">
        <v>263</v>
      </c>
      <c r="E265" s="127">
        <v>5157</v>
      </c>
      <c r="F265" s="127" t="s">
        <v>235</v>
      </c>
      <c r="G265" s="127">
        <v>6099</v>
      </c>
      <c r="H265" s="127">
        <v>2011</v>
      </c>
      <c r="I265" s="127">
        <v>0</v>
      </c>
      <c r="J265" s="127">
        <v>1</v>
      </c>
      <c r="K265" s="127">
        <v>651.79999999999995</v>
      </c>
      <c r="L265" s="127">
        <v>615.79999999999995</v>
      </c>
      <c r="M265" s="127">
        <v>138005.60999999999</v>
      </c>
      <c r="N265" s="127">
        <v>244011.15</v>
      </c>
      <c r="O265" s="127">
        <v>256813.24</v>
      </c>
      <c r="P265" s="127">
        <v>212085.31</v>
      </c>
      <c r="Q265" s="127">
        <v>211.73</v>
      </c>
    </row>
    <row r="266" spans="1:17" ht="25.5" x14ac:dyDescent="0.2">
      <c r="A266" t="str">
        <f t="shared" si="4"/>
        <v>2011_6097</v>
      </c>
      <c r="D266" s="126">
        <v>264</v>
      </c>
      <c r="E266" s="127">
        <v>6097</v>
      </c>
      <c r="F266" s="127" t="s">
        <v>236</v>
      </c>
      <c r="G266" s="127">
        <v>6097</v>
      </c>
      <c r="H266" s="127">
        <v>2011</v>
      </c>
      <c r="I266" s="127">
        <v>0</v>
      </c>
      <c r="J266" s="127">
        <v>1</v>
      </c>
      <c r="K266" s="127">
        <v>208.6</v>
      </c>
      <c r="L266" s="127">
        <v>160.6</v>
      </c>
      <c r="M266" s="127">
        <v>136078.89000000001</v>
      </c>
      <c r="N266" s="127">
        <v>28173.78</v>
      </c>
      <c r="O266" s="127">
        <v>32752.9</v>
      </c>
      <c r="P266" s="127">
        <v>37063.33</v>
      </c>
      <c r="Q266" s="127">
        <v>652.34</v>
      </c>
    </row>
    <row r="267" spans="1:17" ht="25.5" x14ac:dyDescent="0.2">
      <c r="A267" t="str">
        <f t="shared" si="4"/>
        <v>2011_6098</v>
      </c>
      <c r="D267" s="126">
        <v>265</v>
      </c>
      <c r="E267" s="127">
        <v>6098</v>
      </c>
      <c r="F267" s="127" t="s">
        <v>346</v>
      </c>
      <c r="G267" s="127">
        <v>6098</v>
      </c>
      <c r="H267" s="127">
        <v>2011</v>
      </c>
      <c r="I267" s="127">
        <v>0</v>
      </c>
      <c r="J267" s="127">
        <v>1</v>
      </c>
      <c r="K267" s="127">
        <v>1518.5</v>
      </c>
      <c r="L267" s="127">
        <v>1437.5</v>
      </c>
      <c r="M267" s="127">
        <v>7964.4</v>
      </c>
      <c r="N267" s="127">
        <v>450200.28</v>
      </c>
      <c r="O267" s="127">
        <v>499116.75</v>
      </c>
      <c r="P267" s="127">
        <v>536374.07999999996</v>
      </c>
      <c r="Q267" s="127">
        <v>5.24</v>
      </c>
    </row>
    <row r="268" spans="1:17" ht="38.25" x14ac:dyDescent="0.2">
      <c r="A268" t="str">
        <f t="shared" si="4"/>
        <v>2011_6100</v>
      </c>
      <c r="D268" s="126">
        <v>266</v>
      </c>
      <c r="E268" s="127">
        <v>6100</v>
      </c>
      <c r="F268" s="127" t="s">
        <v>237</v>
      </c>
      <c r="G268" s="127">
        <v>6100</v>
      </c>
      <c r="H268" s="127">
        <v>2011</v>
      </c>
      <c r="I268" s="127">
        <v>0</v>
      </c>
      <c r="J268" s="127">
        <v>1</v>
      </c>
      <c r="K268" s="127">
        <v>604.4</v>
      </c>
      <c r="L268" s="127">
        <v>572.4</v>
      </c>
      <c r="M268" s="127">
        <v>139112.23000000001</v>
      </c>
      <c r="N268" s="127">
        <v>172097.96</v>
      </c>
      <c r="O268" s="127">
        <v>173300.52</v>
      </c>
      <c r="P268" s="127">
        <v>200640.67</v>
      </c>
      <c r="Q268" s="127">
        <v>230.17</v>
      </c>
    </row>
    <row r="269" spans="1:17" ht="25.5" x14ac:dyDescent="0.2">
      <c r="A269" t="str">
        <f t="shared" si="4"/>
        <v>2011_6101</v>
      </c>
      <c r="D269" s="126">
        <v>267</v>
      </c>
      <c r="E269" s="127">
        <v>6101</v>
      </c>
      <c r="F269" s="127" t="s">
        <v>238</v>
      </c>
      <c r="G269" s="127">
        <v>6101</v>
      </c>
      <c r="H269" s="127">
        <v>2011</v>
      </c>
      <c r="I269" s="127">
        <v>0</v>
      </c>
      <c r="J269" s="127">
        <v>1</v>
      </c>
      <c r="K269" s="127">
        <v>6084.5</v>
      </c>
      <c r="L269" s="127">
        <v>6208.3</v>
      </c>
      <c r="M269" s="127">
        <v>406374.03</v>
      </c>
      <c r="N269" s="127">
        <v>1650662.28</v>
      </c>
      <c r="O269" s="127">
        <v>1900241.58</v>
      </c>
      <c r="P269" s="127">
        <v>1672284.42</v>
      </c>
      <c r="Q269" s="127">
        <v>66.790000000000006</v>
      </c>
    </row>
    <row r="270" spans="1:17" ht="25.5" x14ac:dyDescent="0.2">
      <c r="A270" t="str">
        <f t="shared" si="4"/>
        <v>2011_6096</v>
      </c>
      <c r="D270" s="126">
        <v>268</v>
      </c>
      <c r="E270" s="127">
        <v>6096</v>
      </c>
      <c r="F270" s="127" t="s">
        <v>419</v>
      </c>
      <c r="G270" s="127">
        <v>6096</v>
      </c>
      <c r="H270" s="127">
        <v>2011</v>
      </c>
      <c r="I270" s="127">
        <v>0</v>
      </c>
      <c r="J270" s="127">
        <v>2</v>
      </c>
      <c r="K270" s="127">
        <v>1172.0999999999999</v>
      </c>
      <c r="L270" s="127">
        <v>1210.5999999999999</v>
      </c>
      <c r="M270" s="127">
        <v>604230.03</v>
      </c>
      <c r="N270" s="127">
        <v>453027.35</v>
      </c>
      <c r="O270" s="127">
        <v>474637.2</v>
      </c>
      <c r="P270" s="127">
        <v>437964.86</v>
      </c>
      <c r="Q270" s="127">
        <v>515.51</v>
      </c>
    </row>
    <row r="271" spans="1:17" ht="25.5" x14ac:dyDescent="0.2">
      <c r="A271" t="str">
        <f t="shared" si="4"/>
        <v>2011_6094</v>
      </c>
      <c r="D271" s="126">
        <v>269</v>
      </c>
      <c r="E271" s="127">
        <v>6094</v>
      </c>
      <c r="F271" s="127" t="s">
        <v>239</v>
      </c>
      <c r="G271" s="127">
        <v>6094</v>
      </c>
      <c r="H271" s="127">
        <v>2011</v>
      </c>
      <c r="I271" s="127">
        <v>0</v>
      </c>
      <c r="J271" s="127">
        <v>1</v>
      </c>
      <c r="K271" s="127">
        <v>550</v>
      </c>
      <c r="L271" s="127">
        <v>484.1</v>
      </c>
      <c r="M271" s="127">
        <v>122111.27</v>
      </c>
      <c r="N271" s="127">
        <v>99875.42</v>
      </c>
      <c r="O271" s="127">
        <v>109528.66</v>
      </c>
      <c r="P271" s="127">
        <v>162382.26999999999</v>
      </c>
      <c r="Q271" s="127">
        <v>222.02</v>
      </c>
    </row>
    <row r="272" spans="1:17" x14ac:dyDescent="0.2">
      <c r="A272" t="str">
        <f t="shared" si="4"/>
        <v>2011_6102</v>
      </c>
      <c r="D272" s="126">
        <v>270</v>
      </c>
      <c r="E272" s="127">
        <v>6102</v>
      </c>
      <c r="F272" s="127" t="s">
        <v>240</v>
      </c>
      <c r="G272" s="127">
        <v>6102</v>
      </c>
      <c r="H272" s="127">
        <v>2011</v>
      </c>
      <c r="I272" s="127">
        <v>0</v>
      </c>
      <c r="J272" s="127">
        <v>1</v>
      </c>
      <c r="K272" s="127">
        <v>1910.3</v>
      </c>
      <c r="L272" s="127">
        <v>1968.3</v>
      </c>
      <c r="M272" s="127">
        <v>430847.72</v>
      </c>
      <c r="N272" s="127">
        <v>600517.79</v>
      </c>
      <c r="O272" s="127">
        <v>615806.56999999995</v>
      </c>
      <c r="P272" s="127">
        <v>588512.23</v>
      </c>
      <c r="Q272" s="127">
        <v>225.54</v>
      </c>
    </row>
    <row r="273" spans="1:17" ht="25.5" x14ac:dyDescent="0.2">
      <c r="A273" t="str">
        <f t="shared" si="4"/>
        <v>2011_6120</v>
      </c>
      <c r="D273" s="126">
        <v>271</v>
      </c>
      <c r="E273" s="127">
        <v>6120</v>
      </c>
      <c r="F273" s="127" t="s">
        <v>241</v>
      </c>
      <c r="G273" s="127">
        <v>6120</v>
      </c>
      <c r="H273" s="127">
        <v>2011</v>
      </c>
      <c r="I273" s="127">
        <v>0</v>
      </c>
      <c r="J273" s="127">
        <v>1</v>
      </c>
      <c r="K273" s="127">
        <v>1178.0999999999999</v>
      </c>
      <c r="L273" s="127">
        <v>1221.0999999999999</v>
      </c>
      <c r="M273" s="127">
        <v>457685.99</v>
      </c>
      <c r="N273" s="127">
        <v>250008.93</v>
      </c>
      <c r="O273" s="127">
        <v>279208.77</v>
      </c>
      <c r="P273" s="127">
        <v>403427.85</v>
      </c>
      <c r="Q273" s="127">
        <v>388.5</v>
      </c>
    </row>
    <row r="274" spans="1:17" ht="25.5" x14ac:dyDescent="0.2">
      <c r="A274" t="str">
        <f t="shared" si="4"/>
        <v>2011_6138</v>
      </c>
      <c r="D274" s="126">
        <v>272</v>
      </c>
      <c r="E274" s="127">
        <v>6138</v>
      </c>
      <c r="F274" s="127" t="s">
        <v>242</v>
      </c>
      <c r="G274" s="127">
        <v>6138</v>
      </c>
      <c r="H274" s="127">
        <v>2011</v>
      </c>
      <c r="I274" s="127">
        <v>0</v>
      </c>
      <c r="J274" s="127">
        <v>1</v>
      </c>
      <c r="K274" s="127">
        <v>403.9</v>
      </c>
      <c r="L274" s="127">
        <v>378.1</v>
      </c>
      <c r="M274" s="127">
        <v>169023.35</v>
      </c>
      <c r="N274" s="127">
        <v>150690.35999999999</v>
      </c>
      <c r="O274" s="127">
        <v>158549.69</v>
      </c>
      <c r="P274" s="127">
        <v>83314.100000000006</v>
      </c>
      <c r="Q274" s="127">
        <v>418.48</v>
      </c>
    </row>
    <row r="275" spans="1:17" ht="25.5" x14ac:dyDescent="0.2">
      <c r="A275" t="str">
        <f t="shared" si="4"/>
        <v>2011_5751</v>
      </c>
      <c r="D275" s="126">
        <v>273</v>
      </c>
      <c r="E275" s="127">
        <v>5751</v>
      </c>
      <c r="F275" s="127" t="s">
        <v>243</v>
      </c>
      <c r="G275" s="127">
        <v>5751</v>
      </c>
      <c r="H275" s="127">
        <v>2011</v>
      </c>
      <c r="I275" s="127">
        <v>0</v>
      </c>
      <c r="J275" s="127">
        <v>1</v>
      </c>
      <c r="K275" s="127">
        <v>644.5</v>
      </c>
      <c r="L275" s="127">
        <v>646.20000000000005</v>
      </c>
      <c r="M275" s="127">
        <v>444502.31</v>
      </c>
      <c r="N275" s="127">
        <v>199518.85</v>
      </c>
      <c r="O275" s="127">
        <v>209268</v>
      </c>
      <c r="P275" s="127">
        <v>120371.18</v>
      </c>
      <c r="Q275" s="127">
        <v>689.69</v>
      </c>
    </row>
    <row r="276" spans="1:17" x14ac:dyDescent="0.2">
      <c r="A276" t="str">
        <f t="shared" si="4"/>
        <v>2011_6165</v>
      </c>
      <c r="D276" s="126">
        <v>274</v>
      </c>
      <c r="E276" s="127">
        <v>6165</v>
      </c>
      <c r="F276" s="127" t="s">
        <v>244</v>
      </c>
      <c r="G276" s="127">
        <v>6165</v>
      </c>
      <c r="H276" s="127">
        <v>2011</v>
      </c>
      <c r="I276" s="127">
        <v>0</v>
      </c>
      <c r="J276" s="127">
        <v>1</v>
      </c>
      <c r="K276" s="127">
        <v>198</v>
      </c>
      <c r="L276" s="127">
        <v>255</v>
      </c>
      <c r="M276" s="127">
        <v>141386.35999999999</v>
      </c>
      <c r="N276" s="127">
        <v>49879.96</v>
      </c>
      <c r="O276" s="127">
        <v>55448.06</v>
      </c>
      <c r="P276" s="127">
        <v>44438.64</v>
      </c>
      <c r="Q276" s="127">
        <v>714.07</v>
      </c>
    </row>
    <row r="277" spans="1:17" x14ac:dyDescent="0.2">
      <c r="A277" t="str">
        <f t="shared" si="4"/>
        <v>2011_6175</v>
      </c>
      <c r="D277" s="126">
        <v>275</v>
      </c>
      <c r="E277" s="127">
        <v>6175</v>
      </c>
      <c r="F277" s="127" t="s">
        <v>245</v>
      </c>
      <c r="G277" s="127">
        <v>6175</v>
      </c>
      <c r="H277" s="127">
        <v>2011</v>
      </c>
      <c r="I277" s="127">
        <v>0</v>
      </c>
      <c r="J277" s="127">
        <v>1</v>
      </c>
      <c r="K277" s="127">
        <v>648.29999999999995</v>
      </c>
      <c r="L277" s="127">
        <v>633.4</v>
      </c>
      <c r="M277" s="127">
        <v>172133.91</v>
      </c>
      <c r="N277" s="127">
        <v>313691.61</v>
      </c>
      <c r="O277" s="127">
        <v>321942.14</v>
      </c>
      <c r="P277" s="127">
        <v>260553.24</v>
      </c>
      <c r="Q277" s="127">
        <v>265.52</v>
      </c>
    </row>
    <row r="278" spans="1:17" ht="25.5" x14ac:dyDescent="0.2">
      <c r="A278" t="str">
        <f t="shared" si="4"/>
        <v>2011_6219</v>
      </c>
      <c r="D278" s="126">
        <v>276</v>
      </c>
      <c r="E278" s="127">
        <v>6219</v>
      </c>
      <c r="F278" s="127" t="s">
        <v>246</v>
      </c>
      <c r="G278" s="127">
        <v>6219</v>
      </c>
      <c r="H278" s="127">
        <v>2011</v>
      </c>
      <c r="I278" s="127">
        <v>0</v>
      </c>
      <c r="J278" s="127">
        <v>1</v>
      </c>
      <c r="K278" s="127">
        <v>2082.1999999999998</v>
      </c>
      <c r="L278" s="127">
        <v>2160.1999999999998</v>
      </c>
      <c r="M278" s="127">
        <v>774468</v>
      </c>
      <c r="N278" s="127">
        <v>613718.81000000006</v>
      </c>
      <c r="O278" s="127">
        <v>649616.36</v>
      </c>
      <c r="P278" s="127">
        <v>410193.72</v>
      </c>
      <c r="Q278" s="127">
        <v>371.95</v>
      </c>
    </row>
    <row r="279" spans="1:17" x14ac:dyDescent="0.2">
      <c r="A279" t="str">
        <f t="shared" si="4"/>
        <v>2011_6246</v>
      </c>
      <c r="D279" s="126">
        <v>277</v>
      </c>
      <c r="E279" s="127">
        <v>6246</v>
      </c>
      <c r="F279" s="127" t="s">
        <v>247</v>
      </c>
      <c r="G279" s="127">
        <v>6246</v>
      </c>
      <c r="H279" s="127">
        <v>2011</v>
      </c>
      <c r="I279" s="127">
        <v>0</v>
      </c>
      <c r="J279" s="127">
        <v>1</v>
      </c>
      <c r="K279" s="127">
        <v>177.9</v>
      </c>
      <c r="L279" s="127">
        <v>87.9</v>
      </c>
      <c r="M279" s="127">
        <v>176413.52</v>
      </c>
      <c r="N279" s="127">
        <v>84890.15</v>
      </c>
      <c r="O279" s="127">
        <v>88521.45</v>
      </c>
      <c r="P279" s="127">
        <v>38638.9</v>
      </c>
      <c r="Q279" s="127">
        <v>991.64</v>
      </c>
    </row>
    <row r="280" spans="1:17" ht="38.25" x14ac:dyDescent="0.2">
      <c r="A280" t="str">
        <f t="shared" si="4"/>
        <v>2011_6273</v>
      </c>
      <c r="D280" s="126">
        <v>278</v>
      </c>
      <c r="E280" s="127">
        <v>6273</v>
      </c>
      <c r="F280" s="127" t="s">
        <v>248</v>
      </c>
      <c r="G280" s="127">
        <v>6273</v>
      </c>
      <c r="H280" s="127">
        <v>2011</v>
      </c>
      <c r="I280" s="127">
        <v>0</v>
      </c>
      <c r="J280" s="127">
        <v>2</v>
      </c>
      <c r="K280" s="127">
        <v>838.1</v>
      </c>
      <c r="L280" s="127">
        <v>815.1</v>
      </c>
      <c r="M280" s="127">
        <v>382065.18</v>
      </c>
      <c r="N280" s="127">
        <v>269837.59999999998</v>
      </c>
      <c r="O280" s="127">
        <v>283500.39</v>
      </c>
      <c r="P280" s="127">
        <v>271470.27</v>
      </c>
      <c r="Q280" s="127">
        <v>455.87</v>
      </c>
    </row>
    <row r="281" spans="1:17" x14ac:dyDescent="0.2">
      <c r="A281" t="str">
        <f t="shared" si="4"/>
        <v>2011_6408</v>
      </c>
      <c r="D281" s="126">
        <v>279</v>
      </c>
      <c r="E281" s="127">
        <v>6408</v>
      </c>
      <c r="F281" s="127" t="s">
        <v>249</v>
      </c>
      <c r="G281" s="127">
        <v>6408</v>
      </c>
      <c r="H281" s="127">
        <v>2011</v>
      </c>
      <c r="I281" s="127">
        <v>0</v>
      </c>
      <c r="J281" s="127">
        <v>1</v>
      </c>
      <c r="K281" s="127">
        <v>844.8</v>
      </c>
      <c r="L281" s="127">
        <v>899.9</v>
      </c>
      <c r="M281" s="127">
        <v>157324.62</v>
      </c>
      <c r="N281" s="127">
        <v>110174.92</v>
      </c>
      <c r="O281" s="127">
        <v>119527.42</v>
      </c>
      <c r="P281" s="127">
        <v>114229.21</v>
      </c>
      <c r="Q281" s="127">
        <v>186.23</v>
      </c>
    </row>
    <row r="282" spans="1:17" x14ac:dyDescent="0.2">
      <c r="A282" t="str">
        <f t="shared" si="4"/>
        <v>2011_6453</v>
      </c>
      <c r="D282" s="126">
        <v>280</v>
      </c>
      <c r="E282" s="127">
        <v>6453</v>
      </c>
      <c r="F282" s="127" t="s">
        <v>250</v>
      </c>
      <c r="G282" s="127">
        <v>6453</v>
      </c>
      <c r="H282" s="127">
        <v>2011</v>
      </c>
      <c r="I282" s="127">
        <v>0</v>
      </c>
      <c r="J282" s="127">
        <v>1</v>
      </c>
      <c r="K282" s="127">
        <v>598.20000000000005</v>
      </c>
      <c r="L282" s="127">
        <v>735.4</v>
      </c>
      <c r="M282" s="127">
        <v>20397.63</v>
      </c>
      <c r="N282" s="127">
        <v>116541.82</v>
      </c>
      <c r="O282" s="127">
        <v>125514.51</v>
      </c>
      <c r="P282" s="127">
        <v>118902.28</v>
      </c>
      <c r="Q282" s="127">
        <v>34.1</v>
      </c>
    </row>
    <row r="283" spans="1:17" x14ac:dyDescent="0.2">
      <c r="A283" t="str">
        <f t="shared" si="4"/>
        <v>2011_6460</v>
      </c>
      <c r="D283" s="126">
        <v>281</v>
      </c>
      <c r="E283" s="127">
        <v>6460</v>
      </c>
      <c r="F283" s="127" t="s">
        <v>251</v>
      </c>
      <c r="G283" s="127">
        <v>6460</v>
      </c>
      <c r="H283" s="127">
        <v>2011</v>
      </c>
      <c r="I283" s="127">
        <v>0</v>
      </c>
      <c r="J283" s="127">
        <v>1</v>
      </c>
      <c r="K283" s="127">
        <v>685.3</v>
      </c>
      <c r="L283" s="127">
        <v>728.3</v>
      </c>
      <c r="M283" s="127">
        <v>58765.9</v>
      </c>
      <c r="N283" s="127">
        <v>111380.45</v>
      </c>
      <c r="O283" s="127">
        <v>123494.82</v>
      </c>
      <c r="P283" s="127">
        <v>134753.96</v>
      </c>
      <c r="Q283" s="127">
        <v>85.75</v>
      </c>
    </row>
    <row r="284" spans="1:17" ht="25.5" x14ac:dyDescent="0.2">
      <c r="A284" t="str">
        <f t="shared" si="4"/>
        <v>2011_6462</v>
      </c>
      <c r="D284" s="126">
        <v>282</v>
      </c>
      <c r="E284" s="127">
        <v>6462</v>
      </c>
      <c r="F284" s="127" t="s">
        <v>252</v>
      </c>
      <c r="G284" s="127">
        <v>6462</v>
      </c>
      <c r="H284" s="127">
        <v>2011</v>
      </c>
      <c r="I284" s="127">
        <v>0</v>
      </c>
      <c r="J284" s="127">
        <v>1</v>
      </c>
      <c r="K284" s="127">
        <v>286.60000000000002</v>
      </c>
      <c r="L284" s="127">
        <v>278.60000000000002</v>
      </c>
      <c r="M284" s="127">
        <v>127615.77</v>
      </c>
      <c r="N284" s="127">
        <v>13451.94</v>
      </c>
      <c r="O284" s="127">
        <v>15198.98</v>
      </c>
      <c r="P284" s="127">
        <v>96451.33</v>
      </c>
      <c r="Q284" s="127">
        <v>445.27</v>
      </c>
    </row>
    <row r="285" spans="1:17" x14ac:dyDescent="0.2">
      <c r="A285" t="str">
        <f t="shared" si="4"/>
        <v>2011_6471</v>
      </c>
      <c r="D285" s="126">
        <v>283</v>
      </c>
      <c r="E285" s="127">
        <v>6471</v>
      </c>
      <c r="F285" s="127" t="s">
        <v>253</v>
      </c>
      <c r="G285" s="127">
        <v>6471</v>
      </c>
      <c r="H285" s="127">
        <v>2011</v>
      </c>
      <c r="I285" s="127">
        <v>0</v>
      </c>
      <c r="J285" s="127">
        <v>1</v>
      </c>
      <c r="K285" s="127">
        <v>471</v>
      </c>
      <c r="L285" s="127">
        <v>472</v>
      </c>
      <c r="M285" s="127">
        <v>167779.01</v>
      </c>
      <c r="N285" s="127">
        <v>99946.57</v>
      </c>
      <c r="O285" s="127">
        <v>107172.3</v>
      </c>
      <c r="P285" s="127">
        <v>124816.08</v>
      </c>
      <c r="Q285" s="127">
        <v>356.22</v>
      </c>
    </row>
    <row r="286" spans="1:17" ht="25.5" x14ac:dyDescent="0.2">
      <c r="A286" t="str">
        <f t="shared" si="4"/>
        <v>2011_6509</v>
      </c>
      <c r="D286" s="126">
        <v>284</v>
      </c>
      <c r="E286" s="127">
        <v>6509</v>
      </c>
      <c r="F286" s="127" t="s">
        <v>254</v>
      </c>
      <c r="G286" s="127">
        <v>6509</v>
      </c>
      <c r="H286" s="127">
        <v>2011</v>
      </c>
      <c r="I286" s="127">
        <v>0</v>
      </c>
      <c r="J286" s="127">
        <v>1</v>
      </c>
      <c r="K286" s="127">
        <v>411.1</v>
      </c>
      <c r="L286" s="127">
        <v>417.1</v>
      </c>
      <c r="M286" s="127">
        <v>71921.22</v>
      </c>
      <c r="N286" s="127">
        <v>89937.69</v>
      </c>
      <c r="O286" s="127">
        <v>101973.29</v>
      </c>
      <c r="P286" s="127">
        <v>123263.26</v>
      </c>
      <c r="Q286" s="127">
        <v>174.95</v>
      </c>
    </row>
    <row r="287" spans="1:17" ht="25.5" x14ac:dyDescent="0.2">
      <c r="A287" t="str">
        <f t="shared" si="4"/>
        <v>2011_6512</v>
      </c>
      <c r="D287" s="126">
        <v>285</v>
      </c>
      <c r="E287" s="127">
        <v>6512</v>
      </c>
      <c r="F287" s="127" t="s">
        <v>255</v>
      </c>
      <c r="G287" s="127">
        <v>6512</v>
      </c>
      <c r="H287" s="127">
        <v>2011</v>
      </c>
      <c r="I287" s="127">
        <v>0</v>
      </c>
      <c r="J287" s="127">
        <v>1</v>
      </c>
      <c r="K287" s="127">
        <v>408.3</v>
      </c>
      <c r="L287" s="127">
        <v>430</v>
      </c>
      <c r="M287" s="127">
        <v>59883.54</v>
      </c>
      <c r="N287" s="127">
        <v>71830.289999999994</v>
      </c>
      <c r="O287" s="127">
        <v>74143.490000000005</v>
      </c>
      <c r="P287" s="127">
        <v>77649.75</v>
      </c>
      <c r="Q287" s="127">
        <v>146.66999999999999</v>
      </c>
    </row>
    <row r="288" spans="1:17" ht="25.5" x14ac:dyDescent="0.2">
      <c r="A288" t="str">
        <f t="shared" si="4"/>
        <v>2011_6516</v>
      </c>
      <c r="D288" s="126">
        <v>286</v>
      </c>
      <c r="E288" s="127">
        <v>6516</v>
      </c>
      <c r="F288" s="127" t="s">
        <v>256</v>
      </c>
      <c r="G288" s="127">
        <v>6516</v>
      </c>
      <c r="H288" s="127">
        <v>2011</v>
      </c>
      <c r="I288" s="127">
        <v>0</v>
      </c>
      <c r="J288" s="127">
        <v>1</v>
      </c>
      <c r="K288" s="127">
        <v>185</v>
      </c>
      <c r="L288" s="127">
        <v>112</v>
      </c>
      <c r="M288" s="127">
        <v>44160.09</v>
      </c>
      <c r="N288" s="127">
        <v>100070.31</v>
      </c>
      <c r="O288" s="127">
        <v>110017.25</v>
      </c>
      <c r="P288" s="127">
        <v>80300.960000000006</v>
      </c>
      <c r="Q288" s="127">
        <v>238.7</v>
      </c>
    </row>
    <row r="289" spans="1:17" ht="25.5" x14ac:dyDescent="0.2">
      <c r="A289" t="str">
        <f t="shared" si="4"/>
        <v>2011_6534</v>
      </c>
      <c r="D289" s="126">
        <v>287</v>
      </c>
      <c r="E289" s="127">
        <v>6534</v>
      </c>
      <c r="F289" s="127" t="s">
        <v>257</v>
      </c>
      <c r="G289" s="127">
        <v>6534</v>
      </c>
      <c r="H289" s="127">
        <v>2011</v>
      </c>
      <c r="I289" s="127">
        <v>0</v>
      </c>
      <c r="J289" s="127">
        <v>1</v>
      </c>
      <c r="K289" s="127">
        <v>741.9</v>
      </c>
      <c r="L289" s="127">
        <v>767.9</v>
      </c>
      <c r="M289" s="127">
        <v>50001.15</v>
      </c>
      <c r="N289" s="127">
        <v>169753.01</v>
      </c>
      <c r="O289" s="127">
        <v>182560.06</v>
      </c>
      <c r="P289" s="127">
        <v>166623.65</v>
      </c>
      <c r="Q289" s="127">
        <v>67.400000000000006</v>
      </c>
    </row>
    <row r="290" spans="1:17" x14ac:dyDescent="0.2">
      <c r="A290" t="str">
        <f t="shared" si="4"/>
        <v>2011_6536</v>
      </c>
      <c r="D290" s="126">
        <v>288</v>
      </c>
      <c r="E290" s="127">
        <v>1935</v>
      </c>
      <c r="F290" s="127" t="s">
        <v>258</v>
      </c>
      <c r="G290" s="127">
        <v>6536</v>
      </c>
      <c r="H290" s="127">
        <v>2011</v>
      </c>
      <c r="I290" s="127">
        <v>0</v>
      </c>
      <c r="J290" s="127">
        <v>1</v>
      </c>
      <c r="K290" s="127">
        <v>1253.9000000000001</v>
      </c>
      <c r="L290" s="127">
        <v>1259.7</v>
      </c>
      <c r="M290" s="127">
        <v>396399.59</v>
      </c>
      <c r="N290" s="127">
        <v>209173.78</v>
      </c>
      <c r="O290" s="127">
        <v>221319.02</v>
      </c>
      <c r="P290" s="127">
        <v>196092.63</v>
      </c>
      <c r="Q290" s="127">
        <v>316.13</v>
      </c>
    </row>
    <row r="291" spans="1:17" x14ac:dyDescent="0.2">
      <c r="A291" t="str">
        <f t="shared" si="4"/>
        <v>2011_6561</v>
      </c>
      <c r="D291" s="126">
        <v>289</v>
      </c>
      <c r="E291" s="127">
        <v>6561</v>
      </c>
      <c r="F291" s="127" t="s">
        <v>259</v>
      </c>
      <c r="G291" s="127">
        <v>6561</v>
      </c>
      <c r="H291" s="127">
        <v>2011</v>
      </c>
      <c r="I291" s="127">
        <v>0</v>
      </c>
      <c r="J291" s="127">
        <v>1</v>
      </c>
      <c r="K291" s="127">
        <v>349.8</v>
      </c>
      <c r="L291" s="127">
        <v>190.9</v>
      </c>
      <c r="M291" s="127">
        <v>378132.34</v>
      </c>
      <c r="N291" s="127">
        <v>39273.29</v>
      </c>
      <c r="O291" s="127">
        <v>43749.67</v>
      </c>
      <c r="P291" s="127">
        <v>46811.98</v>
      </c>
      <c r="Q291" s="127">
        <v>1081</v>
      </c>
    </row>
    <row r="292" spans="1:17" ht="25.5" x14ac:dyDescent="0.2">
      <c r="A292" t="str">
        <f t="shared" si="4"/>
        <v>2011_6579</v>
      </c>
      <c r="D292" s="126">
        <v>290</v>
      </c>
      <c r="E292" s="127">
        <v>6579</v>
      </c>
      <c r="F292" s="127" t="s">
        <v>260</v>
      </c>
      <c r="G292" s="127">
        <v>6579</v>
      </c>
      <c r="H292" s="127">
        <v>2011</v>
      </c>
      <c r="I292" s="127">
        <v>0</v>
      </c>
      <c r="J292" s="127">
        <v>1</v>
      </c>
      <c r="K292" s="127">
        <v>3359.8</v>
      </c>
      <c r="L292" s="127">
        <v>3757.1</v>
      </c>
      <c r="M292" s="127">
        <v>713885.13</v>
      </c>
      <c r="N292" s="127">
        <v>697658.77</v>
      </c>
      <c r="O292" s="127">
        <v>718260.04</v>
      </c>
      <c r="P292" s="127">
        <v>820366.69</v>
      </c>
      <c r="Q292" s="127">
        <v>212.48</v>
      </c>
    </row>
    <row r="293" spans="1:17" ht="38.25" x14ac:dyDescent="0.2">
      <c r="A293" t="str">
        <f t="shared" si="4"/>
        <v>2011_6592</v>
      </c>
      <c r="D293" s="126">
        <v>291</v>
      </c>
      <c r="E293" s="127">
        <v>6592</v>
      </c>
      <c r="F293" s="127" t="s">
        <v>399</v>
      </c>
      <c r="G293" s="127">
        <v>6592</v>
      </c>
      <c r="H293" s="127">
        <v>2011</v>
      </c>
      <c r="I293" s="127">
        <v>0</v>
      </c>
      <c r="J293" s="127">
        <v>2</v>
      </c>
      <c r="K293" s="127">
        <v>1080.9000000000001</v>
      </c>
      <c r="L293" s="127">
        <v>1009.7</v>
      </c>
      <c r="M293" s="127">
        <v>188987.65</v>
      </c>
      <c r="N293" s="127">
        <v>244899.01</v>
      </c>
      <c r="O293" s="127">
        <v>258255.14</v>
      </c>
      <c r="P293" s="127">
        <v>424200.62</v>
      </c>
      <c r="Q293" s="127">
        <v>174.84</v>
      </c>
    </row>
    <row r="294" spans="1:17" ht="25.5" x14ac:dyDescent="0.2">
      <c r="A294" t="str">
        <f t="shared" si="4"/>
        <v>2011_6615</v>
      </c>
      <c r="D294" s="126">
        <v>292</v>
      </c>
      <c r="E294" s="127">
        <v>6615</v>
      </c>
      <c r="F294" s="127" t="s">
        <v>261</v>
      </c>
      <c r="G294" s="127">
        <v>6615</v>
      </c>
      <c r="H294" s="127">
        <v>2011</v>
      </c>
      <c r="I294" s="127">
        <v>0</v>
      </c>
      <c r="J294" s="127">
        <v>1</v>
      </c>
      <c r="K294" s="127">
        <v>582.1</v>
      </c>
      <c r="L294" s="127">
        <v>622.1</v>
      </c>
      <c r="M294" s="127">
        <v>21426.1</v>
      </c>
      <c r="N294" s="127">
        <v>184868.68</v>
      </c>
      <c r="O294" s="127">
        <v>199980.25</v>
      </c>
      <c r="P294" s="127">
        <v>197256.13</v>
      </c>
      <c r="Q294" s="127">
        <v>36.81</v>
      </c>
    </row>
    <row r="295" spans="1:17" x14ac:dyDescent="0.2">
      <c r="A295" t="str">
        <f t="shared" si="4"/>
        <v>2011_6651</v>
      </c>
      <c r="D295" s="126">
        <v>293</v>
      </c>
      <c r="E295" s="127">
        <v>6651</v>
      </c>
      <c r="F295" s="127" t="s">
        <v>262</v>
      </c>
      <c r="G295" s="127">
        <v>6651</v>
      </c>
      <c r="H295" s="127">
        <v>2011</v>
      </c>
      <c r="I295" s="127">
        <v>0</v>
      </c>
      <c r="J295" s="127">
        <v>1</v>
      </c>
      <c r="K295" s="127">
        <v>362.1</v>
      </c>
      <c r="L295" s="127">
        <v>330.1</v>
      </c>
      <c r="M295" s="127">
        <v>221250.38</v>
      </c>
      <c r="N295" s="127">
        <v>74864.08</v>
      </c>
      <c r="O295" s="127">
        <v>83552.92</v>
      </c>
      <c r="P295" s="127">
        <v>66083</v>
      </c>
      <c r="Q295" s="127">
        <v>611.02</v>
      </c>
    </row>
    <row r="296" spans="1:17" ht="38.25" x14ac:dyDescent="0.2">
      <c r="A296" t="str">
        <f t="shared" si="4"/>
        <v>2011_6660</v>
      </c>
      <c r="D296" s="126">
        <v>294</v>
      </c>
      <c r="E296" s="127">
        <v>6660</v>
      </c>
      <c r="F296" s="127" t="s">
        <v>263</v>
      </c>
      <c r="G296" s="127">
        <v>6660</v>
      </c>
      <c r="H296" s="127">
        <v>2011</v>
      </c>
      <c r="I296" s="127">
        <v>0</v>
      </c>
      <c r="J296" s="127">
        <v>1</v>
      </c>
      <c r="K296" s="127">
        <v>1731.4</v>
      </c>
      <c r="L296" s="127">
        <v>1664.9</v>
      </c>
      <c r="M296" s="127">
        <v>301784.8</v>
      </c>
      <c r="N296" s="127">
        <v>393426.03</v>
      </c>
      <c r="O296" s="127">
        <v>415762.76</v>
      </c>
      <c r="P296" s="127">
        <v>469668.55</v>
      </c>
      <c r="Q296" s="127">
        <v>174.3</v>
      </c>
    </row>
    <row r="297" spans="1:17" x14ac:dyDescent="0.2">
      <c r="A297" t="str">
        <f t="shared" si="4"/>
        <v>2011_6700</v>
      </c>
      <c r="D297" s="126">
        <v>295</v>
      </c>
      <c r="E297" s="127">
        <v>6700</v>
      </c>
      <c r="F297" s="127" t="s">
        <v>264</v>
      </c>
      <c r="G297" s="127">
        <v>6700</v>
      </c>
      <c r="H297" s="127">
        <v>2011</v>
      </c>
      <c r="I297" s="127">
        <v>0</v>
      </c>
      <c r="J297" s="127">
        <v>1</v>
      </c>
      <c r="K297" s="127">
        <v>520.9</v>
      </c>
      <c r="L297" s="127">
        <v>510.6</v>
      </c>
      <c r="M297" s="127">
        <v>211483.83</v>
      </c>
      <c r="N297" s="127">
        <v>276416.33</v>
      </c>
      <c r="O297" s="127">
        <v>283819.96000000002</v>
      </c>
      <c r="P297" s="127">
        <v>113021.25</v>
      </c>
      <c r="Q297" s="127">
        <v>406</v>
      </c>
    </row>
    <row r="298" spans="1:17" x14ac:dyDescent="0.2">
      <c r="A298" t="str">
        <f t="shared" si="4"/>
        <v>2011_6759</v>
      </c>
      <c r="D298" s="126">
        <v>296</v>
      </c>
      <c r="E298" s="127">
        <v>6759</v>
      </c>
      <c r="F298" s="127" t="s">
        <v>265</v>
      </c>
      <c r="G298" s="127">
        <v>6759</v>
      </c>
      <c r="H298" s="127">
        <v>2011</v>
      </c>
      <c r="I298" s="127">
        <v>0</v>
      </c>
      <c r="J298" s="127">
        <v>1</v>
      </c>
      <c r="K298" s="127">
        <v>764.8</v>
      </c>
      <c r="L298" s="127">
        <v>736.8</v>
      </c>
      <c r="M298" s="127">
        <v>241940.64</v>
      </c>
      <c r="N298" s="127">
        <v>128616.15</v>
      </c>
      <c r="O298" s="127">
        <v>137425.84</v>
      </c>
      <c r="P298" s="127">
        <v>81239.44</v>
      </c>
      <c r="Q298" s="127">
        <v>316.33999999999997</v>
      </c>
    </row>
    <row r="299" spans="1:17" ht="25.5" x14ac:dyDescent="0.2">
      <c r="A299" t="str">
        <f t="shared" si="4"/>
        <v>2011_6762</v>
      </c>
      <c r="D299" s="126">
        <v>297</v>
      </c>
      <c r="E299" s="127">
        <v>6762</v>
      </c>
      <c r="F299" s="127" t="s">
        <v>266</v>
      </c>
      <c r="G299" s="127">
        <v>6762</v>
      </c>
      <c r="H299" s="127">
        <v>2011</v>
      </c>
      <c r="I299" s="127">
        <v>0</v>
      </c>
      <c r="J299" s="127">
        <v>1</v>
      </c>
      <c r="K299" s="127">
        <v>719.7</v>
      </c>
      <c r="L299" s="127">
        <v>743</v>
      </c>
      <c r="M299" s="127">
        <v>178118.29</v>
      </c>
      <c r="N299" s="127">
        <v>99781.48</v>
      </c>
      <c r="O299" s="127">
        <v>108601.92</v>
      </c>
      <c r="P299" s="127">
        <v>147630.71</v>
      </c>
      <c r="Q299" s="127">
        <v>247.49</v>
      </c>
    </row>
    <row r="300" spans="1:17" ht="25.5" x14ac:dyDescent="0.2">
      <c r="A300" t="str">
        <f t="shared" si="4"/>
        <v>2011_6768</v>
      </c>
      <c r="D300" s="126">
        <v>298</v>
      </c>
      <c r="E300" s="127">
        <v>6768</v>
      </c>
      <c r="F300" s="127" t="s">
        <v>267</v>
      </c>
      <c r="G300" s="127">
        <v>6768</v>
      </c>
      <c r="H300" s="127">
        <v>2011</v>
      </c>
      <c r="I300" s="127">
        <v>0</v>
      </c>
      <c r="J300" s="127">
        <v>1</v>
      </c>
      <c r="K300" s="127">
        <v>1740.2</v>
      </c>
      <c r="L300" s="127">
        <v>1682</v>
      </c>
      <c r="M300" s="127">
        <v>168896.53</v>
      </c>
      <c r="N300" s="127">
        <v>277637</v>
      </c>
      <c r="O300" s="127">
        <v>298145.24</v>
      </c>
      <c r="P300" s="127">
        <v>326618.36</v>
      </c>
      <c r="Q300" s="127">
        <v>97.06</v>
      </c>
    </row>
    <row r="301" spans="1:17" x14ac:dyDescent="0.2">
      <c r="A301" t="str">
        <f t="shared" si="4"/>
        <v>2011_6795</v>
      </c>
      <c r="D301" s="126">
        <v>299</v>
      </c>
      <c r="E301" s="127">
        <v>6795</v>
      </c>
      <c r="F301" s="127" t="s">
        <v>268</v>
      </c>
      <c r="G301" s="127">
        <v>6795</v>
      </c>
      <c r="H301" s="127">
        <v>2011</v>
      </c>
      <c r="I301" s="127">
        <v>0</v>
      </c>
      <c r="J301" s="127">
        <v>1</v>
      </c>
      <c r="K301" s="127">
        <v>10622.4</v>
      </c>
      <c r="L301" s="127">
        <v>10235</v>
      </c>
      <c r="M301" s="127">
        <v>981161.58</v>
      </c>
      <c r="N301" s="127">
        <v>1991148.99</v>
      </c>
      <c r="O301" s="127">
        <v>2049516.12</v>
      </c>
      <c r="P301" s="127">
        <v>2313819.44</v>
      </c>
      <c r="Q301" s="127">
        <v>92.37</v>
      </c>
    </row>
    <row r="302" spans="1:17" x14ac:dyDescent="0.2">
      <c r="A302" t="str">
        <f t="shared" si="4"/>
        <v>2011_6822</v>
      </c>
      <c r="D302" s="126">
        <v>300</v>
      </c>
      <c r="E302" s="127">
        <v>6822</v>
      </c>
      <c r="F302" s="127" t="s">
        <v>269</v>
      </c>
      <c r="G302" s="127">
        <v>6822</v>
      </c>
      <c r="H302" s="127">
        <v>2011</v>
      </c>
      <c r="I302" s="127">
        <v>0</v>
      </c>
      <c r="J302" s="127">
        <v>1</v>
      </c>
      <c r="K302" s="127">
        <v>6680.2</v>
      </c>
      <c r="L302" s="127">
        <v>6553.7</v>
      </c>
      <c r="M302" s="127">
        <v>2776348.58</v>
      </c>
      <c r="N302" s="127">
        <v>1993384.52</v>
      </c>
      <c r="O302" s="127">
        <v>2078977.1</v>
      </c>
      <c r="P302" s="127">
        <v>920467.51</v>
      </c>
      <c r="Q302" s="127">
        <v>415.61</v>
      </c>
    </row>
    <row r="303" spans="1:17" ht="38.25" x14ac:dyDescent="0.2">
      <c r="A303" t="str">
        <f t="shared" si="4"/>
        <v>2011_6840</v>
      </c>
      <c r="D303" s="126">
        <v>301</v>
      </c>
      <c r="E303" s="127">
        <v>6840</v>
      </c>
      <c r="F303" s="127" t="s">
        <v>270</v>
      </c>
      <c r="G303" s="127">
        <v>6840</v>
      </c>
      <c r="H303" s="127">
        <v>2011</v>
      </c>
      <c r="I303" s="127">
        <v>0</v>
      </c>
      <c r="J303" s="127">
        <v>1</v>
      </c>
      <c r="K303" s="127">
        <v>1888.5</v>
      </c>
      <c r="L303" s="127">
        <v>2042.6</v>
      </c>
      <c r="M303" s="127">
        <v>408995.46</v>
      </c>
      <c r="N303" s="127">
        <v>329892.18</v>
      </c>
      <c r="O303" s="127">
        <v>331500.92</v>
      </c>
      <c r="P303" s="127">
        <v>334360.65999999997</v>
      </c>
      <c r="Q303" s="127">
        <v>216.57</v>
      </c>
    </row>
    <row r="304" spans="1:17" x14ac:dyDescent="0.2">
      <c r="A304" t="str">
        <f t="shared" si="4"/>
        <v>2011_6854</v>
      </c>
      <c r="D304" s="126">
        <v>302</v>
      </c>
      <c r="E304" s="127">
        <v>6854</v>
      </c>
      <c r="F304" s="127" t="s">
        <v>271</v>
      </c>
      <c r="G304" s="127">
        <v>6854</v>
      </c>
      <c r="H304" s="127">
        <v>2011</v>
      </c>
      <c r="I304" s="127">
        <v>0</v>
      </c>
      <c r="J304" s="127">
        <v>2</v>
      </c>
      <c r="K304" s="127">
        <v>591.6</v>
      </c>
      <c r="L304" s="127">
        <v>592.79999999999995</v>
      </c>
      <c r="M304" s="127">
        <v>476136.8</v>
      </c>
      <c r="N304" s="127">
        <v>244523.34</v>
      </c>
      <c r="O304" s="127">
        <v>281218.23</v>
      </c>
      <c r="P304" s="127">
        <v>132593.98000000001</v>
      </c>
      <c r="Q304" s="127">
        <v>804.83</v>
      </c>
    </row>
    <row r="305" spans="1:17" ht="25.5" x14ac:dyDescent="0.2">
      <c r="A305" t="str">
        <f t="shared" si="4"/>
        <v>2011_6867</v>
      </c>
      <c r="D305" s="126">
        <v>303</v>
      </c>
      <c r="E305" s="127">
        <v>6867</v>
      </c>
      <c r="F305" s="127" t="s">
        <v>272</v>
      </c>
      <c r="G305" s="127">
        <v>6867</v>
      </c>
      <c r="H305" s="127">
        <v>2011</v>
      </c>
      <c r="I305" s="127">
        <v>0</v>
      </c>
      <c r="J305" s="127">
        <v>2</v>
      </c>
      <c r="K305" s="127">
        <v>1844.8</v>
      </c>
      <c r="L305" s="127">
        <v>1933.9</v>
      </c>
      <c r="M305" s="127">
        <v>115180.34</v>
      </c>
      <c r="N305" s="127">
        <v>124853.35</v>
      </c>
      <c r="O305" s="127">
        <v>149138.29</v>
      </c>
      <c r="P305" s="127">
        <v>356380.53</v>
      </c>
      <c r="Q305" s="127">
        <v>62.44</v>
      </c>
    </row>
    <row r="306" spans="1:17" ht="38.25" x14ac:dyDescent="0.2">
      <c r="A306" t="str">
        <f t="shared" si="4"/>
        <v>2011_6921</v>
      </c>
      <c r="D306" s="126">
        <v>304</v>
      </c>
      <c r="E306" s="127">
        <v>6921</v>
      </c>
      <c r="F306" s="127" t="s">
        <v>273</v>
      </c>
      <c r="G306" s="127">
        <v>6921</v>
      </c>
      <c r="H306" s="127">
        <v>2011</v>
      </c>
      <c r="I306" s="127">
        <v>0</v>
      </c>
      <c r="J306" s="127">
        <v>1</v>
      </c>
      <c r="K306" s="127">
        <v>317</v>
      </c>
      <c r="L306" s="127">
        <v>314</v>
      </c>
      <c r="M306" s="127">
        <v>369410.92</v>
      </c>
      <c r="N306" s="127">
        <v>250126.78</v>
      </c>
      <c r="O306" s="127">
        <v>258695.04000000001</v>
      </c>
      <c r="P306" s="127">
        <v>116612.3</v>
      </c>
      <c r="Q306" s="127">
        <v>1165.33</v>
      </c>
    </row>
    <row r="307" spans="1:17" ht="25.5" x14ac:dyDescent="0.2">
      <c r="A307" t="str">
        <f t="shared" si="4"/>
        <v>2011_6930</v>
      </c>
      <c r="D307" s="126">
        <v>305</v>
      </c>
      <c r="E307" s="127">
        <v>6930</v>
      </c>
      <c r="F307" s="127" t="s">
        <v>274</v>
      </c>
      <c r="G307" s="127">
        <v>6930</v>
      </c>
      <c r="H307" s="127">
        <v>2011</v>
      </c>
      <c r="I307" s="127">
        <v>0</v>
      </c>
      <c r="J307" s="127">
        <v>1</v>
      </c>
      <c r="K307" s="127">
        <v>812.9</v>
      </c>
      <c r="L307" s="127">
        <v>824.1</v>
      </c>
      <c r="M307" s="127">
        <v>179464.26</v>
      </c>
      <c r="N307" s="127">
        <v>135471.56</v>
      </c>
      <c r="O307" s="127">
        <v>135665.32999999999</v>
      </c>
      <c r="P307" s="127">
        <v>195431.39</v>
      </c>
      <c r="Q307" s="127">
        <v>220.77</v>
      </c>
    </row>
    <row r="308" spans="1:17" ht="38.25" x14ac:dyDescent="0.2">
      <c r="A308" t="str">
        <f t="shared" si="4"/>
        <v>2011_6937</v>
      </c>
      <c r="D308" s="126">
        <v>306</v>
      </c>
      <c r="E308" s="127">
        <v>6937</v>
      </c>
      <c r="F308" s="127" t="s">
        <v>347</v>
      </c>
      <c r="G308" s="127">
        <v>6937</v>
      </c>
      <c r="H308" s="127">
        <v>2011</v>
      </c>
      <c r="I308" s="127">
        <v>0</v>
      </c>
      <c r="J308" s="127">
        <v>1</v>
      </c>
      <c r="K308" s="127">
        <v>441.8</v>
      </c>
      <c r="L308" s="127">
        <v>734</v>
      </c>
      <c r="M308" s="127">
        <v>77609.03</v>
      </c>
      <c r="N308" s="127">
        <v>215793.49</v>
      </c>
      <c r="O308" s="127">
        <v>226459.01</v>
      </c>
      <c r="P308" s="127">
        <v>204341.04</v>
      </c>
      <c r="Q308" s="127">
        <v>175.67</v>
      </c>
    </row>
    <row r="309" spans="1:17" ht="25.5" x14ac:dyDescent="0.2">
      <c r="A309" t="str">
        <f t="shared" si="4"/>
        <v>2011_6943</v>
      </c>
      <c r="D309" s="126">
        <v>307</v>
      </c>
      <c r="E309" s="127">
        <v>6943</v>
      </c>
      <c r="F309" s="127" t="s">
        <v>275</v>
      </c>
      <c r="G309" s="127">
        <v>6943</v>
      </c>
      <c r="H309" s="127">
        <v>2011</v>
      </c>
      <c r="I309" s="127">
        <v>0</v>
      </c>
      <c r="J309" s="127">
        <v>1</v>
      </c>
      <c r="K309" s="127">
        <v>293.7</v>
      </c>
      <c r="L309" s="127">
        <v>278.2</v>
      </c>
      <c r="M309" s="127">
        <v>340148.05</v>
      </c>
      <c r="N309" s="127">
        <v>240044.51</v>
      </c>
      <c r="O309" s="127">
        <v>249458.67</v>
      </c>
      <c r="P309" s="127">
        <v>101838.43</v>
      </c>
      <c r="Q309" s="127">
        <v>1158.1500000000001</v>
      </c>
    </row>
    <row r="310" spans="1:17" ht="38.25" x14ac:dyDescent="0.2">
      <c r="A310" t="str">
        <f t="shared" si="4"/>
        <v>2011_6264</v>
      </c>
      <c r="D310" s="126">
        <v>308</v>
      </c>
      <c r="E310" s="127">
        <v>6264</v>
      </c>
      <c r="F310" s="127" t="s">
        <v>276</v>
      </c>
      <c r="G310" s="127">
        <v>6264</v>
      </c>
      <c r="H310" s="127">
        <v>2011</v>
      </c>
      <c r="I310" s="127">
        <v>0</v>
      </c>
      <c r="J310" s="127">
        <v>1</v>
      </c>
      <c r="K310" s="127">
        <v>949.8</v>
      </c>
      <c r="L310" s="127">
        <v>852.7</v>
      </c>
      <c r="M310" s="127">
        <v>238725.44</v>
      </c>
      <c r="N310" s="127">
        <v>178785.54</v>
      </c>
      <c r="O310" s="127">
        <v>193306.23</v>
      </c>
      <c r="P310" s="127">
        <v>174326.71</v>
      </c>
      <c r="Q310" s="127">
        <v>251.34</v>
      </c>
    </row>
    <row r="311" spans="1:17" ht="38.25" x14ac:dyDescent="0.2">
      <c r="A311" t="str">
        <f t="shared" si="4"/>
        <v>2011_6950</v>
      </c>
      <c r="D311" s="126">
        <v>309</v>
      </c>
      <c r="E311" s="127">
        <v>6950</v>
      </c>
      <c r="F311" s="127" t="s">
        <v>348</v>
      </c>
      <c r="G311" s="127">
        <v>6950</v>
      </c>
      <c r="H311" s="127">
        <v>2011</v>
      </c>
      <c r="I311" s="127">
        <v>0</v>
      </c>
      <c r="J311" s="127">
        <v>1</v>
      </c>
      <c r="K311" s="127">
        <v>1617.1</v>
      </c>
      <c r="L311" s="127">
        <v>1574</v>
      </c>
      <c r="M311" s="127">
        <v>405510.44</v>
      </c>
      <c r="N311" s="127">
        <v>381718.29</v>
      </c>
      <c r="O311" s="127">
        <v>408371.44</v>
      </c>
      <c r="P311" s="127">
        <v>365550.65</v>
      </c>
      <c r="Q311" s="127">
        <v>250.76</v>
      </c>
    </row>
    <row r="312" spans="1:17" ht="38.25" x14ac:dyDescent="0.2">
      <c r="A312" t="str">
        <f t="shared" si="4"/>
        <v>2011_6957</v>
      </c>
      <c r="D312" s="126">
        <v>310</v>
      </c>
      <c r="E312" s="127">
        <v>6957</v>
      </c>
      <c r="F312" s="127" t="s">
        <v>277</v>
      </c>
      <c r="G312" s="127">
        <v>6957</v>
      </c>
      <c r="H312" s="127">
        <v>2011</v>
      </c>
      <c r="I312" s="127">
        <v>0</v>
      </c>
      <c r="J312" s="127">
        <v>1</v>
      </c>
      <c r="K312" s="127">
        <v>8993.2999999999993</v>
      </c>
      <c r="L312" s="127">
        <v>8984.1</v>
      </c>
      <c r="M312" s="127">
        <v>4797510.54</v>
      </c>
      <c r="N312" s="127">
        <v>1689302.48</v>
      </c>
      <c r="O312" s="127">
        <v>1860753.31</v>
      </c>
      <c r="P312" s="127">
        <v>2381406.12</v>
      </c>
      <c r="Q312" s="127">
        <v>533.45000000000005</v>
      </c>
    </row>
    <row r="313" spans="1:17" ht="25.5" x14ac:dyDescent="0.2">
      <c r="A313" t="str">
        <f t="shared" si="4"/>
        <v>2011_5922</v>
      </c>
      <c r="D313" s="126">
        <v>311</v>
      </c>
      <c r="E313" s="127">
        <v>5922</v>
      </c>
      <c r="F313" s="127" t="s">
        <v>349</v>
      </c>
      <c r="G313" s="127">
        <v>5922</v>
      </c>
      <c r="H313" s="127">
        <v>2011</v>
      </c>
      <c r="I313" s="127">
        <v>0</v>
      </c>
      <c r="J313" s="127">
        <v>2</v>
      </c>
      <c r="K313" s="127">
        <v>769.3</v>
      </c>
      <c r="L313" s="127">
        <v>709.3</v>
      </c>
      <c r="M313" s="127">
        <v>295875.93</v>
      </c>
      <c r="N313" s="127">
        <v>235072.15</v>
      </c>
      <c r="O313" s="127">
        <v>240726.95</v>
      </c>
      <c r="P313" s="127">
        <v>182645.32</v>
      </c>
      <c r="Q313" s="127">
        <v>384.6</v>
      </c>
    </row>
    <row r="314" spans="1:17" ht="25.5" x14ac:dyDescent="0.2">
      <c r="A314" t="str">
        <f t="shared" si="4"/>
        <v>2011_819</v>
      </c>
      <c r="D314" s="126">
        <v>312</v>
      </c>
      <c r="E314" s="127">
        <v>819</v>
      </c>
      <c r="F314" s="127" t="s">
        <v>278</v>
      </c>
      <c r="G314" s="127">
        <v>819</v>
      </c>
      <c r="H314" s="127">
        <v>2011</v>
      </c>
      <c r="I314" s="127">
        <v>0</v>
      </c>
      <c r="J314" s="127">
        <v>1</v>
      </c>
      <c r="K314" s="127">
        <v>629.20000000000005</v>
      </c>
      <c r="L314" s="127">
        <v>630.20000000000005</v>
      </c>
      <c r="M314" s="127">
        <v>597606.76</v>
      </c>
      <c r="N314" s="127">
        <v>179949.16</v>
      </c>
      <c r="O314" s="127">
        <v>185832.72</v>
      </c>
      <c r="P314" s="127">
        <v>149731.10999999999</v>
      </c>
      <c r="Q314" s="127">
        <v>949.79</v>
      </c>
    </row>
    <row r="315" spans="1:17" ht="25.5" x14ac:dyDescent="0.2">
      <c r="A315" t="str">
        <f t="shared" si="4"/>
        <v>2011_6969</v>
      </c>
      <c r="D315" s="126">
        <v>313</v>
      </c>
      <c r="E315" s="127">
        <v>6969</v>
      </c>
      <c r="F315" s="127" t="s">
        <v>279</v>
      </c>
      <c r="G315" s="127">
        <v>6969</v>
      </c>
      <c r="H315" s="127">
        <v>2011</v>
      </c>
      <c r="I315" s="127">
        <v>0</v>
      </c>
      <c r="J315" s="127">
        <v>1</v>
      </c>
      <c r="K315" s="127">
        <v>461.9</v>
      </c>
      <c r="L315" s="127">
        <v>417.2</v>
      </c>
      <c r="M315" s="127">
        <v>125940.05</v>
      </c>
      <c r="N315" s="127">
        <v>74957.350000000006</v>
      </c>
      <c r="O315" s="127">
        <v>81996.12</v>
      </c>
      <c r="P315" s="127">
        <v>130634.47</v>
      </c>
      <c r="Q315" s="127">
        <v>272.66000000000003</v>
      </c>
    </row>
    <row r="316" spans="1:17" ht="25.5" x14ac:dyDescent="0.2">
      <c r="A316" t="str">
        <f t="shared" si="4"/>
        <v>2011_6975</v>
      </c>
      <c r="D316" s="126">
        <v>314</v>
      </c>
      <c r="E316" s="127">
        <v>6975</v>
      </c>
      <c r="F316" s="127" t="s">
        <v>280</v>
      </c>
      <c r="G316" s="127">
        <v>6975</v>
      </c>
      <c r="H316" s="127">
        <v>2011</v>
      </c>
      <c r="I316" s="127">
        <v>0</v>
      </c>
      <c r="J316" s="127">
        <v>1</v>
      </c>
      <c r="K316" s="127">
        <v>1211.4000000000001</v>
      </c>
      <c r="L316" s="127">
        <v>1146.5999999999999</v>
      </c>
      <c r="M316" s="127">
        <v>93415.6</v>
      </c>
      <c r="N316" s="127">
        <v>183992.46</v>
      </c>
      <c r="O316" s="127">
        <v>198109.32</v>
      </c>
      <c r="P316" s="127">
        <v>174837.73</v>
      </c>
      <c r="Q316" s="127">
        <v>77.11</v>
      </c>
    </row>
    <row r="317" spans="1:17" ht="25.5" x14ac:dyDescent="0.2">
      <c r="A317" t="str">
        <f t="shared" si="4"/>
        <v>2011_6983</v>
      </c>
      <c r="D317" s="126">
        <v>315</v>
      </c>
      <c r="E317" s="127">
        <v>6983</v>
      </c>
      <c r="F317" s="127" t="s">
        <v>281</v>
      </c>
      <c r="G317" s="127">
        <v>6983</v>
      </c>
      <c r="H317" s="127">
        <v>2011</v>
      </c>
      <c r="I317" s="127">
        <v>0</v>
      </c>
      <c r="J317" s="127">
        <v>1</v>
      </c>
      <c r="K317" s="127">
        <v>783</v>
      </c>
      <c r="L317" s="127">
        <v>776</v>
      </c>
      <c r="M317" s="127">
        <v>39160.269999999997</v>
      </c>
      <c r="N317" s="127">
        <v>197490.49</v>
      </c>
      <c r="O317" s="127">
        <v>206575.06</v>
      </c>
      <c r="P317" s="127">
        <v>213698.49</v>
      </c>
      <c r="Q317" s="127">
        <v>50.01</v>
      </c>
    </row>
    <row r="318" spans="1:17" ht="25.5" x14ac:dyDescent="0.2">
      <c r="A318" t="str">
        <f t="shared" si="4"/>
        <v>2011_6985</v>
      </c>
      <c r="D318" s="126">
        <v>316</v>
      </c>
      <c r="E318" s="127">
        <v>6985</v>
      </c>
      <c r="F318" s="127" t="s">
        <v>282</v>
      </c>
      <c r="G318" s="127">
        <v>6985</v>
      </c>
      <c r="H318" s="127">
        <v>2011</v>
      </c>
      <c r="I318" s="127">
        <v>0</v>
      </c>
      <c r="J318" s="127">
        <v>1</v>
      </c>
      <c r="K318" s="127">
        <v>858.7</v>
      </c>
      <c r="L318" s="127">
        <v>898.5</v>
      </c>
      <c r="M318" s="127">
        <v>210473.86</v>
      </c>
      <c r="N318" s="127">
        <v>180148.91</v>
      </c>
      <c r="O318" s="127">
        <v>181710.15</v>
      </c>
      <c r="P318" s="127">
        <v>125530.47</v>
      </c>
      <c r="Q318" s="127">
        <v>245.11</v>
      </c>
    </row>
    <row r="319" spans="1:17" ht="25.5" x14ac:dyDescent="0.2">
      <c r="A319" t="str">
        <f t="shared" si="4"/>
        <v>2011_6987</v>
      </c>
      <c r="D319" s="126">
        <v>317</v>
      </c>
      <c r="E319" s="127">
        <v>6987</v>
      </c>
      <c r="F319" s="127" t="s">
        <v>283</v>
      </c>
      <c r="G319" s="127">
        <v>6987</v>
      </c>
      <c r="H319" s="127">
        <v>2011</v>
      </c>
      <c r="I319" s="127">
        <v>0</v>
      </c>
      <c r="J319" s="127">
        <v>1</v>
      </c>
      <c r="K319" s="127">
        <v>692.9</v>
      </c>
      <c r="L319" s="127">
        <v>651.9</v>
      </c>
      <c r="M319" s="127">
        <v>131384.54999999999</v>
      </c>
      <c r="N319" s="127">
        <v>100340.88</v>
      </c>
      <c r="O319" s="127">
        <v>101912.11</v>
      </c>
      <c r="P319" s="127">
        <v>93217</v>
      </c>
      <c r="Q319" s="127">
        <v>189.62</v>
      </c>
    </row>
    <row r="320" spans="1:17" ht="25.5" x14ac:dyDescent="0.2">
      <c r="A320" t="str">
        <f t="shared" si="4"/>
        <v>2011_6990</v>
      </c>
      <c r="D320" s="126">
        <v>318</v>
      </c>
      <c r="E320" s="127">
        <v>6990</v>
      </c>
      <c r="F320" s="127" t="s">
        <v>284</v>
      </c>
      <c r="G320" s="127">
        <v>6990</v>
      </c>
      <c r="H320" s="127">
        <v>2011</v>
      </c>
      <c r="I320" s="127">
        <v>0</v>
      </c>
      <c r="J320" s="127">
        <v>1</v>
      </c>
      <c r="K320" s="127">
        <v>680</v>
      </c>
      <c r="L320" s="127">
        <v>630</v>
      </c>
      <c r="M320" s="127">
        <v>121036.11</v>
      </c>
      <c r="N320" s="127">
        <v>0</v>
      </c>
      <c r="O320" s="127">
        <v>4409.34</v>
      </c>
      <c r="P320" s="127">
        <v>171618.29</v>
      </c>
      <c r="Q320" s="127">
        <v>177.99</v>
      </c>
    </row>
    <row r="321" spans="1:17" ht="38.25" x14ac:dyDescent="0.2">
      <c r="A321" t="str">
        <f t="shared" si="4"/>
        <v>2011_6961</v>
      </c>
      <c r="D321" s="126">
        <v>319</v>
      </c>
      <c r="E321" s="127">
        <v>6961</v>
      </c>
      <c r="F321" s="127" t="s">
        <v>350</v>
      </c>
      <c r="G321" s="127">
        <v>6961</v>
      </c>
      <c r="H321" s="127">
        <v>2011</v>
      </c>
      <c r="I321" s="127">
        <v>0</v>
      </c>
      <c r="J321" s="127">
        <v>1</v>
      </c>
      <c r="K321" s="127">
        <v>2879.4</v>
      </c>
      <c r="L321" s="127">
        <v>2955.3</v>
      </c>
      <c r="M321" s="127">
        <v>1607405.26</v>
      </c>
      <c r="N321" s="127">
        <v>871810.24</v>
      </c>
      <c r="O321" s="127">
        <v>916604.88</v>
      </c>
      <c r="P321" s="127">
        <v>838872.39</v>
      </c>
      <c r="Q321" s="127">
        <v>558.24</v>
      </c>
    </row>
    <row r="322" spans="1:17" ht="25.5" x14ac:dyDescent="0.2">
      <c r="A322" t="str">
        <f t="shared" si="4"/>
        <v>2011_6992</v>
      </c>
      <c r="D322" s="126">
        <v>320</v>
      </c>
      <c r="E322" s="127">
        <v>6992</v>
      </c>
      <c r="F322" s="127" t="s">
        <v>285</v>
      </c>
      <c r="G322" s="127">
        <v>6992</v>
      </c>
      <c r="H322" s="127">
        <v>2011</v>
      </c>
      <c r="I322" s="127">
        <v>0</v>
      </c>
      <c r="J322" s="127">
        <v>1</v>
      </c>
      <c r="K322" s="127">
        <v>566.1</v>
      </c>
      <c r="L322" s="127">
        <v>570.1</v>
      </c>
      <c r="M322" s="127">
        <v>131836.76999999999</v>
      </c>
      <c r="N322" s="127">
        <v>82364.759999999995</v>
      </c>
      <c r="O322" s="127">
        <v>92366.7</v>
      </c>
      <c r="P322" s="127">
        <v>241559.19</v>
      </c>
      <c r="Q322" s="127">
        <v>232.89</v>
      </c>
    </row>
    <row r="323" spans="1:17" x14ac:dyDescent="0.2">
      <c r="A323" t="str">
        <f t="shared" si="4"/>
        <v>2011_7002</v>
      </c>
      <c r="D323" s="126">
        <v>321</v>
      </c>
      <c r="E323" s="127">
        <v>7002</v>
      </c>
      <c r="F323" s="127" t="s">
        <v>286</v>
      </c>
      <c r="G323" s="127">
        <v>7002</v>
      </c>
      <c r="H323" s="127">
        <v>2011</v>
      </c>
      <c r="I323" s="127">
        <v>0</v>
      </c>
      <c r="J323" s="127">
        <v>1</v>
      </c>
      <c r="K323" s="127">
        <v>186.1</v>
      </c>
      <c r="L323" s="127">
        <v>232.1</v>
      </c>
      <c r="M323" s="127">
        <v>120387.66</v>
      </c>
      <c r="N323" s="127">
        <v>75077.08</v>
      </c>
      <c r="O323" s="127">
        <v>75232.36</v>
      </c>
      <c r="P323" s="127">
        <v>31595.58</v>
      </c>
      <c r="Q323" s="127">
        <v>646.9</v>
      </c>
    </row>
    <row r="324" spans="1:17" ht="25.5" x14ac:dyDescent="0.2">
      <c r="A324" t="str">
        <f t="shared" ref="A324:A387" si="5">CONCATENATE(H324,"_",G324)</f>
        <v>2011_7029</v>
      </c>
      <c r="D324" s="126">
        <v>322</v>
      </c>
      <c r="E324" s="127">
        <v>7029</v>
      </c>
      <c r="F324" s="127" t="s">
        <v>287</v>
      </c>
      <c r="G324" s="127">
        <v>7029</v>
      </c>
      <c r="H324" s="127">
        <v>2011</v>
      </c>
      <c r="I324" s="127">
        <v>0</v>
      </c>
      <c r="J324" s="127">
        <v>1</v>
      </c>
      <c r="K324" s="127">
        <v>1128.7</v>
      </c>
      <c r="L324" s="127">
        <v>1149.8</v>
      </c>
      <c r="M324" s="127">
        <v>332233.56</v>
      </c>
      <c r="N324" s="127">
        <v>229573.17</v>
      </c>
      <c r="O324" s="127">
        <v>245768.83</v>
      </c>
      <c r="P324" s="127">
        <v>211588.48000000001</v>
      </c>
      <c r="Q324" s="127">
        <v>294.35000000000002</v>
      </c>
    </row>
    <row r="325" spans="1:17" x14ac:dyDescent="0.2">
      <c r="A325" t="str">
        <f t="shared" si="5"/>
        <v>2011_7038</v>
      </c>
      <c r="D325" s="126">
        <v>323</v>
      </c>
      <c r="E325" s="127">
        <v>7038</v>
      </c>
      <c r="F325" s="127" t="s">
        <v>288</v>
      </c>
      <c r="G325" s="127">
        <v>7038</v>
      </c>
      <c r="H325" s="127">
        <v>2011</v>
      </c>
      <c r="I325" s="127">
        <v>0</v>
      </c>
      <c r="J325" s="127">
        <v>1</v>
      </c>
      <c r="K325" s="127">
        <v>790.3</v>
      </c>
      <c r="L325" s="127">
        <v>816.5</v>
      </c>
      <c r="M325" s="127">
        <v>183097.25</v>
      </c>
      <c r="N325" s="127">
        <v>120403.78</v>
      </c>
      <c r="O325" s="127">
        <v>126460.55</v>
      </c>
      <c r="P325" s="127">
        <v>124162.23</v>
      </c>
      <c r="Q325" s="127">
        <v>231.68</v>
      </c>
    </row>
    <row r="326" spans="1:17" ht="25.5" x14ac:dyDescent="0.2">
      <c r="A326" t="str">
        <f t="shared" si="5"/>
        <v>2011_7047</v>
      </c>
      <c r="D326" s="126">
        <v>324</v>
      </c>
      <c r="E326" s="127">
        <v>7047</v>
      </c>
      <c r="F326" s="127" t="s">
        <v>289</v>
      </c>
      <c r="G326" s="127">
        <v>7047</v>
      </c>
      <c r="H326" s="127">
        <v>2011</v>
      </c>
      <c r="I326" s="127">
        <v>0</v>
      </c>
      <c r="J326" s="127">
        <v>1</v>
      </c>
      <c r="K326" s="127">
        <v>382.8</v>
      </c>
      <c r="L326" s="127">
        <v>441.1</v>
      </c>
      <c r="M326" s="127">
        <v>241303.67999999999</v>
      </c>
      <c r="N326" s="127">
        <v>100083.06</v>
      </c>
      <c r="O326" s="127">
        <v>102927.41</v>
      </c>
      <c r="P326" s="127">
        <v>46092.77</v>
      </c>
      <c r="Q326" s="127">
        <v>630.36</v>
      </c>
    </row>
    <row r="327" spans="1:17" x14ac:dyDescent="0.2">
      <c r="A327" t="str">
        <f t="shared" si="5"/>
        <v>2011_7056</v>
      </c>
      <c r="D327" s="126">
        <v>325</v>
      </c>
      <c r="E327" s="127">
        <v>7056</v>
      </c>
      <c r="F327" s="127" t="s">
        <v>290</v>
      </c>
      <c r="G327" s="127">
        <v>7056</v>
      </c>
      <c r="H327" s="127">
        <v>2011</v>
      </c>
      <c r="I327" s="127">
        <v>0</v>
      </c>
      <c r="J327" s="127">
        <v>1</v>
      </c>
      <c r="K327" s="127">
        <v>1725.3</v>
      </c>
      <c r="L327" s="127">
        <v>1724.5</v>
      </c>
      <c r="M327" s="127">
        <v>199517.36</v>
      </c>
      <c r="N327" s="127">
        <v>503114.32</v>
      </c>
      <c r="O327" s="127">
        <v>504340.03</v>
      </c>
      <c r="P327" s="127">
        <v>392064.25</v>
      </c>
      <c r="Q327" s="127">
        <v>115.64</v>
      </c>
    </row>
    <row r="328" spans="1:17" ht="25.5" x14ac:dyDescent="0.2">
      <c r="A328" t="str">
        <f t="shared" si="5"/>
        <v>2011_7092</v>
      </c>
      <c r="D328" s="126">
        <v>326</v>
      </c>
      <c r="E328" s="127">
        <v>7092</v>
      </c>
      <c r="F328" s="127" t="s">
        <v>291</v>
      </c>
      <c r="G328" s="127">
        <v>7092</v>
      </c>
      <c r="H328" s="127">
        <v>2011</v>
      </c>
      <c r="I328" s="127">
        <v>0</v>
      </c>
      <c r="J328" s="127">
        <v>1</v>
      </c>
      <c r="K328" s="127">
        <v>438.4</v>
      </c>
      <c r="L328" s="127">
        <v>415.4</v>
      </c>
      <c r="M328" s="127">
        <v>40734.019999999997</v>
      </c>
      <c r="N328" s="127">
        <v>63095.97</v>
      </c>
      <c r="O328" s="127">
        <v>69315.149999999994</v>
      </c>
      <c r="P328" s="127">
        <v>69936.28</v>
      </c>
      <c r="Q328" s="127">
        <v>92.92</v>
      </c>
    </row>
    <row r="329" spans="1:17" ht="25.5" x14ac:dyDescent="0.2">
      <c r="A329" t="str">
        <f t="shared" si="5"/>
        <v>2011_7098</v>
      </c>
      <c r="D329" s="126">
        <v>327</v>
      </c>
      <c r="E329" s="127">
        <v>7098</v>
      </c>
      <c r="F329" s="127" t="s">
        <v>292</v>
      </c>
      <c r="G329" s="127">
        <v>7098</v>
      </c>
      <c r="H329" s="127">
        <v>2011</v>
      </c>
      <c r="I329" s="127">
        <v>0</v>
      </c>
      <c r="J329" s="127">
        <v>1</v>
      </c>
      <c r="K329" s="127">
        <v>588.20000000000005</v>
      </c>
      <c r="L329" s="127">
        <v>606.20000000000005</v>
      </c>
      <c r="M329" s="127">
        <v>251009.91</v>
      </c>
      <c r="N329" s="127">
        <v>120031.91</v>
      </c>
      <c r="O329" s="127">
        <v>131451.43</v>
      </c>
      <c r="P329" s="127">
        <v>84418.75</v>
      </c>
      <c r="Q329" s="127">
        <v>426.74</v>
      </c>
    </row>
    <row r="330" spans="1:17" ht="25.5" x14ac:dyDescent="0.2">
      <c r="A330" t="str">
        <f t="shared" si="5"/>
        <v>2011_7110</v>
      </c>
      <c r="D330" s="126">
        <v>328</v>
      </c>
      <c r="E330" s="127">
        <v>7110</v>
      </c>
      <c r="F330" s="127" t="s">
        <v>293</v>
      </c>
      <c r="G330" s="127">
        <v>7110</v>
      </c>
      <c r="H330" s="127">
        <v>2011</v>
      </c>
      <c r="I330" s="127">
        <v>0</v>
      </c>
      <c r="J330" s="127">
        <v>1</v>
      </c>
      <c r="K330" s="127">
        <v>823.2</v>
      </c>
      <c r="L330" s="127">
        <v>896.2</v>
      </c>
      <c r="M330" s="127">
        <v>192813.06</v>
      </c>
      <c r="N330" s="127">
        <v>250015.43</v>
      </c>
      <c r="O330" s="127">
        <v>263845.59999999998</v>
      </c>
      <c r="P330" s="127">
        <v>255422.44</v>
      </c>
      <c r="Q330" s="127">
        <v>234.22</v>
      </c>
    </row>
    <row r="331" spans="1:17" x14ac:dyDescent="0.2">
      <c r="A331" t="str">
        <f t="shared" si="5"/>
        <v>2012_1224</v>
      </c>
      <c r="D331" s="126">
        <v>329</v>
      </c>
      <c r="E331" s="127">
        <v>0</v>
      </c>
      <c r="F331" s="127"/>
      <c r="G331" s="127">
        <v>1224</v>
      </c>
      <c r="H331" s="127">
        <v>2012</v>
      </c>
      <c r="I331" s="127">
        <v>0</v>
      </c>
      <c r="J331" s="127">
        <v>1</v>
      </c>
      <c r="K331" s="127">
        <v>88.4</v>
      </c>
      <c r="L331" s="127">
        <v>29</v>
      </c>
      <c r="M331" s="127">
        <v>206734.1</v>
      </c>
      <c r="N331" s="127">
        <v>0</v>
      </c>
      <c r="O331" s="127">
        <v>1958.61</v>
      </c>
      <c r="P331" s="127">
        <v>20187</v>
      </c>
      <c r="Q331" s="127">
        <v>2338.62</v>
      </c>
    </row>
    <row r="332" spans="1:17" x14ac:dyDescent="0.2">
      <c r="A332" t="str">
        <f t="shared" si="5"/>
        <v>2012_1449</v>
      </c>
      <c r="D332" s="126">
        <v>330</v>
      </c>
      <c r="E332" s="127">
        <v>0</v>
      </c>
      <c r="F332" s="127"/>
      <c r="G332" s="127">
        <v>1449</v>
      </c>
      <c r="H332" s="127">
        <v>2012</v>
      </c>
      <c r="I332" s="127">
        <v>0</v>
      </c>
      <c r="J332" s="127">
        <v>1</v>
      </c>
      <c r="K332" s="127">
        <v>113</v>
      </c>
      <c r="L332" s="127">
        <v>85</v>
      </c>
      <c r="M332" s="127">
        <v>117404.19</v>
      </c>
      <c r="N332" s="127">
        <v>52057.93</v>
      </c>
      <c r="O332" s="127">
        <v>55570.04</v>
      </c>
      <c r="P332" s="127">
        <v>39836.26</v>
      </c>
      <c r="Q332" s="127">
        <v>1038.98</v>
      </c>
    </row>
    <row r="333" spans="1:17" x14ac:dyDescent="0.2">
      <c r="A333" t="str">
        <f t="shared" si="5"/>
        <v>2012_2205</v>
      </c>
      <c r="D333" s="126">
        <v>331</v>
      </c>
      <c r="E333" s="127">
        <v>0</v>
      </c>
      <c r="F333" s="127"/>
      <c r="G333" s="127">
        <v>2205</v>
      </c>
      <c r="H333" s="127">
        <v>2012</v>
      </c>
      <c r="I333" s="127">
        <v>0</v>
      </c>
      <c r="J333" s="127">
        <v>1</v>
      </c>
      <c r="K333" s="127">
        <v>223.4</v>
      </c>
      <c r="L333" s="127">
        <v>178.3</v>
      </c>
      <c r="M333" s="127">
        <v>68892.56</v>
      </c>
      <c r="N333" s="127">
        <v>36046.11</v>
      </c>
      <c r="O333" s="127">
        <v>37825.64</v>
      </c>
      <c r="P333" s="127">
        <v>58134.53</v>
      </c>
      <c r="Q333" s="127">
        <v>308.38</v>
      </c>
    </row>
    <row r="334" spans="1:17" x14ac:dyDescent="0.2">
      <c r="A334" t="str">
        <f t="shared" si="5"/>
        <v>2012_9</v>
      </c>
      <c r="D334" s="126">
        <v>332</v>
      </c>
      <c r="E334" s="127">
        <v>9</v>
      </c>
      <c r="F334" s="127" t="s">
        <v>0</v>
      </c>
      <c r="G334" s="127">
        <v>9</v>
      </c>
      <c r="H334" s="127">
        <v>2012</v>
      </c>
      <c r="I334" s="127">
        <v>0</v>
      </c>
      <c r="J334" s="127">
        <v>1</v>
      </c>
      <c r="K334" s="127">
        <v>638.79999999999995</v>
      </c>
      <c r="L334" s="127">
        <v>557.4</v>
      </c>
      <c r="M334" s="127">
        <v>1357535.3</v>
      </c>
      <c r="N334" s="127">
        <v>400069.42</v>
      </c>
      <c r="O334" s="127">
        <v>415048.15</v>
      </c>
      <c r="P334" s="127">
        <v>408074.36</v>
      </c>
      <c r="Q334" s="127">
        <v>2125.13</v>
      </c>
    </row>
    <row r="335" spans="1:17" x14ac:dyDescent="0.2">
      <c r="A335" t="str">
        <f t="shared" si="5"/>
        <v>2012_441</v>
      </c>
      <c r="D335" s="126">
        <v>333</v>
      </c>
      <c r="E335" s="127">
        <v>441</v>
      </c>
      <c r="F335" s="127" t="s">
        <v>295</v>
      </c>
      <c r="G335" s="127">
        <v>441</v>
      </c>
      <c r="H335" s="127">
        <v>2012</v>
      </c>
      <c r="I335" s="127">
        <v>0</v>
      </c>
      <c r="J335" s="127">
        <v>2</v>
      </c>
      <c r="K335" s="127">
        <v>803</v>
      </c>
      <c r="L335" s="127">
        <v>676.1</v>
      </c>
      <c r="M335" s="127">
        <v>572258.1</v>
      </c>
      <c r="N335" s="127">
        <v>151429.57</v>
      </c>
      <c r="O335" s="127">
        <v>162196.04</v>
      </c>
      <c r="P335" s="127">
        <v>183518.35</v>
      </c>
      <c r="Q335" s="127">
        <v>712.65</v>
      </c>
    </row>
    <row r="336" spans="1:17" ht="25.5" x14ac:dyDescent="0.2">
      <c r="A336" t="str">
        <f t="shared" si="5"/>
        <v>2012_18</v>
      </c>
      <c r="D336" s="126">
        <v>334</v>
      </c>
      <c r="E336" s="127">
        <v>18</v>
      </c>
      <c r="F336" s="127" t="s">
        <v>10</v>
      </c>
      <c r="G336" s="127">
        <v>18</v>
      </c>
      <c r="H336" s="127">
        <v>2012</v>
      </c>
      <c r="I336" s="127">
        <v>0</v>
      </c>
      <c r="J336" s="127">
        <v>1</v>
      </c>
      <c r="K336" s="127">
        <v>354</v>
      </c>
      <c r="L336" s="127">
        <v>327.39999999999998</v>
      </c>
      <c r="M336" s="127">
        <v>87030.01</v>
      </c>
      <c r="N336" s="127">
        <v>79978.039999999994</v>
      </c>
      <c r="O336" s="127">
        <v>84610.26</v>
      </c>
      <c r="P336" s="127">
        <v>52975.76</v>
      </c>
      <c r="Q336" s="127">
        <v>245.85</v>
      </c>
    </row>
    <row r="337" spans="1:17" ht="38.25" x14ac:dyDescent="0.2">
      <c r="A337" t="str">
        <f t="shared" si="5"/>
        <v>2012_27</v>
      </c>
      <c r="D337" s="126">
        <v>335</v>
      </c>
      <c r="E337" s="127">
        <v>27</v>
      </c>
      <c r="F337" s="127" t="s">
        <v>324</v>
      </c>
      <c r="G337" s="127">
        <v>27</v>
      </c>
      <c r="H337" s="127">
        <v>2012</v>
      </c>
      <c r="I337" s="127">
        <v>0</v>
      </c>
      <c r="J337" s="127">
        <v>1</v>
      </c>
      <c r="K337" s="127">
        <v>1435.2</v>
      </c>
      <c r="L337" s="127">
        <v>1519.4</v>
      </c>
      <c r="M337" s="127">
        <v>1070764.95</v>
      </c>
      <c r="N337" s="127">
        <v>500453.15</v>
      </c>
      <c r="O337" s="127">
        <v>519425.93</v>
      </c>
      <c r="P337" s="127">
        <v>218946.27</v>
      </c>
      <c r="Q337" s="127">
        <v>746.07</v>
      </c>
    </row>
    <row r="338" spans="1:17" ht="25.5" x14ac:dyDescent="0.2">
      <c r="A338" t="str">
        <f t="shared" si="5"/>
        <v>2012_63</v>
      </c>
      <c r="D338" s="126">
        <v>336</v>
      </c>
      <c r="E338" s="127">
        <v>63</v>
      </c>
      <c r="F338" s="127" t="s">
        <v>325</v>
      </c>
      <c r="G338" s="127">
        <v>63</v>
      </c>
      <c r="H338" s="127">
        <v>2012</v>
      </c>
      <c r="I338" s="127">
        <v>0</v>
      </c>
      <c r="J338" s="127">
        <v>1</v>
      </c>
      <c r="K338" s="127">
        <v>511.9</v>
      </c>
      <c r="L338" s="127">
        <v>517.9</v>
      </c>
      <c r="M338" s="127">
        <v>204615.2</v>
      </c>
      <c r="N338" s="127">
        <v>270205.93</v>
      </c>
      <c r="O338" s="127">
        <v>277812.7</v>
      </c>
      <c r="P338" s="127">
        <v>153174.66</v>
      </c>
      <c r="Q338" s="127">
        <v>399.72</v>
      </c>
    </row>
    <row r="339" spans="1:17" ht="38.25" x14ac:dyDescent="0.2">
      <c r="A339" t="str">
        <f t="shared" si="5"/>
        <v>2012_72</v>
      </c>
      <c r="D339" s="126">
        <v>337</v>
      </c>
      <c r="E339" s="127">
        <v>72</v>
      </c>
      <c r="F339" s="127" t="s">
        <v>11</v>
      </c>
      <c r="G339" s="127">
        <v>72</v>
      </c>
      <c r="H339" s="127">
        <v>2012</v>
      </c>
      <c r="I339" s="127">
        <v>0</v>
      </c>
      <c r="J339" s="127">
        <v>1</v>
      </c>
      <c r="K339" s="127">
        <v>206.2</v>
      </c>
      <c r="L339" s="127">
        <v>96.2</v>
      </c>
      <c r="M339" s="127">
        <v>125112.8</v>
      </c>
      <c r="N339" s="127">
        <v>55412.37</v>
      </c>
      <c r="O339" s="127">
        <v>56511.37</v>
      </c>
      <c r="P339" s="127">
        <v>48381</v>
      </c>
      <c r="Q339" s="127">
        <v>606.75</v>
      </c>
    </row>
    <row r="340" spans="1:17" x14ac:dyDescent="0.2">
      <c r="A340" t="str">
        <f t="shared" si="5"/>
        <v>2012_81</v>
      </c>
      <c r="D340" s="126">
        <v>338</v>
      </c>
      <c r="E340" s="127">
        <v>81</v>
      </c>
      <c r="F340" s="127" t="s">
        <v>12</v>
      </c>
      <c r="G340" s="127">
        <v>81</v>
      </c>
      <c r="H340" s="127">
        <v>2012</v>
      </c>
      <c r="I340" s="127">
        <v>0</v>
      </c>
      <c r="J340" s="127">
        <v>1</v>
      </c>
      <c r="K340" s="127">
        <v>1194.8</v>
      </c>
      <c r="L340" s="127">
        <v>1156.3</v>
      </c>
      <c r="M340" s="127">
        <v>300911.84999999998</v>
      </c>
      <c r="N340" s="127">
        <v>275190.52</v>
      </c>
      <c r="O340" s="127">
        <v>290879.23</v>
      </c>
      <c r="P340" s="127">
        <v>248622.54</v>
      </c>
      <c r="Q340" s="127">
        <v>251.85</v>
      </c>
    </row>
    <row r="341" spans="1:17" x14ac:dyDescent="0.2">
      <c r="A341" t="str">
        <f t="shared" si="5"/>
        <v>2012_99</v>
      </c>
      <c r="D341" s="126">
        <v>339</v>
      </c>
      <c r="E341" s="127">
        <v>99</v>
      </c>
      <c r="F341" s="127" t="s">
        <v>13</v>
      </c>
      <c r="G341" s="127">
        <v>99</v>
      </c>
      <c r="H341" s="127">
        <v>2012</v>
      </c>
      <c r="I341" s="127">
        <v>0</v>
      </c>
      <c r="J341" s="127">
        <v>1</v>
      </c>
      <c r="K341" s="127">
        <v>548.29999999999995</v>
      </c>
      <c r="L341" s="127">
        <v>639</v>
      </c>
      <c r="M341" s="127">
        <v>86390.8</v>
      </c>
      <c r="N341" s="127">
        <v>150007.82</v>
      </c>
      <c r="O341" s="127">
        <v>159267.5</v>
      </c>
      <c r="P341" s="127">
        <v>107576.32000000001</v>
      </c>
      <c r="Q341" s="127">
        <v>157.56</v>
      </c>
    </row>
    <row r="342" spans="1:17" x14ac:dyDescent="0.2">
      <c r="A342" t="str">
        <f t="shared" si="5"/>
        <v>2012_108</v>
      </c>
      <c r="D342" s="126">
        <v>340</v>
      </c>
      <c r="E342" s="127">
        <v>108</v>
      </c>
      <c r="F342" s="127" t="s">
        <v>14</v>
      </c>
      <c r="G342" s="127">
        <v>108</v>
      </c>
      <c r="H342" s="127">
        <v>2012</v>
      </c>
      <c r="I342" s="127">
        <v>0</v>
      </c>
      <c r="J342" s="127">
        <v>1</v>
      </c>
      <c r="K342" s="127">
        <v>265.39999999999998</v>
      </c>
      <c r="L342" s="127">
        <v>255.2</v>
      </c>
      <c r="M342" s="127">
        <v>136178.4</v>
      </c>
      <c r="N342" s="127">
        <v>0</v>
      </c>
      <c r="O342" s="127">
        <v>2940.81</v>
      </c>
      <c r="P342" s="127">
        <v>35691.57</v>
      </c>
      <c r="Q342" s="127">
        <v>513.11</v>
      </c>
    </row>
    <row r="343" spans="1:17" x14ac:dyDescent="0.2">
      <c r="A343" t="str">
        <f t="shared" si="5"/>
        <v>2012_126</v>
      </c>
      <c r="D343" s="126">
        <v>341</v>
      </c>
      <c r="E343" s="127">
        <v>126</v>
      </c>
      <c r="F343" s="127" t="s">
        <v>15</v>
      </c>
      <c r="G343" s="127">
        <v>126</v>
      </c>
      <c r="H343" s="127">
        <v>2012</v>
      </c>
      <c r="I343" s="127">
        <v>0</v>
      </c>
      <c r="J343" s="127">
        <v>3</v>
      </c>
      <c r="K343" s="127">
        <v>1437.5</v>
      </c>
      <c r="L343" s="127">
        <v>1501.5</v>
      </c>
      <c r="M343" s="127">
        <v>750440.92</v>
      </c>
      <c r="N343" s="127">
        <v>421139.52</v>
      </c>
      <c r="O343" s="127">
        <v>439273.72</v>
      </c>
      <c r="P343" s="127">
        <v>379111.78</v>
      </c>
      <c r="Q343" s="127">
        <v>522.04999999999995</v>
      </c>
    </row>
    <row r="344" spans="1:17" ht="25.5" x14ac:dyDescent="0.2">
      <c r="A344" t="str">
        <f t="shared" si="5"/>
        <v>2012_135</v>
      </c>
      <c r="D344" s="126">
        <v>342</v>
      </c>
      <c r="E344" s="127">
        <v>135</v>
      </c>
      <c r="F344" s="127" t="s">
        <v>16</v>
      </c>
      <c r="G344" s="127">
        <v>135</v>
      </c>
      <c r="H344" s="127">
        <v>2012</v>
      </c>
      <c r="I344" s="127">
        <v>0</v>
      </c>
      <c r="J344" s="127">
        <v>1</v>
      </c>
      <c r="K344" s="127">
        <v>1204.7</v>
      </c>
      <c r="L344" s="127">
        <v>1178.4000000000001</v>
      </c>
      <c r="M344" s="127">
        <v>340624.2</v>
      </c>
      <c r="N344" s="127">
        <v>302406.18</v>
      </c>
      <c r="O344" s="127">
        <v>320717.28999999998</v>
      </c>
      <c r="P344" s="127">
        <v>278771.28999999998</v>
      </c>
      <c r="Q344" s="127">
        <v>282.75</v>
      </c>
    </row>
    <row r="345" spans="1:17" ht="25.5" x14ac:dyDescent="0.2">
      <c r="A345" t="str">
        <f t="shared" si="5"/>
        <v>2012_171</v>
      </c>
      <c r="D345" s="126">
        <v>343</v>
      </c>
      <c r="E345" s="127">
        <v>171</v>
      </c>
      <c r="F345" s="127" t="s">
        <v>326</v>
      </c>
      <c r="G345" s="127">
        <v>171</v>
      </c>
      <c r="H345" s="127">
        <v>2012</v>
      </c>
      <c r="I345" s="127">
        <v>0</v>
      </c>
      <c r="J345" s="127">
        <v>2</v>
      </c>
      <c r="K345" s="127">
        <v>763.7</v>
      </c>
      <c r="L345" s="127">
        <v>762.6</v>
      </c>
      <c r="M345" s="127">
        <v>486189</v>
      </c>
      <c r="N345" s="127">
        <v>355402.48</v>
      </c>
      <c r="O345" s="127">
        <v>367420.51</v>
      </c>
      <c r="P345" s="127">
        <v>225718.06</v>
      </c>
      <c r="Q345" s="127">
        <v>636.62</v>
      </c>
    </row>
    <row r="346" spans="1:17" x14ac:dyDescent="0.2">
      <c r="A346" t="str">
        <f t="shared" si="5"/>
        <v>2012_225</v>
      </c>
      <c r="D346" s="126">
        <v>344</v>
      </c>
      <c r="E346" s="127">
        <v>225</v>
      </c>
      <c r="F346" s="127" t="s">
        <v>17</v>
      </c>
      <c r="G346" s="127">
        <v>225</v>
      </c>
      <c r="H346" s="127">
        <v>2012</v>
      </c>
      <c r="I346" s="127">
        <v>0</v>
      </c>
      <c r="J346" s="127">
        <v>1</v>
      </c>
      <c r="K346" s="127">
        <v>4224.3</v>
      </c>
      <c r="L346" s="127">
        <v>4314.6000000000004</v>
      </c>
      <c r="M346" s="127">
        <v>2652522.79</v>
      </c>
      <c r="N346" s="127">
        <v>1292551.02</v>
      </c>
      <c r="O346" s="127">
        <v>1370184.33</v>
      </c>
      <c r="P346" s="127">
        <v>1016525.26</v>
      </c>
      <c r="Q346" s="127">
        <v>627.91999999999996</v>
      </c>
    </row>
    <row r="347" spans="1:17" x14ac:dyDescent="0.2">
      <c r="A347" t="str">
        <f t="shared" si="5"/>
        <v>2012_234</v>
      </c>
      <c r="D347" s="126">
        <v>345</v>
      </c>
      <c r="E347" s="127">
        <v>234</v>
      </c>
      <c r="F347" s="127" t="s">
        <v>18</v>
      </c>
      <c r="G347" s="127">
        <v>234</v>
      </c>
      <c r="H347" s="127">
        <v>2012</v>
      </c>
      <c r="I347" s="127">
        <v>0</v>
      </c>
      <c r="J347" s="127">
        <v>1</v>
      </c>
      <c r="K347" s="127">
        <v>1237.9000000000001</v>
      </c>
      <c r="L347" s="127">
        <v>1197.4000000000001</v>
      </c>
      <c r="M347" s="127">
        <v>119083.9</v>
      </c>
      <c r="N347" s="127">
        <v>242907.51999999999</v>
      </c>
      <c r="O347" s="127">
        <v>250275.83</v>
      </c>
      <c r="P347" s="127">
        <v>228062.97</v>
      </c>
      <c r="Q347" s="127">
        <v>96.2</v>
      </c>
    </row>
    <row r="348" spans="1:17" x14ac:dyDescent="0.2">
      <c r="A348" t="str">
        <f t="shared" si="5"/>
        <v>2012_243</v>
      </c>
      <c r="D348" s="126">
        <v>346</v>
      </c>
      <c r="E348" s="127">
        <v>243</v>
      </c>
      <c r="F348" s="127" t="s">
        <v>19</v>
      </c>
      <c r="G348" s="127">
        <v>243</v>
      </c>
      <c r="H348" s="127">
        <v>2012</v>
      </c>
      <c r="I348" s="127">
        <v>0</v>
      </c>
      <c r="J348" s="127">
        <v>1</v>
      </c>
      <c r="K348" s="127">
        <v>277.39999999999998</v>
      </c>
      <c r="L348" s="127">
        <v>173</v>
      </c>
      <c r="M348" s="127">
        <v>94949.28</v>
      </c>
      <c r="N348" s="127">
        <v>75526.899999999994</v>
      </c>
      <c r="O348" s="127">
        <v>79040.31</v>
      </c>
      <c r="P348" s="127">
        <v>65885.89</v>
      </c>
      <c r="Q348" s="127">
        <v>342.28</v>
      </c>
    </row>
    <row r="349" spans="1:17" x14ac:dyDescent="0.2">
      <c r="A349" t="str">
        <f t="shared" si="5"/>
        <v>2012_261</v>
      </c>
      <c r="D349" s="126">
        <v>347</v>
      </c>
      <c r="E349" s="127">
        <v>261</v>
      </c>
      <c r="F349" s="127" t="s">
        <v>20</v>
      </c>
      <c r="G349" s="127">
        <v>261</v>
      </c>
      <c r="H349" s="127">
        <v>2012</v>
      </c>
      <c r="I349" s="127">
        <v>0</v>
      </c>
      <c r="J349" s="127">
        <v>1</v>
      </c>
      <c r="K349" s="127">
        <v>8963.7999999999993</v>
      </c>
      <c r="L349" s="127">
        <v>8838</v>
      </c>
      <c r="M349" s="127">
        <v>3947510.03</v>
      </c>
      <c r="N349" s="127">
        <v>1239243.02</v>
      </c>
      <c r="O349" s="127">
        <v>1306108.42</v>
      </c>
      <c r="P349" s="127">
        <v>1003765.49</v>
      </c>
      <c r="Q349" s="127">
        <v>440.38</v>
      </c>
    </row>
    <row r="350" spans="1:17" ht="38.25" x14ac:dyDescent="0.2">
      <c r="A350" t="str">
        <f t="shared" si="5"/>
        <v>2012_279</v>
      </c>
      <c r="D350" s="126">
        <v>348</v>
      </c>
      <c r="E350" s="127">
        <v>279</v>
      </c>
      <c r="F350" s="127" t="s">
        <v>21</v>
      </c>
      <c r="G350" s="127">
        <v>279</v>
      </c>
      <c r="H350" s="127">
        <v>2012</v>
      </c>
      <c r="I350" s="127">
        <v>0</v>
      </c>
      <c r="J350" s="127">
        <v>1</v>
      </c>
      <c r="K350" s="127">
        <v>835</v>
      </c>
      <c r="L350" s="127">
        <v>863</v>
      </c>
      <c r="M350" s="127">
        <v>223623.56</v>
      </c>
      <c r="N350" s="127">
        <v>250194.46</v>
      </c>
      <c r="O350" s="127">
        <v>251137.37</v>
      </c>
      <c r="P350" s="127">
        <v>159159.41</v>
      </c>
      <c r="Q350" s="127">
        <v>267.81</v>
      </c>
    </row>
    <row r="351" spans="1:17" x14ac:dyDescent="0.2">
      <c r="A351" t="str">
        <f t="shared" si="5"/>
        <v>2012_355</v>
      </c>
      <c r="D351" s="126">
        <v>349</v>
      </c>
      <c r="E351" s="127">
        <v>355</v>
      </c>
      <c r="F351" s="127" t="s">
        <v>22</v>
      </c>
      <c r="G351" s="127">
        <v>355</v>
      </c>
      <c r="H351" s="127">
        <v>2012</v>
      </c>
      <c r="I351" s="127">
        <v>0</v>
      </c>
      <c r="J351" s="127">
        <v>1</v>
      </c>
      <c r="K351" s="127">
        <v>291</v>
      </c>
      <c r="L351" s="127">
        <v>242.6</v>
      </c>
      <c r="M351" s="127">
        <v>507592.78</v>
      </c>
      <c r="N351" s="127">
        <v>15003.04</v>
      </c>
      <c r="O351" s="127">
        <v>22980.31</v>
      </c>
      <c r="P351" s="127">
        <v>62638.75</v>
      </c>
      <c r="Q351" s="127">
        <v>1744.31</v>
      </c>
    </row>
    <row r="352" spans="1:17" x14ac:dyDescent="0.2">
      <c r="A352" t="str">
        <f t="shared" si="5"/>
        <v>2012_387</v>
      </c>
      <c r="D352" s="126">
        <v>350</v>
      </c>
      <c r="E352" s="127">
        <v>387</v>
      </c>
      <c r="F352" s="127" t="s">
        <v>23</v>
      </c>
      <c r="G352" s="127">
        <v>387</v>
      </c>
      <c r="H352" s="127">
        <v>2012</v>
      </c>
      <c r="I352" s="127">
        <v>0</v>
      </c>
      <c r="J352" s="127">
        <v>1</v>
      </c>
      <c r="K352" s="127">
        <v>1425.9</v>
      </c>
      <c r="L352" s="127">
        <v>1503.7</v>
      </c>
      <c r="M352" s="127">
        <v>94952.09</v>
      </c>
      <c r="N352" s="127">
        <v>158242.43</v>
      </c>
      <c r="O352" s="127">
        <v>181542.69</v>
      </c>
      <c r="P352" s="127">
        <v>171307.46</v>
      </c>
      <c r="Q352" s="127">
        <v>66.59</v>
      </c>
    </row>
    <row r="353" spans="1:17" x14ac:dyDescent="0.2">
      <c r="A353" t="str">
        <f t="shared" si="5"/>
        <v>2012_414</v>
      </c>
      <c r="D353" s="126">
        <v>351</v>
      </c>
      <c r="E353" s="127">
        <v>414</v>
      </c>
      <c r="F353" s="127" t="s">
        <v>24</v>
      </c>
      <c r="G353" s="127">
        <v>414</v>
      </c>
      <c r="H353" s="127">
        <v>2012</v>
      </c>
      <c r="I353" s="127">
        <v>0</v>
      </c>
      <c r="J353" s="127">
        <v>1</v>
      </c>
      <c r="K353" s="127">
        <v>548.20000000000005</v>
      </c>
      <c r="L353" s="127">
        <v>559.1</v>
      </c>
      <c r="M353" s="127">
        <v>135803.56</v>
      </c>
      <c r="N353" s="127">
        <v>152857.26</v>
      </c>
      <c r="O353" s="127">
        <v>153433.17000000001</v>
      </c>
      <c r="P353" s="127">
        <v>115588.59</v>
      </c>
      <c r="Q353" s="127">
        <v>247.73</v>
      </c>
    </row>
    <row r="354" spans="1:17" x14ac:dyDescent="0.2">
      <c r="A354" t="str">
        <f t="shared" si="5"/>
        <v>2012_540</v>
      </c>
      <c r="D354" s="126">
        <v>352</v>
      </c>
      <c r="E354" s="127">
        <v>540</v>
      </c>
      <c r="F354" s="127" t="s">
        <v>3</v>
      </c>
      <c r="G354" s="127">
        <v>540</v>
      </c>
      <c r="H354" s="127">
        <v>2012</v>
      </c>
      <c r="I354" s="127">
        <v>0</v>
      </c>
      <c r="J354" s="127">
        <v>1</v>
      </c>
      <c r="K354" s="127">
        <v>593.79999999999995</v>
      </c>
      <c r="L354" s="127">
        <v>637.70000000000005</v>
      </c>
      <c r="M354" s="127">
        <v>244814.51</v>
      </c>
      <c r="N354" s="127">
        <v>200463.39</v>
      </c>
      <c r="O354" s="127">
        <v>210834.04</v>
      </c>
      <c r="P354" s="127">
        <v>137783.57999999999</v>
      </c>
      <c r="Q354" s="127">
        <v>412.28</v>
      </c>
    </row>
    <row r="355" spans="1:17" x14ac:dyDescent="0.2">
      <c r="A355" t="str">
        <f t="shared" si="5"/>
        <v>2012_472</v>
      </c>
      <c r="D355" s="126">
        <v>353</v>
      </c>
      <c r="E355" s="127">
        <v>472</v>
      </c>
      <c r="F355" s="127" t="s">
        <v>25</v>
      </c>
      <c r="G355" s="127">
        <v>472</v>
      </c>
      <c r="H355" s="127">
        <v>2012</v>
      </c>
      <c r="I355" s="127">
        <v>0</v>
      </c>
      <c r="J355" s="127">
        <v>1</v>
      </c>
      <c r="K355" s="127">
        <v>1520.2</v>
      </c>
      <c r="L355" s="127">
        <v>1626.1</v>
      </c>
      <c r="M355" s="127">
        <v>299813.38</v>
      </c>
      <c r="N355" s="127">
        <v>340845.32</v>
      </c>
      <c r="O355" s="127">
        <v>395599.57</v>
      </c>
      <c r="P355" s="127">
        <v>362454.06</v>
      </c>
      <c r="Q355" s="127">
        <v>197.22</v>
      </c>
    </row>
    <row r="356" spans="1:17" x14ac:dyDescent="0.2">
      <c r="A356" t="str">
        <f t="shared" si="5"/>
        <v>2012_513</v>
      </c>
      <c r="D356" s="126">
        <v>354</v>
      </c>
      <c r="E356" s="127">
        <v>513</v>
      </c>
      <c r="F356" s="127" t="s">
        <v>26</v>
      </c>
      <c r="G356" s="127">
        <v>513</v>
      </c>
      <c r="H356" s="127">
        <v>2012</v>
      </c>
      <c r="I356" s="127">
        <v>0</v>
      </c>
      <c r="J356" s="127">
        <v>1</v>
      </c>
      <c r="K356" s="127">
        <v>384.9</v>
      </c>
      <c r="L356" s="127">
        <v>442.2</v>
      </c>
      <c r="M356" s="127">
        <v>86696.55</v>
      </c>
      <c r="N356" s="127">
        <v>100251.03</v>
      </c>
      <c r="O356" s="127">
        <v>100251.03</v>
      </c>
      <c r="P356" s="127">
        <v>154390.94</v>
      </c>
      <c r="Q356" s="127">
        <v>225.24</v>
      </c>
    </row>
    <row r="357" spans="1:17" x14ac:dyDescent="0.2">
      <c r="A357" t="str">
        <f t="shared" si="5"/>
        <v>2012_549</v>
      </c>
      <c r="D357" s="126">
        <v>355</v>
      </c>
      <c r="E357" s="127">
        <v>549</v>
      </c>
      <c r="F357" s="127" t="s">
        <v>27</v>
      </c>
      <c r="G357" s="127">
        <v>549</v>
      </c>
      <c r="H357" s="127">
        <v>2012</v>
      </c>
      <c r="I357" s="127">
        <v>0</v>
      </c>
      <c r="J357" s="127">
        <v>1</v>
      </c>
      <c r="K357" s="127">
        <v>516.79999999999995</v>
      </c>
      <c r="L357" s="127">
        <v>495.8</v>
      </c>
      <c r="M357" s="127">
        <v>145410.81</v>
      </c>
      <c r="N357" s="127">
        <v>200096.26</v>
      </c>
      <c r="O357" s="127">
        <v>217906.6</v>
      </c>
      <c r="P357" s="127">
        <v>213159.6</v>
      </c>
      <c r="Q357" s="127">
        <v>281.37</v>
      </c>
    </row>
    <row r="358" spans="1:17" ht="25.5" x14ac:dyDescent="0.2">
      <c r="A358" t="str">
        <f t="shared" si="5"/>
        <v>2012_576</v>
      </c>
      <c r="D358" s="126">
        <v>356</v>
      </c>
      <c r="E358" s="127">
        <v>576</v>
      </c>
      <c r="F358" s="127" t="s">
        <v>28</v>
      </c>
      <c r="G358" s="127">
        <v>576</v>
      </c>
      <c r="H358" s="127">
        <v>2012</v>
      </c>
      <c r="I358" s="127">
        <v>0</v>
      </c>
      <c r="J358" s="127">
        <v>1</v>
      </c>
      <c r="K358" s="127">
        <v>589.70000000000005</v>
      </c>
      <c r="L358" s="127">
        <v>580.20000000000005</v>
      </c>
      <c r="M358" s="127">
        <v>379415.26</v>
      </c>
      <c r="N358" s="127">
        <v>234754.81</v>
      </c>
      <c r="O358" s="127">
        <v>243463.08</v>
      </c>
      <c r="P358" s="127">
        <v>96081.74</v>
      </c>
      <c r="Q358" s="127">
        <v>643.4</v>
      </c>
    </row>
    <row r="359" spans="1:17" x14ac:dyDescent="0.2">
      <c r="A359" t="str">
        <f t="shared" si="5"/>
        <v>2012_585</v>
      </c>
      <c r="D359" s="126">
        <v>357</v>
      </c>
      <c r="E359" s="127">
        <v>585</v>
      </c>
      <c r="F359" s="127" t="s">
        <v>29</v>
      </c>
      <c r="G359" s="127">
        <v>585</v>
      </c>
      <c r="H359" s="127">
        <v>2012</v>
      </c>
      <c r="I359" s="127">
        <v>0</v>
      </c>
      <c r="J359" s="127">
        <v>1</v>
      </c>
      <c r="K359" s="127">
        <v>568.1</v>
      </c>
      <c r="L359" s="127">
        <v>644.29999999999995</v>
      </c>
      <c r="M359" s="127">
        <v>107292.73</v>
      </c>
      <c r="N359" s="127">
        <v>143019.84</v>
      </c>
      <c r="O359" s="127">
        <v>151175.81</v>
      </c>
      <c r="P359" s="127">
        <v>91938.52</v>
      </c>
      <c r="Q359" s="127">
        <v>188.86</v>
      </c>
    </row>
    <row r="360" spans="1:17" ht="25.5" x14ac:dyDescent="0.2">
      <c r="A360" t="str">
        <f t="shared" si="5"/>
        <v>2012_594</v>
      </c>
      <c r="D360" s="126">
        <v>358</v>
      </c>
      <c r="E360" s="127">
        <v>594</v>
      </c>
      <c r="F360" s="127" t="s">
        <v>30</v>
      </c>
      <c r="G360" s="127">
        <v>594</v>
      </c>
      <c r="H360" s="127">
        <v>2012</v>
      </c>
      <c r="I360" s="127">
        <v>0</v>
      </c>
      <c r="J360" s="127">
        <v>1</v>
      </c>
      <c r="K360" s="127">
        <v>742</v>
      </c>
      <c r="L360" s="127">
        <v>693</v>
      </c>
      <c r="M360" s="127">
        <v>430952.82</v>
      </c>
      <c r="N360" s="127">
        <v>175265.03</v>
      </c>
      <c r="O360" s="127">
        <v>184122.88</v>
      </c>
      <c r="P360" s="127">
        <v>119897.51</v>
      </c>
      <c r="Q360" s="127">
        <v>580.79999999999995</v>
      </c>
    </row>
    <row r="361" spans="1:17" x14ac:dyDescent="0.2">
      <c r="A361" t="str">
        <f t="shared" si="5"/>
        <v>2012_603</v>
      </c>
      <c r="D361" s="126">
        <v>359</v>
      </c>
      <c r="E361" s="127">
        <v>603</v>
      </c>
      <c r="F361" s="127" t="s">
        <v>31</v>
      </c>
      <c r="G361" s="127">
        <v>603</v>
      </c>
      <c r="H361" s="127">
        <v>2012</v>
      </c>
      <c r="I361" s="127">
        <v>0</v>
      </c>
      <c r="J361" s="127">
        <v>1</v>
      </c>
      <c r="K361" s="127">
        <v>190</v>
      </c>
      <c r="L361" s="127">
        <v>74</v>
      </c>
      <c r="M361" s="127">
        <v>66856.33</v>
      </c>
      <c r="N361" s="127">
        <v>0</v>
      </c>
      <c r="O361" s="127">
        <v>122.35</v>
      </c>
      <c r="P361" s="127">
        <v>37412.25</v>
      </c>
      <c r="Q361" s="127">
        <v>351.88</v>
      </c>
    </row>
    <row r="362" spans="1:17" x14ac:dyDescent="0.2">
      <c r="A362" t="str">
        <f t="shared" si="5"/>
        <v>2012_609</v>
      </c>
      <c r="D362" s="126">
        <v>360</v>
      </c>
      <c r="E362" s="127">
        <v>609</v>
      </c>
      <c r="F362" s="127" t="s">
        <v>32</v>
      </c>
      <c r="G362" s="127">
        <v>609</v>
      </c>
      <c r="H362" s="127">
        <v>2012</v>
      </c>
      <c r="I362" s="127">
        <v>0</v>
      </c>
      <c r="J362" s="127">
        <v>1</v>
      </c>
      <c r="K362" s="127">
        <v>1531.7</v>
      </c>
      <c r="L362" s="127">
        <v>1486.7</v>
      </c>
      <c r="M362" s="127">
        <v>164130.29</v>
      </c>
      <c r="N362" s="127">
        <v>303244.34000000003</v>
      </c>
      <c r="O362" s="127">
        <v>355495.45</v>
      </c>
      <c r="P362" s="127">
        <v>350307.97</v>
      </c>
      <c r="Q362" s="127">
        <v>107.16</v>
      </c>
    </row>
    <row r="363" spans="1:17" ht="25.5" x14ac:dyDescent="0.2">
      <c r="A363" t="str">
        <f t="shared" si="5"/>
        <v>2012_621</v>
      </c>
      <c r="D363" s="126">
        <v>361</v>
      </c>
      <c r="E363" s="127">
        <v>621</v>
      </c>
      <c r="F363" s="127" t="s">
        <v>33</v>
      </c>
      <c r="G363" s="127">
        <v>621</v>
      </c>
      <c r="H363" s="127">
        <v>2012</v>
      </c>
      <c r="I363" s="127">
        <v>0</v>
      </c>
      <c r="J363" s="127">
        <v>1</v>
      </c>
      <c r="K363" s="127">
        <v>4102.2</v>
      </c>
      <c r="L363" s="127">
        <v>4443</v>
      </c>
      <c r="M363" s="127">
        <v>1145303.1100000001</v>
      </c>
      <c r="N363" s="127">
        <v>503845.45</v>
      </c>
      <c r="O363" s="127">
        <v>535623.26</v>
      </c>
      <c r="P363" s="127">
        <v>541412.97</v>
      </c>
      <c r="Q363" s="127">
        <v>279.19</v>
      </c>
    </row>
    <row r="364" spans="1:17" ht="25.5" x14ac:dyDescent="0.2">
      <c r="A364" t="str">
        <f t="shared" si="5"/>
        <v>2012_720</v>
      </c>
      <c r="D364" s="126">
        <v>362</v>
      </c>
      <c r="E364" s="127">
        <v>720</v>
      </c>
      <c r="F364" s="127" t="s">
        <v>34</v>
      </c>
      <c r="G364" s="127">
        <v>720</v>
      </c>
      <c r="H364" s="127">
        <v>2012</v>
      </c>
      <c r="I364" s="127">
        <v>0</v>
      </c>
      <c r="J364" s="127">
        <v>1</v>
      </c>
      <c r="K364" s="127">
        <v>1390.8</v>
      </c>
      <c r="L364" s="127">
        <v>1471.3</v>
      </c>
      <c r="M364" s="135">
        <v>-2358.2800000000002</v>
      </c>
      <c r="N364" s="127">
        <v>200338.52</v>
      </c>
      <c r="O364" s="127">
        <v>236696.4</v>
      </c>
      <c r="P364" s="127">
        <v>266864.48</v>
      </c>
      <c r="Q364" s="135">
        <v>-1.7</v>
      </c>
    </row>
    <row r="365" spans="1:17" x14ac:dyDescent="0.2">
      <c r="A365" t="str">
        <f t="shared" si="5"/>
        <v>2012_729</v>
      </c>
      <c r="D365" s="126">
        <v>363</v>
      </c>
      <c r="E365" s="127">
        <v>729</v>
      </c>
      <c r="F365" s="127" t="s">
        <v>35</v>
      </c>
      <c r="G365" s="127">
        <v>729</v>
      </c>
      <c r="H365" s="127">
        <v>2012</v>
      </c>
      <c r="I365" s="127">
        <v>0</v>
      </c>
      <c r="J365" s="127">
        <v>1</v>
      </c>
      <c r="K365" s="127">
        <v>2194.4</v>
      </c>
      <c r="L365" s="127">
        <v>2235.8000000000002</v>
      </c>
      <c r="M365" s="127">
        <v>278269.82</v>
      </c>
      <c r="N365" s="127">
        <v>399544.38</v>
      </c>
      <c r="O365" s="127">
        <v>425394</v>
      </c>
      <c r="P365" s="127">
        <v>327502.78000000003</v>
      </c>
      <c r="Q365" s="127">
        <v>126.81</v>
      </c>
    </row>
    <row r="366" spans="1:17" ht="25.5" x14ac:dyDescent="0.2">
      <c r="A366" t="str">
        <f t="shared" si="5"/>
        <v>2012_747</v>
      </c>
      <c r="D366" s="126">
        <v>364</v>
      </c>
      <c r="E366" s="127">
        <v>747</v>
      </c>
      <c r="F366" s="127" t="s">
        <v>36</v>
      </c>
      <c r="G366" s="127">
        <v>747</v>
      </c>
      <c r="H366" s="127">
        <v>2012</v>
      </c>
      <c r="I366" s="127">
        <v>0</v>
      </c>
      <c r="J366" s="127">
        <v>1</v>
      </c>
      <c r="K366" s="127">
        <v>627.1</v>
      </c>
      <c r="L366" s="127">
        <v>632.1</v>
      </c>
      <c r="M366" s="127">
        <v>122875.1</v>
      </c>
      <c r="N366" s="127">
        <v>103948.31</v>
      </c>
      <c r="O366" s="127">
        <v>112350.14</v>
      </c>
      <c r="P366" s="127">
        <v>85617</v>
      </c>
      <c r="Q366" s="127">
        <v>195.94</v>
      </c>
    </row>
    <row r="367" spans="1:17" ht="25.5" x14ac:dyDescent="0.2">
      <c r="A367" t="str">
        <f t="shared" si="5"/>
        <v>2012_1917</v>
      </c>
      <c r="D367" s="126">
        <v>365</v>
      </c>
      <c r="E367" s="127">
        <v>1917</v>
      </c>
      <c r="F367" s="127" t="s">
        <v>37</v>
      </c>
      <c r="G367" s="127">
        <v>1917</v>
      </c>
      <c r="H367" s="127">
        <v>2012</v>
      </c>
      <c r="I367" s="127">
        <v>0</v>
      </c>
      <c r="J367" s="127">
        <v>1</v>
      </c>
      <c r="K367" s="127">
        <v>444.3</v>
      </c>
      <c r="L367" s="127">
        <v>423.1</v>
      </c>
      <c r="M367" s="127">
        <v>113745.92</v>
      </c>
      <c r="N367" s="127">
        <v>74998.240000000005</v>
      </c>
      <c r="O367" s="127">
        <v>75658.87</v>
      </c>
      <c r="P367" s="127">
        <v>87430.34</v>
      </c>
      <c r="Q367" s="127">
        <v>256.01</v>
      </c>
    </row>
    <row r="368" spans="1:17" ht="38.25" x14ac:dyDescent="0.2">
      <c r="A368" t="str">
        <f t="shared" si="5"/>
        <v>2012_846</v>
      </c>
      <c r="D368" s="126">
        <v>366</v>
      </c>
      <c r="E368" s="127">
        <v>846</v>
      </c>
      <c r="F368" s="127" t="s">
        <v>396</v>
      </c>
      <c r="G368" s="127">
        <v>846</v>
      </c>
      <c r="H368" s="127">
        <v>2012</v>
      </c>
      <c r="I368" s="127">
        <v>0</v>
      </c>
      <c r="J368" s="127">
        <v>1</v>
      </c>
      <c r="K368" s="127">
        <v>534</v>
      </c>
      <c r="L368" s="127">
        <v>538</v>
      </c>
      <c r="M368" s="127">
        <v>576883.06999999995</v>
      </c>
      <c r="N368" s="127">
        <v>222536.36</v>
      </c>
      <c r="O368" s="127">
        <v>226126.84</v>
      </c>
      <c r="P368" s="127">
        <v>155436.15</v>
      </c>
      <c r="Q368" s="127">
        <v>1080.31</v>
      </c>
    </row>
    <row r="369" spans="1:17" ht="25.5" x14ac:dyDescent="0.2">
      <c r="A369" t="str">
        <f t="shared" si="5"/>
        <v>2012_882</v>
      </c>
      <c r="D369" s="126">
        <v>367</v>
      </c>
      <c r="E369" s="127">
        <v>882</v>
      </c>
      <c r="F369" s="127" t="s">
        <v>38</v>
      </c>
      <c r="G369" s="127">
        <v>882</v>
      </c>
      <c r="H369" s="127">
        <v>2012</v>
      </c>
      <c r="I369" s="127">
        <v>0</v>
      </c>
      <c r="J369" s="127">
        <v>1</v>
      </c>
      <c r="K369" s="127">
        <v>4552.7</v>
      </c>
      <c r="L369" s="127">
        <v>4173.3</v>
      </c>
      <c r="M369" s="127">
        <v>740250.18</v>
      </c>
      <c r="N369" s="127">
        <v>1452417.84</v>
      </c>
      <c r="O369" s="127">
        <v>1475463.65</v>
      </c>
      <c r="P369" s="127">
        <v>1375491.89</v>
      </c>
      <c r="Q369" s="127">
        <v>162.6</v>
      </c>
    </row>
    <row r="370" spans="1:17" x14ac:dyDescent="0.2">
      <c r="A370" t="str">
        <f t="shared" si="5"/>
        <v>2012_916</v>
      </c>
      <c r="D370" s="126">
        <v>368</v>
      </c>
      <c r="E370" s="127">
        <v>916</v>
      </c>
      <c r="F370" s="127" t="s">
        <v>4</v>
      </c>
      <c r="G370" s="127">
        <v>916</v>
      </c>
      <c r="H370" s="127">
        <v>2012</v>
      </c>
      <c r="I370" s="127">
        <v>0</v>
      </c>
      <c r="J370" s="127">
        <v>1</v>
      </c>
      <c r="K370" s="127">
        <v>277.10000000000002</v>
      </c>
      <c r="L370" s="127">
        <v>241.1</v>
      </c>
      <c r="M370" s="127">
        <v>245171.08</v>
      </c>
      <c r="N370" s="127">
        <v>135026.93</v>
      </c>
      <c r="O370" s="127">
        <v>174687.68</v>
      </c>
      <c r="P370" s="127">
        <v>133501.19</v>
      </c>
      <c r="Q370" s="127">
        <v>884.77</v>
      </c>
    </row>
    <row r="371" spans="1:17" x14ac:dyDescent="0.2">
      <c r="A371" t="str">
        <f t="shared" si="5"/>
        <v>2012_914</v>
      </c>
      <c r="D371" s="126">
        <v>369</v>
      </c>
      <c r="E371" s="127">
        <v>914</v>
      </c>
      <c r="F371" s="127" t="s">
        <v>5</v>
      </c>
      <c r="G371" s="127">
        <v>914</v>
      </c>
      <c r="H371" s="127">
        <v>2012</v>
      </c>
      <c r="I371" s="127">
        <v>0</v>
      </c>
      <c r="J371" s="127">
        <v>1</v>
      </c>
      <c r="K371" s="127">
        <v>434.1</v>
      </c>
      <c r="L371" s="127">
        <v>392.2</v>
      </c>
      <c r="M371" s="127">
        <v>129653.7</v>
      </c>
      <c r="N371" s="127">
        <v>75045.13</v>
      </c>
      <c r="O371" s="127">
        <v>83810.77</v>
      </c>
      <c r="P371" s="127">
        <v>117146.24000000001</v>
      </c>
      <c r="Q371" s="127">
        <v>298.67</v>
      </c>
    </row>
    <row r="372" spans="1:17" ht="38.25" x14ac:dyDescent="0.2">
      <c r="A372" t="str">
        <f t="shared" si="5"/>
        <v>2012_918</v>
      </c>
      <c r="D372" s="126">
        <v>370</v>
      </c>
      <c r="E372" s="127">
        <v>918</v>
      </c>
      <c r="F372" s="127" t="s">
        <v>39</v>
      </c>
      <c r="G372" s="127">
        <v>918</v>
      </c>
      <c r="H372" s="127">
        <v>2012</v>
      </c>
      <c r="I372" s="127">
        <v>0</v>
      </c>
      <c r="J372" s="127">
        <v>1</v>
      </c>
      <c r="K372" s="127">
        <v>453.3</v>
      </c>
      <c r="L372" s="127">
        <v>499</v>
      </c>
      <c r="M372" s="127">
        <v>78524.149999999994</v>
      </c>
      <c r="N372" s="127">
        <v>103985.97</v>
      </c>
      <c r="O372" s="127">
        <v>111741.43</v>
      </c>
      <c r="P372" s="127">
        <v>104881.43</v>
      </c>
      <c r="Q372" s="127">
        <v>173.23</v>
      </c>
    </row>
    <row r="373" spans="1:17" ht="25.5" x14ac:dyDescent="0.2">
      <c r="A373" t="str">
        <f t="shared" si="5"/>
        <v>2012_936</v>
      </c>
      <c r="D373" s="126">
        <v>371</v>
      </c>
      <c r="E373" s="127">
        <v>936</v>
      </c>
      <c r="F373" s="127" t="s">
        <v>40</v>
      </c>
      <c r="G373" s="127">
        <v>936</v>
      </c>
      <c r="H373" s="127">
        <v>2012</v>
      </c>
      <c r="I373" s="127">
        <v>0</v>
      </c>
      <c r="J373" s="127">
        <v>1</v>
      </c>
      <c r="K373" s="127">
        <v>916.2</v>
      </c>
      <c r="L373" s="127">
        <v>1088.2</v>
      </c>
      <c r="M373" s="127">
        <v>68906.42</v>
      </c>
      <c r="N373" s="127">
        <v>249025.28</v>
      </c>
      <c r="O373" s="127">
        <v>253227.4</v>
      </c>
      <c r="P373" s="127">
        <v>267688.64</v>
      </c>
      <c r="Q373" s="127">
        <v>75.209999999999994</v>
      </c>
    </row>
    <row r="374" spans="1:17" x14ac:dyDescent="0.2">
      <c r="A374" t="str">
        <f t="shared" si="5"/>
        <v>2012_977</v>
      </c>
      <c r="D374" s="126">
        <v>372</v>
      </c>
      <c r="E374" s="127">
        <v>977</v>
      </c>
      <c r="F374" s="127" t="s">
        <v>41</v>
      </c>
      <c r="G374" s="127">
        <v>977</v>
      </c>
      <c r="H374" s="127">
        <v>2012</v>
      </c>
      <c r="I374" s="127">
        <v>0</v>
      </c>
      <c r="J374" s="127">
        <v>1</v>
      </c>
      <c r="K374" s="127">
        <v>613.6</v>
      </c>
      <c r="L374" s="127">
        <v>596.9</v>
      </c>
      <c r="M374" s="127">
        <v>308996.76</v>
      </c>
      <c r="N374" s="127">
        <v>144693.79999999999</v>
      </c>
      <c r="O374" s="127">
        <v>151456.06</v>
      </c>
      <c r="P374" s="127">
        <v>115931.88</v>
      </c>
      <c r="Q374" s="127">
        <v>503.58</v>
      </c>
    </row>
    <row r="375" spans="1:17" x14ac:dyDescent="0.2">
      <c r="A375" t="str">
        <f t="shared" si="5"/>
        <v>2012_981</v>
      </c>
      <c r="D375" s="126">
        <v>373</v>
      </c>
      <c r="E375" s="127">
        <v>981</v>
      </c>
      <c r="F375" s="127" t="s">
        <v>42</v>
      </c>
      <c r="G375" s="127">
        <v>981</v>
      </c>
      <c r="H375" s="127">
        <v>2012</v>
      </c>
      <c r="I375" s="127">
        <v>0</v>
      </c>
      <c r="J375" s="127">
        <v>1</v>
      </c>
      <c r="K375" s="127">
        <v>1782.3</v>
      </c>
      <c r="L375" s="127">
        <v>1887.4</v>
      </c>
      <c r="M375" s="127">
        <v>310819.74</v>
      </c>
      <c r="N375" s="127">
        <v>327760.05</v>
      </c>
      <c r="O375" s="127">
        <v>345440.41</v>
      </c>
      <c r="P375" s="127">
        <v>316950.40000000002</v>
      </c>
      <c r="Q375" s="127">
        <v>174.39</v>
      </c>
    </row>
    <row r="376" spans="1:17" x14ac:dyDescent="0.2">
      <c r="A376" t="str">
        <f t="shared" si="5"/>
        <v>2012_999</v>
      </c>
      <c r="D376" s="126">
        <v>374</v>
      </c>
      <c r="E376" s="127">
        <v>999</v>
      </c>
      <c r="F376" s="127" t="s">
        <v>43</v>
      </c>
      <c r="G376" s="127">
        <v>999</v>
      </c>
      <c r="H376" s="127">
        <v>2012</v>
      </c>
      <c r="I376" s="127">
        <v>0</v>
      </c>
      <c r="J376" s="127">
        <v>1</v>
      </c>
      <c r="K376" s="127">
        <v>1719.2</v>
      </c>
      <c r="L376" s="127">
        <v>1770.7</v>
      </c>
      <c r="M376" s="127">
        <v>1012752.99</v>
      </c>
      <c r="N376" s="127">
        <v>550508.72</v>
      </c>
      <c r="O376" s="127">
        <v>577280.09</v>
      </c>
      <c r="P376" s="127">
        <v>279673.89</v>
      </c>
      <c r="Q376" s="127">
        <v>589.08000000000004</v>
      </c>
    </row>
    <row r="377" spans="1:17" ht="25.5" x14ac:dyDescent="0.2">
      <c r="A377" t="str">
        <f t="shared" si="5"/>
        <v>2012_1044</v>
      </c>
      <c r="D377" s="126">
        <v>375</v>
      </c>
      <c r="E377" s="127">
        <v>1044</v>
      </c>
      <c r="F377" s="127" t="s">
        <v>44</v>
      </c>
      <c r="G377" s="127">
        <v>1044</v>
      </c>
      <c r="H377" s="127">
        <v>2012</v>
      </c>
      <c r="I377" s="127">
        <v>0</v>
      </c>
      <c r="J377" s="127">
        <v>1</v>
      </c>
      <c r="K377" s="127">
        <v>4781.3999999999996</v>
      </c>
      <c r="L377" s="127">
        <v>4812.3</v>
      </c>
      <c r="M377" s="127">
        <v>1126860.93</v>
      </c>
      <c r="N377" s="127">
        <v>650301.57999999996</v>
      </c>
      <c r="O377" s="127">
        <v>772320.32</v>
      </c>
      <c r="P377" s="127">
        <v>533863.06000000006</v>
      </c>
      <c r="Q377" s="127">
        <v>235.68</v>
      </c>
    </row>
    <row r="378" spans="1:17" ht="25.5" x14ac:dyDescent="0.2">
      <c r="A378" t="str">
        <f t="shared" si="5"/>
        <v>2012_1053</v>
      </c>
      <c r="D378" s="126">
        <v>376</v>
      </c>
      <c r="E378" s="127">
        <v>1053</v>
      </c>
      <c r="F378" s="127" t="s">
        <v>45</v>
      </c>
      <c r="G378" s="127">
        <v>1053</v>
      </c>
      <c r="H378" s="127">
        <v>2012</v>
      </c>
      <c r="I378" s="127">
        <v>0</v>
      </c>
      <c r="J378" s="127">
        <v>1</v>
      </c>
      <c r="K378" s="127">
        <v>16777.599999999999</v>
      </c>
      <c r="L378" s="127">
        <v>16261</v>
      </c>
      <c r="M378" s="135">
        <v>-738357.73</v>
      </c>
      <c r="N378" s="127">
        <v>7009185.8399999999</v>
      </c>
      <c r="O378" s="127">
        <v>7129594.3799999999</v>
      </c>
      <c r="P378" s="127">
        <v>6660061.3099999996</v>
      </c>
      <c r="Q378" s="135">
        <v>-44.01</v>
      </c>
    </row>
    <row r="379" spans="1:17" ht="38.25" x14ac:dyDescent="0.2">
      <c r="A379" t="str">
        <f t="shared" si="5"/>
        <v>2012_1062</v>
      </c>
      <c r="D379" s="126">
        <v>377</v>
      </c>
      <c r="E379" s="127">
        <v>1062</v>
      </c>
      <c r="F379" s="127" t="s">
        <v>46</v>
      </c>
      <c r="G379" s="127">
        <v>1062</v>
      </c>
      <c r="H379" s="127">
        <v>2012</v>
      </c>
      <c r="I379" s="127">
        <v>0</v>
      </c>
      <c r="J379" s="127">
        <v>1</v>
      </c>
      <c r="K379" s="127">
        <v>1310.8</v>
      </c>
      <c r="L379" s="127">
        <v>1427.9</v>
      </c>
      <c r="M379" s="127">
        <v>56821.51</v>
      </c>
      <c r="N379" s="127">
        <v>286509.25</v>
      </c>
      <c r="O379" s="127">
        <v>308834.90999999997</v>
      </c>
      <c r="P379" s="127">
        <v>243754.47</v>
      </c>
      <c r="Q379" s="127">
        <v>43.35</v>
      </c>
    </row>
    <row r="380" spans="1:17" ht="25.5" x14ac:dyDescent="0.2">
      <c r="A380" t="str">
        <f t="shared" si="5"/>
        <v>2012_1071</v>
      </c>
      <c r="D380" s="126">
        <v>378</v>
      </c>
      <c r="E380" s="127">
        <v>1071</v>
      </c>
      <c r="F380" s="127" t="s">
        <v>47</v>
      </c>
      <c r="G380" s="127">
        <v>1071</v>
      </c>
      <c r="H380" s="127">
        <v>2012</v>
      </c>
      <c r="I380" s="127">
        <v>0</v>
      </c>
      <c r="J380" s="127">
        <v>1</v>
      </c>
      <c r="K380" s="127">
        <v>1393</v>
      </c>
      <c r="L380" s="127">
        <v>1373.8</v>
      </c>
      <c r="M380" s="127">
        <v>199578.15</v>
      </c>
      <c r="N380" s="127">
        <v>300657.7</v>
      </c>
      <c r="O380" s="127">
        <v>321947.51</v>
      </c>
      <c r="P380" s="127">
        <v>375114.58</v>
      </c>
      <c r="Q380" s="127">
        <v>143.27000000000001</v>
      </c>
    </row>
    <row r="381" spans="1:17" ht="25.5" x14ac:dyDescent="0.2">
      <c r="A381" t="str">
        <f t="shared" si="5"/>
        <v>2012_1089</v>
      </c>
      <c r="D381" s="126">
        <v>379</v>
      </c>
      <c r="E381" s="127">
        <v>1089</v>
      </c>
      <c r="F381" s="127" t="s">
        <v>48</v>
      </c>
      <c r="G381" s="127">
        <v>1089</v>
      </c>
      <c r="H381" s="127">
        <v>2012</v>
      </c>
      <c r="I381" s="127">
        <v>0</v>
      </c>
      <c r="J381" s="127">
        <v>1</v>
      </c>
      <c r="K381" s="127">
        <v>480.4</v>
      </c>
      <c r="L381" s="127">
        <v>447</v>
      </c>
      <c r="M381" s="127">
        <v>151949.91</v>
      </c>
      <c r="N381" s="127">
        <v>160073.44</v>
      </c>
      <c r="O381" s="127">
        <v>174882.82</v>
      </c>
      <c r="P381" s="127">
        <v>106747.05</v>
      </c>
      <c r="Q381" s="127">
        <v>316.3</v>
      </c>
    </row>
    <row r="382" spans="1:17" ht="25.5" x14ac:dyDescent="0.2">
      <c r="A382" t="str">
        <f t="shared" si="5"/>
        <v>2012_1080</v>
      </c>
      <c r="D382" s="126">
        <v>380</v>
      </c>
      <c r="E382" s="127">
        <v>1080</v>
      </c>
      <c r="F382" s="127" t="s">
        <v>327</v>
      </c>
      <c r="G382" s="127">
        <v>1080</v>
      </c>
      <c r="H382" s="127">
        <v>2012</v>
      </c>
      <c r="I382" s="127">
        <v>0</v>
      </c>
      <c r="J382" s="127">
        <v>1</v>
      </c>
      <c r="K382" s="127">
        <v>478.7</v>
      </c>
      <c r="L382" s="127">
        <v>474.7</v>
      </c>
      <c r="M382" s="127">
        <v>60723.040000000001</v>
      </c>
      <c r="N382" s="127">
        <v>169838.33</v>
      </c>
      <c r="O382" s="127">
        <v>177736.28</v>
      </c>
      <c r="P382" s="127">
        <v>166663.85999999999</v>
      </c>
      <c r="Q382" s="127">
        <v>126.85</v>
      </c>
    </row>
    <row r="383" spans="1:17" ht="25.5" x14ac:dyDescent="0.2">
      <c r="A383" t="str">
        <f t="shared" si="5"/>
        <v>2012_1082</v>
      </c>
      <c r="D383" s="126">
        <v>381</v>
      </c>
      <c r="E383" s="127">
        <v>1082</v>
      </c>
      <c r="F383" s="127" t="s">
        <v>296</v>
      </c>
      <c r="G383" s="127">
        <v>1082</v>
      </c>
      <c r="H383" s="127">
        <v>2012</v>
      </c>
      <c r="I383" s="127">
        <v>0</v>
      </c>
      <c r="J383" s="127">
        <v>1</v>
      </c>
      <c r="K383" s="127">
        <v>1524.3</v>
      </c>
      <c r="L383" s="127">
        <v>1501.3</v>
      </c>
      <c r="M383" s="127">
        <v>124988.22</v>
      </c>
      <c r="N383" s="127">
        <v>180546.78</v>
      </c>
      <c r="O383" s="127">
        <v>204227.6</v>
      </c>
      <c r="P383" s="127">
        <v>269343.58</v>
      </c>
      <c r="Q383" s="127">
        <v>82</v>
      </c>
    </row>
    <row r="384" spans="1:17" ht="25.5" x14ac:dyDescent="0.2">
      <c r="A384" t="str">
        <f t="shared" si="5"/>
        <v>2012_1093</v>
      </c>
      <c r="D384" s="126">
        <v>382</v>
      </c>
      <c r="E384" s="127">
        <v>1093</v>
      </c>
      <c r="F384" s="127" t="s">
        <v>49</v>
      </c>
      <c r="G384" s="127">
        <v>1093</v>
      </c>
      <c r="H384" s="127">
        <v>2012</v>
      </c>
      <c r="I384" s="127">
        <v>0</v>
      </c>
      <c r="J384" s="127">
        <v>1</v>
      </c>
      <c r="K384" s="127">
        <v>658.4</v>
      </c>
      <c r="L384" s="127">
        <v>684.3</v>
      </c>
      <c r="M384" s="127">
        <v>133294.73000000001</v>
      </c>
      <c r="N384" s="127">
        <v>188779.24</v>
      </c>
      <c r="O384" s="127">
        <v>197109.26</v>
      </c>
      <c r="P384" s="127">
        <v>142216.41</v>
      </c>
      <c r="Q384" s="127">
        <v>202.45</v>
      </c>
    </row>
    <row r="385" spans="1:17" ht="25.5" x14ac:dyDescent="0.2">
      <c r="A385" t="str">
        <f t="shared" si="5"/>
        <v>2012_1079</v>
      </c>
      <c r="D385" s="126">
        <v>383</v>
      </c>
      <c r="E385" s="127">
        <v>1079</v>
      </c>
      <c r="F385" s="127" t="s">
        <v>50</v>
      </c>
      <c r="G385" s="127">
        <v>1079</v>
      </c>
      <c r="H385" s="127">
        <v>2012</v>
      </c>
      <c r="I385" s="127">
        <v>0</v>
      </c>
      <c r="J385" s="127">
        <v>1</v>
      </c>
      <c r="K385" s="127">
        <v>812.6</v>
      </c>
      <c r="L385" s="127">
        <v>1016.4</v>
      </c>
      <c r="M385" s="127">
        <v>70079.679999999993</v>
      </c>
      <c r="N385" s="127">
        <v>245477.3</v>
      </c>
      <c r="O385" s="127">
        <v>258634.8</v>
      </c>
      <c r="P385" s="127">
        <v>237512.39</v>
      </c>
      <c r="Q385" s="127">
        <v>86.24</v>
      </c>
    </row>
    <row r="386" spans="1:17" ht="25.5" x14ac:dyDescent="0.2">
      <c r="A386" t="str">
        <f t="shared" si="5"/>
        <v>2012_1095</v>
      </c>
      <c r="D386" s="126">
        <v>384</v>
      </c>
      <c r="E386" s="127">
        <v>1095</v>
      </c>
      <c r="F386" s="127" t="s">
        <v>51</v>
      </c>
      <c r="G386" s="127">
        <v>1095</v>
      </c>
      <c r="H386" s="127">
        <v>2012</v>
      </c>
      <c r="I386" s="127">
        <v>0</v>
      </c>
      <c r="J386" s="127">
        <v>1</v>
      </c>
      <c r="K386" s="127">
        <v>714.6</v>
      </c>
      <c r="L386" s="127">
        <v>654.6</v>
      </c>
      <c r="M386" s="127">
        <v>120886.75</v>
      </c>
      <c r="N386" s="127">
        <v>89636.07</v>
      </c>
      <c r="O386" s="127">
        <v>97545.99</v>
      </c>
      <c r="P386" s="127">
        <v>111497.88</v>
      </c>
      <c r="Q386" s="127">
        <v>169.17</v>
      </c>
    </row>
    <row r="387" spans="1:17" ht="25.5" x14ac:dyDescent="0.2">
      <c r="A387" t="str">
        <f t="shared" si="5"/>
        <v>2012_4772</v>
      </c>
      <c r="D387" s="126">
        <v>385</v>
      </c>
      <c r="E387" s="127">
        <v>4772</v>
      </c>
      <c r="F387" s="127" t="s">
        <v>52</v>
      </c>
      <c r="G387" s="127">
        <v>4772</v>
      </c>
      <c r="H387" s="127">
        <v>2012</v>
      </c>
      <c r="I387" s="127">
        <v>0</v>
      </c>
      <c r="J387" s="127">
        <v>1</v>
      </c>
      <c r="K387" s="127">
        <v>865.3</v>
      </c>
      <c r="L387" s="127">
        <v>778.3</v>
      </c>
      <c r="M387" s="127">
        <v>382602</v>
      </c>
      <c r="N387" s="127">
        <v>295453.15999999997</v>
      </c>
      <c r="O387" s="127">
        <v>308359.52</v>
      </c>
      <c r="P387" s="127">
        <v>231853.63</v>
      </c>
      <c r="Q387" s="127">
        <v>442.16</v>
      </c>
    </row>
    <row r="388" spans="1:17" x14ac:dyDescent="0.2">
      <c r="A388" t="str">
        <f t="shared" ref="A388:A451" si="6">CONCATENATE(H388,"_",G388)</f>
        <v>2012_1107</v>
      </c>
      <c r="D388" s="126">
        <v>386</v>
      </c>
      <c r="E388" s="127">
        <v>1107</v>
      </c>
      <c r="F388" s="127" t="s">
        <v>53</v>
      </c>
      <c r="G388" s="127">
        <v>1107</v>
      </c>
      <c r="H388" s="127">
        <v>2012</v>
      </c>
      <c r="I388" s="127">
        <v>0</v>
      </c>
      <c r="J388" s="127">
        <v>1</v>
      </c>
      <c r="K388" s="127">
        <v>1380.4</v>
      </c>
      <c r="L388" s="127">
        <v>1377.6</v>
      </c>
      <c r="M388" s="127">
        <v>348199.25</v>
      </c>
      <c r="N388" s="127">
        <v>295368.62</v>
      </c>
      <c r="O388" s="127">
        <v>318185.2</v>
      </c>
      <c r="P388" s="127">
        <v>271633.56</v>
      </c>
      <c r="Q388" s="127">
        <v>252.25</v>
      </c>
    </row>
    <row r="389" spans="1:17" ht="25.5" x14ac:dyDescent="0.2">
      <c r="A389" t="str">
        <f t="shared" si="6"/>
        <v>2012_1116</v>
      </c>
      <c r="D389" s="126">
        <v>387</v>
      </c>
      <c r="E389" s="127">
        <v>1116</v>
      </c>
      <c r="F389" s="127" t="s">
        <v>54</v>
      </c>
      <c r="G389" s="127">
        <v>1116</v>
      </c>
      <c r="H389" s="127">
        <v>2012</v>
      </c>
      <c r="I389" s="127">
        <v>0</v>
      </c>
      <c r="J389" s="127">
        <v>1</v>
      </c>
      <c r="K389" s="127">
        <v>1549.5</v>
      </c>
      <c r="L389" s="127">
        <v>1571</v>
      </c>
      <c r="M389" s="127">
        <v>201810.31</v>
      </c>
      <c r="N389" s="127">
        <v>302383.03000000003</v>
      </c>
      <c r="O389" s="127">
        <v>324034.5</v>
      </c>
      <c r="P389" s="127">
        <v>245761.34</v>
      </c>
      <c r="Q389" s="127">
        <v>130.24</v>
      </c>
    </row>
    <row r="390" spans="1:17" ht="25.5" x14ac:dyDescent="0.2">
      <c r="A390" t="str">
        <f t="shared" si="6"/>
        <v>2012_1134</v>
      </c>
      <c r="D390" s="126">
        <v>388</v>
      </c>
      <c r="E390" s="127">
        <v>1134</v>
      </c>
      <c r="F390" s="127" t="s">
        <v>55</v>
      </c>
      <c r="G390" s="127">
        <v>1134</v>
      </c>
      <c r="H390" s="127">
        <v>2012</v>
      </c>
      <c r="I390" s="127">
        <v>0</v>
      </c>
      <c r="J390" s="127">
        <v>1</v>
      </c>
      <c r="K390" s="127">
        <v>317.10000000000002</v>
      </c>
      <c r="L390" s="127">
        <v>321.89999999999998</v>
      </c>
      <c r="M390" s="127">
        <v>333446.71999999997</v>
      </c>
      <c r="N390" s="127">
        <v>129821.45</v>
      </c>
      <c r="O390" s="127">
        <v>134983.32999999999</v>
      </c>
      <c r="P390" s="127">
        <v>57277.27</v>
      </c>
      <c r="Q390" s="127">
        <v>1051.55</v>
      </c>
    </row>
    <row r="391" spans="1:17" x14ac:dyDescent="0.2">
      <c r="A391" t="str">
        <f t="shared" si="6"/>
        <v>2012_1152</v>
      </c>
      <c r="D391" s="126">
        <v>389</v>
      </c>
      <c r="E391" s="127">
        <v>1152</v>
      </c>
      <c r="F391" s="127" t="s">
        <v>56</v>
      </c>
      <c r="G391" s="127">
        <v>1152</v>
      </c>
      <c r="H391" s="127">
        <v>2012</v>
      </c>
      <c r="I391" s="127">
        <v>0</v>
      </c>
      <c r="J391" s="127">
        <v>1</v>
      </c>
      <c r="K391" s="127">
        <v>932.2</v>
      </c>
      <c r="L391" s="127">
        <v>976.2</v>
      </c>
      <c r="M391" s="127">
        <v>98562.74</v>
      </c>
      <c r="N391" s="127">
        <v>240052.62</v>
      </c>
      <c r="O391" s="127">
        <v>257710.47</v>
      </c>
      <c r="P391" s="127">
        <v>258391.3</v>
      </c>
      <c r="Q391" s="127">
        <v>105.73</v>
      </c>
    </row>
    <row r="392" spans="1:17" x14ac:dyDescent="0.2">
      <c r="A392" t="str">
        <f t="shared" si="6"/>
        <v>2012_1197</v>
      </c>
      <c r="D392" s="126">
        <v>390</v>
      </c>
      <c r="E392" s="127">
        <v>1197</v>
      </c>
      <c r="F392" s="127" t="s">
        <v>57</v>
      </c>
      <c r="G392" s="127">
        <v>1197</v>
      </c>
      <c r="H392" s="127">
        <v>2012</v>
      </c>
      <c r="I392" s="127">
        <v>0</v>
      </c>
      <c r="J392" s="127">
        <v>1</v>
      </c>
      <c r="K392" s="127">
        <v>949.7</v>
      </c>
      <c r="L392" s="127">
        <v>1066.7</v>
      </c>
      <c r="M392" s="127">
        <v>214064.21</v>
      </c>
      <c r="N392" s="127">
        <v>150142.45000000001</v>
      </c>
      <c r="O392" s="127">
        <v>163031.65</v>
      </c>
      <c r="P392" s="127">
        <v>139192.60999999999</v>
      </c>
      <c r="Q392" s="127">
        <v>225.4</v>
      </c>
    </row>
    <row r="393" spans="1:17" ht="38.25" x14ac:dyDescent="0.2">
      <c r="A393" t="str">
        <f t="shared" si="6"/>
        <v>2012_1206</v>
      </c>
      <c r="D393" s="126">
        <v>391</v>
      </c>
      <c r="E393" s="127">
        <v>1206</v>
      </c>
      <c r="F393" s="127" t="s">
        <v>58</v>
      </c>
      <c r="G393" s="127">
        <v>1206</v>
      </c>
      <c r="H393" s="127">
        <v>2012</v>
      </c>
      <c r="I393" s="127">
        <v>0</v>
      </c>
      <c r="J393" s="127">
        <v>2</v>
      </c>
      <c r="K393" s="127">
        <v>905</v>
      </c>
      <c r="L393" s="127">
        <v>896</v>
      </c>
      <c r="M393" s="127">
        <v>600933.36</v>
      </c>
      <c r="N393" s="127">
        <v>525117.30000000005</v>
      </c>
      <c r="O393" s="127">
        <v>546978.41</v>
      </c>
      <c r="P393" s="127">
        <v>442789.06</v>
      </c>
      <c r="Q393" s="127">
        <v>664.01</v>
      </c>
    </row>
    <row r="394" spans="1:17" x14ac:dyDescent="0.2">
      <c r="A394" t="str">
        <f t="shared" si="6"/>
        <v>2012_1211</v>
      </c>
      <c r="D394" s="126">
        <v>392</v>
      </c>
      <c r="E394" s="127">
        <v>1211</v>
      </c>
      <c r="F394" s="127" t="s">
        <v>59</v>
      </c>
      <c r="G394" s="127">
        <v>1211</v>
      </c>
      <c r="H394" s="127">
        <v>2012</v>
      </c>
      <c r="I394" s="127">
        <v>0</v>
      </c>
      <c r="J394" s="127">
        <v>1</v>
      </c>
      <c r="K394" s="127">
        <v>1386.4</v>
      </c>
      <c r="L394" s="127">
        <v>1313.8</v>
      </c>
      <c r="M394" s="127">
        <v>200166.37</v>
      </c>
      <c r="N394" s="127">
        <v>300202.2</v>
      </c>
      <c r="O394" s="127">
        <v>312798.69</v>
      </c>
      <c r="P394" s="127">
        <v>243313.38</v>
      </c>
      <c r="Q394" s="127">
        <v>144.38</v>
      </c>
    </row>
    <row r="395" spans="1:17" ht="25.5" x14ac:dyDescent="0.2">
      <c r="A395" t="str">
        <f t="shared" si="6"/>
        <v>2012_1215</v>
      </c>
      <c r="D395" s="126">
        <v>393</v>
      </c>
      <c r="E395" s="127">
        <v>1215</v>
      </c>
      <c r="F395" s="127" t="s">
        <v>60</v>
      </c>
      <c r="G395" s="127">
        <v>1215</v>
      </c>
      <c r="H395" s="127">
        <v>2012</v>
      </c>
      <c r="I395" s="127">
        <v>0</v>
      </c>
      <c r="J395" s="127">
        <v>1</v>
      </c>
      <c r="K395" s="127">
        <v>355.1</v>
      </c>
      <c r="L395" s="127">
        <v>318.10000000000002</v>
      </c>
      <c r="M395" s="127">
        <v>89296.63</v>
      </c>
      <c r="N395" s="127">
        <v>92807.1</v>
      </c>
      <c r="O395" s="127">
        <v>100254.99</v>
      </c>
      <c r="P395" s="127">
        <v>117821.4</v>
      </c>
      <c r="Q395" s="127">
        <v>251.47</v>
      </c>
    </row>
    <row r="396" spans="1:17" ht="38.25" x14ac:dyDescent="0.2">
      <c r="A396" t="str">
        <f t="shared" si="6"/>
        <v>2012_1218</v>
      </c>
      <c r="D396" s="126">
        <v>394</v>
      </c>
      <c r="E396" s="127">
        <v>1218</v>
      </c>
      <c r="F396" s="127" t="s">
        <v>61</v>
      </c>
      <c r="G396" s="127">
        <v>1218</v>
      </c>
      <c r="H396" s="127">
        <v>2012</v>
      </c>
      <c r="I396" s="127">
        <v>0</v>
      </c>
      <c r="J396" s="127">
        <v>1</v>
      </c>
      <c r="K396" s="127">
        <v>388</v>
      </c>
      <c r="L396" s="127">
        <v>333</v>
      </c>
      <c r="M396" s="127">
        <v>195379.71</v>
      </c>
      <c r="N396" s="127">
        <v>180051.20000000001</v>
      </c>
      <c r="O396" s="127">
        <v>180818.19</v>
      </c>
      <c r="P396" s="127">
        <v>124083.69</v>
      </c>
      <c r="Q396" s="127">
        <v>503.56</v>
      </c>
    </row>
    <row r="397" spans="1:17" ht="25.5" x14ac:dyDescent="0.2">
      <c r="A397" t="str">
        <f t="shared" si="6"/>
        <v>2012_2763</v>
      </c>
      <c r="D397" s="126">
        <v>395</v>
      </c>
      <c r="E397" s="127">
        <v>2763</v>
      </c>
      <c r="F397" s="127" t="s">
        <v>62</v>
      </c>
      <c r="G397" s="127">
        <v>2763</v>
      </c>
      <c r="H397" s="127">
        <v>2012</v>
      </c>
      <c r="I397" s="127">
        <v>0</v>
      </c>
      <c r="J397" s="127">
        <v>1</v>
      </c>
      <c r="K397" s="127">
        <v>645</v>
      </c>
      <c r="L397" s="127">
        <v>621</v>
      </c>
      <c r="M397" s="127">
        <v>895471.64</v>
      </c>
      <c r="N397" s="127">
        <v>125389.26</v>
      </c>
      <c r="O397" s="127">
        <v>194452.38</v>
      </c>
      <c r="P397" s="127">
        <v>335109.84999999998</v>
      </c>
      <c r="Q397" s="127">
        <v>1388.33</v>
      </c>
    </row>
    <row r="398" spans="1:17" ht="38.25" x14ac:dyDescent="0.2">
      <c r="A398" t="str">
        <f t="shared" si="6"/>
        <v>2012_1221</v>
      </c>
      <c r="D398" s="126">
        <v>396</v>
      </c>
      <c r="E398" s="127">
        <v>1221</v>
      </c>
      <c r="F398" s="127" t="s">
        <v>328</v>
      </c>
      <c r="G398" s="127">
        <v>1221</v>
      </c>
      <c r="H398" s="127">
        <v>2012</v>
      </c>
      <c r="I398" s="127">
        <v>0</v>
      </c>
      <c r="J398" s="127">
        <v>1</v>
      </c>
      <c r="K398" s="127">
        <v>1576.5</v>
      </c>
      <c r="L398" s="127">
        <v>1747.3</v>
      </c>
      <c r="M398" s="127">
        <v>340207.35</v>
      </c>
      <c r="N398" s="127">
        <v>502401.4</v>
      </c>
      <c r="O398" s="127">
        <v>527164.43999999994</v>
      </c>
      <c r="P398" s="127">
        <v>478642.49</v>
      </c>
      <c r="Q398" s="127">
        <v>215.8</v>
      </c>
    </row>
    <row r="399" spans="1:17" ht="25.5" x14ac:dyDescent="0.2">
      <c r="A399" t="str">
        <f t="shared" si="6"/>
        <v>2012_1233</v>
      </c>
      <c r="D399" s="126">
        <v>397</v>
      </c>
      <c r="E399" s="127">
        <v>1233</v>
      </c>
      <c r="F399" s="127" t="s">
        <v>63</v>
      </c>
      <c r="G399" s="127">
        <v>1233</v>
      </c>
      <c r="H399" s="127">
        <v>2012</v>
      </c>
      <c r="I399" s="127">
        <v>0</v>
      </c>
      <c r="J399" s="127">
        <v>1</v>
      </c>
      <c r="K399" s="127">
        <v>1289.0999999999999</v>
      </c>
      <c r="L399" s="127">
        <v>1313.1</v>
      </c>
      <c r="M399" s="127">
        <v>180983.38</v>
      </c>
      <c r="N399" s="127">
        <v>347310.56</v>
      </c>
      <c r="O399" s="127">
        <v>347929.97</v>
      </c>
      <c r="P399" s="127">
        <v>296501.03999999998</v>
      </c>
      <c r="Q399" s="127">
        <v>140.4</v>
      </c>
    </row>
    <row r="400" spans="1:17" x14ac:dyDescent="0.2">
      <c r="A400" t="str">
        <f t="shared" si="6"/>
        <v>2012_1278</v>
      </c>
      <c r="D400" s="126">
        <v>398</v>
      </c>
      <c r="E400" s="127">
        <v>1278</v>
      </c>
      <c r="F400" s="127" t="s">
        <v>64</v>
      </c>
      <c r="G400" s="127">
        <v>1278</v>
      </c>
      <c r="H400" s="127">
        <v>2012</v>
      </c>
      <c r="I400" s="127">
        <v>0</v>
      </c>
      <c r="J400" s="127">
        <v>1</v>
      </c>
      <c r="K400" s="127">
        <v>4055.7</v>
      </c>
      <c r="L400" s="127">
        <v>3785.3</v>
      </c>
      <c r="M400" s="127">
        <v>513665.54</v>
      </c>
      <c r="N400" s="127">
        <v>562939.29</v>
      </c>
      <c r="O400" s="127">
        <v>627598.6</v>
      </c>
      <c r="P400" s="127">
        <v>580731.43000000005</v>
      </c>
      <c r="Q400" s="127">
        <v>126.65</v>
      </c>
    </row>
    <row r="401" spans="1:17" ht="25.5" x14ac:dyDescent="0.2">
      <c r="A401" t="str">
        <f t="shared" si="6"/>
        <v>2012_1332</v>
      </c>
      <c r="D401" s="126">
        <v>399</v>
      </c>
      <c r="E401" s="127">
        <v>1332</v>
      </c>
      <c r="F401" s="127" t="s">
        <v>65</v>
      </c>
      <c r="G401" s="127">
        <v>1332</v>
      </c>
      <c r="H401" s="127">
        <v>2012</v>
      </c>
      <c r="I401" s="127">
        <v>0</v>
      </c>
      <c r="J401" s="127">
        <v>1</v>
      </c>
      <c r="K401" s="127">
        <v>771.6</v>
      </c>
      <c r="L401" s="127">
        <v>710.6</v>
      </c>
      <c r="M401" s="127">
        <v>218100.43</v>
      </c>
      <c r="N401" s="127">
        <v>196655.29</v>
      </c>
      <c r="O401" s="127">
        <v>212211.53</v>
      </c>
      <c r="P401" s="127">
        <v>147304</v>
      </c>
      <c r="Q401" s="127">
        <v>282.66000000000003</v>
      </c>
    </row>
    <row r="402" spans="1:17" ht="38.25" x14ac:dyDescent="0.2">
      <c r="A402" t="str">
        <f t="shared" si="6"/>
        <v>2012_1337</v>
      </c>
      <c r="D402" s="126">
        <v>400</v>
      </c>
      <c r="E402" s="127">
        <v>1337</v>
      </c>
      <c r="F402" s="127" t="s">
        <v>329</v>
      </c>
      <c r="G402" s="127">
        <v>1337</v>
      </c>
      <c r="H402" s="127">
        <v>2012</v>
      </c>
      <c r="I402" s="127">
        <v>0</v>
      </c>
      <c r="J402" s="127">
        <v>1</v>
      </c>
      <c r="K402" s="127">
        <v>4507.8999999999996</v>
      </c>
      <c r="L402" s="127">
        <v>4809.3</v>
      </c>
      <c r="M402" s="127">
        <v>1464261.23</v>
      </c>
      <c r="N402" s="127">
        <v>1377241.28</v>
      </c>
      <c r="O402" s="127">
        <v>1437558.39</v>
      </c>
      <c r="P402" s="127">
        <v>1148684.45</v>
      </c>
      <c r="Q402" s="127">
        <v>324.82</v>
      </c>
    </row>
    <row r="403" spans="1:17" ht="25.5" x14ac:dyDescent="0.2">
      <c r="A403" t="str">
        <f t="shared" si="6"/>
        <v>2012_1350</v>
      </c>
      <c r="D403" s="126">
        <v>401</v>
      </c>
      <c r="E403" s="127">
        <v>1350</v>
      </c>
      <c r="F403" s="127" t="s">
        <v>66</v>
      </c>
      <c r="G403" s="127">
        <v>1350</v>
      </c>
      <c r="H403" s="127">
        <v>2012</v>
      </c>
      <c r="I403" s="127">
        <v>0</v>
      </c>
      <c r="J403" s="127">
        <v>1</v>
      </c>
      <c r="K403" s="127">
        <v>500.5</v>
      </c>
      <c r="L403" s="127">
        <v>476.5</v>
      </c>
      <c r="M403" s="127">
        <v>369983.96</v>
      </c>
      <c r="N403" s="127">
        <v>150445.29999999999</v>
      </c>
      <c r="O403" s="127">
        <v>151284.17000000001</v>
      </c>
      <c r="P403" s="127">
        <v>67035.539999999994</v>
      </c>
      <c r="Q403" s="127">
        <v>739.23</v>
      </c>
    </row>
    <row r="404" spans="1:17" ht="25.5" x14ac:dyDescent="0.2">
      <c r="A404" t="str">
        <f t="shared" si="6"/>
        <v>2012_1359</v>
      </c>
      <c r="D404" s="126">
        <v>402</v>
      </c>
      <c r="E404" s="127">
        <v>1359</v>
      </c>
      <c r="F404" s="127" t="s">
        <v>330</v>
      </c>
      <c r="G404" s="127">
        <v>1359</v>
      </c>
      <c r="H404" s="127">
        <v>2012</v>
      </c>
      <c r="I404" s="127">
        <v>0</v>
      </c>
      <c r="J404" s="127">
        <v>1</v>
      </c>
      <c r="K404" s="127">
        <v>480.6</v>
      </c>
      <c r="L404" s="127">
        <v>424</v>
      </c>
      <c r="M404" s="127">
        <v>168315.51</v>
      </c>
      <c r="N404" s="127">
        <v>100203.81</v>
      </c>
      <c r="O404" s="127">
        <v>108607.62</v>
      </c>
      <c r="P404" s="127">
        <v>125147.89</v>
      </c>
      <c r="Q404" s="127">
        <v>350.22</v>
      </c>
    </row>
    <row r="405" spans="1:17" ht="25.5" x14ac:dyDescent="0.2">
      <c r="A405" t="str">
        <f t="shared" si="6"/>
        <v>2012_1368</v>
      </c>
      <c r="D405" s="126">
        <v>403</v>
      </c>
      <c r="E405" s="127">
        <v>1368</v>
      </c>
      <c r="F405" s="127" t="s">
        <v>67</v>
      </c>
      <c r="G405" s="127">
        <v>1368</v>
      </c>
      <c r="H405" s="127">
        <v>2012</v>
      </c>
      <c r="I405" s="127">
        <v>0</v>
      </c>
      <c r="J405" s="127">
        <v>1</v>
      </c>
      <c r="K405" s="127">
        <v>898.7</v>
      </c>
      <c r="L405" s="127">
        <v>837.7</v>
      </c>
      <c r="M405" s="127">
        <v>149118.24</v>
      </c>
      <c r="N405" s="127">
        <v>92236.12</v>
      </c>
      <c r="O405" s="127">
        <v>163665.53</v>
      </c>
      <c r="P405" s="127">
        <v>195278.78</v>
      </c>
      <c r="Q405" s="127">
        <v>165.93</v>
      </c>
    </row>
    <row r="406" spans="1:17" ht="38.25" x14ac:dyDescent="0.2">
      <c r="A406" t="str">
        <f t="shared" si="6"/>
        <v>2012_1413</v>
      </c>
      <c r="D406" s="126">
        <v>404</v>
      </c>
      <c r="E406" s="127">
        <v>1413</v>
      </c>
      <c r="F406" s="127" t="s">
        <v>68</v>
      </c>
      <c r="G406" s="127">
        <v>1413</v>
      </c>
      <c r="H406" s="127">
        <v>2012</v>
      </c>
      <c r="I406" s="127">
        <v>0</v>
      </c>
      <c r="J406" s="127">
        <v>1</v>
      </c>
      <c r="K406" s="127">
        <v>426.5</v>
      </c>
      <c r="L406" s="127">
        <v>412.2</v>
      </c>
      <c r="M406" s="127">
        <v>153717.18</v>
      </c>
      <c r="N406" s="127">
        <v>93973.49</v>
      </c>
      <c r="O406" s="127">
        <v>99670.61</v>
      </c>
      <c r="P406" s="127">
        <v>78780.08</v>
      </c>
      <c r="Q406" s="127">
        <v>360.42</v>
      </c>
    </row>
    <row r="407" spans="1:17" x14ac:dyDescent="0.2">
      <c r="A407" t="str">
        <f t="shared" si="6"/>
        <v>2012_1431</v>
      </c>
      <c r="D407" s="126">
        <v>405</v>
      </c>
      <c r="E407" s="127">
        <v>1431</v>
      </c>
      <c r="F407" s="127" t="s">
        <v>69</v>
      </c>
      <c r="G407" s="127">
        <v>1431</v>
      </c>
      <c r="H407" s="127">
        <v>2012</v>
      </c>
      <c r="I407" s="127">
        <v>0</v>
      </c>
      <c r="J407" s="127">
        <v>1</v>
      </c>
      <c r="K407" s="127">
        <v>431.2</v>
      </c>
      <c r="L407" s="127">
        <v>453.8</v>
      </c>
      <c r="M407" s="127">
        <v>295213.61</v>
      </c>
      <c r="N407" s="127">
        <v>101364.32</v>
      </c>
      <c r="O407" s="127">
        <v>108563.15</v>
      </c>
      <c r="P407" s="127">
        <v>169734.48</v>
      </c>
      <c r="Q407" s="127">
        <v>684.63</v>
      </c>
    </row>
    <row r="408" spans="1:17" ht="25.5" x14ac:dyDescent="0.2">
      <c r="A408" t="str">
        <f t="shared" si="6"/>
        <v>2012_1476</v>
      </c>
      <c r="D408" s="126">
        <v>406</v>
      </c>
      <c r="E408" s="127">
        <v>1476</v>
      </c>
      <c r="F408" s="127" t="s">
        <v>70</v>
      </c>
      <c r="G408" s="127">
        <v>1476</v>
      </c>
      <c r="H408" s="127">
        <v>2012</v>
      </c>
      <c r="I408" s="127">
        <v>0</v>
      </c>
      <c r="J408" s="127">
        <v>1</v>
      </c>
      <c r="K408" s="127">
        <v>9032.9</v>
      </c>
      <c r="L408" s="127">
        <v>8577.7999999999993</v>
      </c>
      <c r="M408" s="127">
        <v>52454.14</v>
      </c>
      <c r="N408" s="127">
        <v>2072584.97</v>
      </c>
      <c r="O408" s="127">
        <v>2121710.23</v>
      </c>
      <c r="P408" s="127">
        <v>2234129.08</v>
      </c>
      <c r="Q408" s="127">
        <v>5.81</v>
      </c>
    </row>
    <row r="409" spans="1:17" x14ac:dyDescent="0.2">
      <c r="A409" t="str">
        <f t="shared" si="6"/>
        <v>2012_1503</v>
      </c>
      <c r="D409" s="126">
        <v>407</v>
      </c>
      <c r="E409" s="127">
        <v>1503</v>
      </c>
      <c r="F409" s="127" t="s">
        <v>71</v>
      </c>
      <c r="G409" s="127">
        <v>1503</v>
      </c>
      <c r="H409" s="127">
        <v>2012</v>
      </c>
      <c r="I409" s="127">
        <v>0</v>
      </c>
      <c r="J409" s="127">
        <v>2</v>
      </c>
      <c r="K409" s="127">
        <v>1484.7</v>
      </c>
      <c r="L409" s="127">
        <v>1479.4</v>
      </c>
      <c r="M409" s="127">
        <v>280530.32</v>
      </c>
      <c r="N409" s="127">
        <v>288813.98</v>
      </c>
      <c r="O409" s="127">
        <v>289037.5</v>
      </c>
      <c r="P409" s="127">
        <v>270186.53999999998</v>
      </c>
      <c r="Q409" s="127">
        <v>188.95</v>
      </c>
    </row>
    <row r="410" spans="1:17" ht="38.25" x14ac:dyDescent="0.2">
      <c r="A410" t="str">
        <f t="shared" si="6"/>
        <v>2012_1576</v>
      </c>
      <c r="D410" s="126">
        <v>408</v>
      </c>
      <c r="E410" s="127">
        <v>1576</v>
      </c>
      <c r="F410" s="127" t="s">
        <v>72</v>
      </c>
      <c r="G410" s="127">
        <v>1576</v>
      </c>
      <c r="H410" s="127">
        <v>2012</v>
      </c>
      <c r="I410" s="127">
        <v>0</v>
      </c>
      <c r="J410" s="127">
        <v>1</v>
      </c>
      <c r="K410" s="127">
        <v>1982.3</v>
      </c>
      <c r="L410" s="127">
        <v>2240.6</v>
      </c>
      <c r="M410" s="127">
        <v>298733.40999999997</v>
      </c>
      <c r="N410" s="127">
        <v>497326.74</v>
      </c>
      <c r="O410" s="127">
        <v>631825.09</v>
      </c>
      <c r="P410" s="127">
        <v>699519.44</v>
      </c>
      <c r="Q410" s="127">
        <v>150.69999999999999</v>
      </c>
    </row>
    <row r="411" spans="1:17" x14ac:dyDescent="0.2">
      <c r="A411" t="str">
        <f t="shared" si="6"/>
        <v>2012_1602</v>
      </c>
      <c r="D411" s="126">
        <v>409</v>
      </c>
      <c r="E411" s="127">
        <v>1602</v>
      </c>
      <c r="F411" s="127" t="s">
        <v>73</v>
      </c>
      <c r="G411" s="127">
        <v>1602</v>
      </c>
      <c r="H411" s="127">
        <v>2012</v>
      </c>
      <c r="I411" s="127">
        <v>0</v>
      </c>
      <c r="J411" s="127">
        <v>1</v>
      </c>
      <c r="K411" s="127">
        <v>478.8</v>
      </c>
      <c r="L411" s="127">
        <v>576.6</v>
      </c>
      <c r="M411" s="127">
        <v>32112.79</v>
      </c>
      <c r="N411" s="127">
        <v>130083.77</v>
      </c>
      <c r="O411" s="127">
        <v>130303.56</v>
      </c>
      <c r="P411" s="127">
        <v>99282.97</v>
      </c>
      <c r="Q411" s="127">
        <v>67.069999999999993</v>
      </c>
    </row>
    <row r="412" spans="1:17" x14ac:dyDescent="0.2">
      <c r="A412" t="str">
        <f t="shared" si="6"/>
        <v>2012_1611</v>
      </c>
      <c r="D412" s="126">
        <v>410</v>
      </c>
      <c r="E412" s="127">
        <v>1611</v>
      </c>
      <c r="F412" s="127" t="s">
        <v>74</v>
      </c>
      <c r="G412" s="127">
        <v>1611</v>
      </c>
      <c r="H412" s="127">
        <v>2012</v>
      </c>
      <c r="I412" s="127">
        <v>0</v>
      </c>
      <c r="J412" s="127">
        <v>1</v>
      </c>
      <c r="K412" s="127">
        <v>16131.2</v>
      </c>
      <c r="L412" s="127">
        <v>15795.4</v>
      </c>
      <c r="M412" s="127">
        <v>2258897.87</v>
      </c>
      <c r="N412" s="127">
        <v>2687727.38</v>
      </c>
      <c r="O412" s="127">
        <v>2699569.31</v>
      </c>
      <c r="P412" s="127">
        <v>2016161.94</v>
      </c>
      <c r="Q412" s="127">
        <v>140.03</v>
      </c>
    </row>
    <row r="413" spans="1:17" ht="25.5" x14ac:dyDescent="0.2">
      <c r="A413" t="str">
        <f t="shared" si="6"/>
        <v>2012_1619</v>
      </c>
      <c r="D413" s="126">
        <v>411</v>
      </c>
      <c r="E413" s="127">
        <v>1619</v>
      </c>
      <c r="F413" s="127" t="s">
        <v>75</v>
      </c>
      <c r="G413" s="127">
        <v>1619</v>
      </c>
      <c r="H413" s="127">
        <v>2012</v>
      </c>
      <c r="I413" s="127">
        <v>0</v>
      </c>
      <c r="J413" s="127">
        <v>1</v>
      </c>
      <c r="K413" s="127">
        <v>1193.2</v>
      </c>
      <c r="L413" s="127">
        <v>1233.5999999999999</v>
      </c>
      <c r="M413" s="127">
        <v>89806.75</v>
      </c>
      <c r="N413" s="127">
        <v>300649.93</v>
      </c>
      <c r="O413" s="127">
        <v>313228.93</v>
      </c>
      <c r="P413" s="127">
        <v>279266.18</v>
      </c>
      <c r="Q413" s="127">
        <v>75.27</v>
      </c>
    </row>
    <row r="414" spans="1:17" x14ac:dyDescent="0.2">
      <c r="A414" t="str">
        <f t="shared" si="6"/>
        <v>2012_1638</v>
      </c>
      <c r="D414" s="126">
        <v>412</v>
      </c>
      <c r="E414" s="127">
        <v>1638</v>
      </c>
      <c r="F414" s="127" t="s">
        <v>331</v>
      </c>
      <c r="G414" s="127">
        <v>1638</v>
      </c>
      <c r="H414" s="127">
        <v>2012</v>
      </c>
      <c r="I414" s="127">
        <v>0</v>
      </c>
      <c r="J414" s="127">
        <v>2</v>
      </c>
      <c r="K414" s="127">
        <v>1682.6</v>
      </c>
      <c r="L414" s="127">
        <v>1806.9</v>
      </c>
      <c r="M414" s="127">
        <v>588151.9</v>
      </c>
      <c r="N414" s="127">
        <v>750012.27</v>
      </c>
      <c r="O414" s="127">
        <v>768100.04</v>
      </c>
      <c r="P414" s="127">
        <v>691646.9</v>
      </c>
      <c r="Q414" s="127">
        <v>349.55</v>
      </c>
    </row>
    <row r="415" spans="1:17" x14ac:dyDescent="0.2">
      <c r="A415" t="str">
        <f t="shared" si="6"/>
        <v>2012_1675</v>
      </c>
      <c r="D415" s="126">
        <v>413</v>
      </c>
      <c r="E415" s="127">
        <v>1675</v>
      </c>
      <c r="F415" s="127" t="s">
        <v>76</v>
      </c>
      <c r="G415" s="127">
        <v>1675</v>
      </c>
      <c r="H415" s="127">
        <v>2012</v>
      </c>
      <c r="I415" s="127">
        <v>0</v>
      </c>
      <c r="J415" s="127">
        <v>1</v>
      </c>
      <c r="K415" s="127">
        <v>218.3</v>
      </c>
      <c r="L415" s="127">
        <v>127.2</v>
      </c>
      <c r="M415" s="127">
        <v>38809.5</v>
      </c>
      <c r="N415" s="127">
        <v>25000.87</v>
      </c>
      <c r="O415" s="127">
        <v>27757.27</v>
      </c>
      <c r="P415" s="127">
        <v>32772.410000000003</v>
      </c>
      <c r="Q415" s="127">
        <v>177.78</v>
      </c>
    </row>
    <row r="416" spans="1:17" x14ac:dyDescent="0.2">
      <c r="A416" t="str">
        <f t="shared" si="6"/>
        <v>2012_1701</v>
      </c>
      <c r="D416" s="126">
        <v>414</v>
      </c>
      <c r="E416" s="127">
        <v>1701</v>
      </c>
      <c r="F416" s="127" t="s">
        <v>77</v>
      </c>
      <c r="G416" s="127">
        <v>1701</v>
      </c>
      <c r="H416" s="127">
        <v>2012</v>
      </c>
      <c r="I416" s="127">
        <v>0</v>
      </c>
      <c r="J416" s="127">
        <v>1</v>
      </c>
      <c r="K416" s="127">
        <v>2031.8</v>
      </c>
      <c r="L416" s="127">
        <v>2149.8000000000002</v>
      </c>
      <c r="M416" s="127">
        <v>316011.15000000002</v>
      </c>
      <c r="N416" s="127">
        <v>302001.27</v>
      </c>
      <c r="O416" s="127">
        <v>322591.92</v>
      </c>
      <c r="P416" s="127">
        <v>254198.78</v>
      </c>
      <c r="Q416" s="127">
        <v>155.53</v>
      </c>
    </row>
    <row r="417" spans="1:17" x14ac:dyDescent="0.2">
      <c r="A417" t="str">
        <f t="shared" si="6"/>
        <v>2012_1719</v>
      </c>
      <c r="D417" s="126">
        <v>415</v>
      </c>
      <c r="E417" s="127">
        <v>1719</v>
      </c>
      <c r="F417" s="127" t="s">
        <v>78</v>
      </c>
      <c r="G417" s="127">
        <v>1719</v>
      </c>
      <c r="H417" s="127">
        <v>2012</v>
      </c>
      <c r="I417" s="127">
        <v>0</v>
      </c>
      <c r="J417" s="127">
        <v>1</v>
      </c>
      <c r="K417" s="127">
        <v>734.4</v>
      </c>
      <c r="L417" s="127">
        <v>774.2</v>
      </c>
      <c r="M417" s="127">
        <v>65131.8</v>
      </c>
      <c r="N417" s="127">
        <v>100192.76</v>
      </c>
      <c r="O417" s="127">
        <v>110174.39</v>
      </c>
      <c r="P417" s="127">
        <v>111948</v>
      </c>
      <c r="Q417" s="127">
        <v>88.69</v>
      </c>
    </row>
    <row r="418" spans="1:17" ht="25.5" x14ac:dyDescent="0.2">
      <c r="A418" t="str">
        <f t="shared" si="6"/>
        <v>2012_1737</v>
      </c>
      <c r="D418" s="126">
        <v>416</v>
      </c>
      <c r="E418" s="127">
        <v>1737</v>
      </c>
      <c r="F418" s="127" t="s">
        <v>332</v>
      </c>
      <c r="G418" s="127">
        <v>1737</v>
      </c>
      <c r="H418" s="127">
        <v>2012</v>
      </c>
      <c r="I418" s="127">
        <v>0</v>
      </c>
      <c r="J418" s="127">
        <v>1</v>
      </c>
      <c r="K418" s="127">
        <v>31546.3</v>
      </c>
      <c r="L418" s="127">
        <v>30718.5</v>
      </c>
      <c r="M418" s="127">
        <v>2983599.12</v>
      </c>
      <c r="N418" s="127">
        <v>10158366.82</v>
      </c>
      <c r="O418" s="127">
        <v>10162291.619999999</v>
      </c>
      <c r="P418" s="127">
        <v>9983691.6300000008</v>
      </c>
      <c r="Q418" s="127">
        <v>94.58</v>
      </c>
    </row>
    <row r="419" spans="1:17" x14ac:dyDescent="0.2">
      <c r="A419" t="str">
        <f t="shared" si="6"/>
        <v>2012_1782</v>
      </c>
      <c r="D419" s="126">
        <v>417</v>
      </c>
      <c r="E419" s="127">
        <v>1782</v>
      </c>
      <c r="F419" s="127" t="s">
        <v>79</v>
      </c>
      <c r="G419" s="127">
        <v>1782</v>
      </c>
      <c r="H419" s="127">
        <v>2012</v>
      </c>
      <c r="I419" s="127">
        <v>0</v>
      </c>
      <c r="J419" s="127">
        <v>1</v>
      </c>
      <c r="K419" s="127">
        <v>100</v>
      </c>
      <c r="L419" s="127">
        <v>118</v>
      </c>
      <c r="M419" s="127">
        <v>93950.67</v>
      </c>
      <c r="N419" s="127">
        <v>34993.160000000003</v>
      </c>
      <c r="O419" s="127">
        <v>37301.120000000003</v>
      </c>
      <c r="P419" s="127">
        <v>30613.35</v>
      </c>
      <c r="Q419" s="127">
        <v>939.51</v>
      </c>
    </row>
    <row r="420" spans="1:17" ht="25.5" x14ac:dyDescent="0.2">
      <c r="A420" t="str">
        <f t="shared" si="6"/>
        <v>2012_1791</v>
      </c>
      <c r="D420" s="126">
        <v>418</v>
      </c>
      <c r="E420" s="127">
        <v>1791</v>
      </c>
      <c r="F420" s="127" t="s">
        <v>80</v>
      </c>
      <c r="G420" s="127">
        <v>1791</v>
      </c>
      <c r="H420" s="127">
        <v>2012</v>
      </c>
      <c r="I420" s="127">
        <v>0</v>
      </c>
      <c r="J420" s="127">
        <v>1</v>
      </c>
      <c r="K420" s="127">
        <v>824.3</v>
      </c>
      <c r="L420" s="127">
        <v>791.3</v>
      </c>
      <c r="M420" s="127">
        <v>216087.38</v>
      </c>
      <c r="N420" s="127">
        <v>150514.92000000001</v>
      </c>
      <c r="O420" s="127">
        <v>159830.53</v>
      </c>
      <c r="P420" s="127">
        <v>126091.39</v>
      </c>
      <c r="Q420" s="127">
        <v>262.14999999999998</v>
      </c>
    </row>
    <row r="421" spans="1:17" x14ac:dyDescent="0.2">
      <c r="A421" t="str">
        <f t="shared" si="6"/>
        <v>2012_1863</v>
      </c>
      <c r="D421" s="126">
        <v>419</v>
      </c>
      <c r="E421" s="127">
        <v>1863</v>
      </c>
      <c r="F421" s="127" t="s">
        <v>81</v>
      </c>
      <c r="G421" s="127">
        <v>1863</v>
      </c>
      <c r="H421" s="127">
        <v>2012</v>
      </c>
      <c r="I421" s="127">
        <v>0</v>
      </c>
      <c r="J421" s="127">
        <v>1</v>
      </c>
      <c r="K421" s="127">
        <v>10469.799999999999</v>
      </c>
      <c r="L421" s="127">
        <v>10395.200000000001</v>
      </c>
      <c r="M421" s="127">
        <v>874725.79</v>
      </c>
      <c r="N421" s="127">
        <v>1750409.84</v>
      </c>
      <c r="O421" s="127">
        <v>1781742.9</v>
      </c>
      <c r="P421" s="127">
        <v>2774921.05</v>
      </c>
      <c r="Q421" s="127">
        <v>83.55</v>
      </c>
    </row>
    <row r="422" spans="1:17" ht="25.5" x14ac:dyDescent="0.2">
      <c r="A422" t="str">
        <f t="shared" si="6"/>
        <v>2012_1908</v>
      </c>
      <c r="D422" s="126">
        <v>420</v>
      </c>
      <c r="E422" s="127">
        <v>1908</v>
      </c>
      <c r="F422" s="127" t="s">
        <v>82</v>
      </c>
      <c r="G422" s="127">
        <v>1908</v>
      </c>
      <c r="H422" s="127">
        <v>2012</v>
      </c>
      <c r="I422" s="127">
        <v>0</v>
      </c>
      <c r="J422" s="127">
        <v>1</v>
      </c>
      <c r="K422" s="127">
        <v>470.2</v>
      </c>
      <c r="L422" s="127">
        <v>457.2</v>
      </c>
      <c r="M422" s="127">
        <v>149353.03</v>
      </c>
      <c r="N422" s="127">
        <v>100115.12</v>
      </c>
      <c r="O422" s="127">
        <v>105366.53</v>
      </c>
      <c r="P422" s="127">
        <v>85588.09</v>
      </c>
      <c r="Q422" s="127">
        <v>317.64</v>
      </c>
    </row>
    <row r="423" spans="1:17" x14ac:dyDescent="0.2">
      <c r="A423" t="str">
        <f t="shared" si="6"/>
        <v>2012_1926</v>
      </c>
      <c r="D423" s="126">
        <v>421</v>
      </c>
      <c r="E423" s="127">
        <v>1926</v>
      </c>
      <c r="F423" s="127" t="s">
        <v>83</v>
      </c>
      <c r="G423" s="127">
        <v>1926</v>
      </c>
      <c r="H423" s="127">
        <v>2012</v>
      </c>
      <c r="I423" s="127">
        <v>0</v>
      </c>
      <c r="J423" s="127">
        <v>1</v>
      </c>
      <c r="K423" s="127">
        <v>585.4</v>
      </c>
      <c r="L423" s="127">
        <v>698.4</v>
      </c>
      <c r="M423" s="127">
        <v>154963.63</v>
      </c>
      <c r="N423" s="127">
        <v>153245.20000000001</v>
      </c>
      <c r="O423" s="127">
        <v>186263.14</v>
      </c>
      <c r="P423" s="127">
        <v>164506.42000000001</v>
      </c>
      <c r="Q423" s="127">
        <v>264.70999999999998</v>
      </c>
    </row>
    <row r="424" spans="1:17" ht="25.5" x14ac:dyDescent="0.2">
      <c r="A424" t="str">
        <f t="shared" si="6"/>
        <v>2012_1944</v>
      </c>
      <c r="D424" s="126">
        <v>422</v>
      </c>
      <c r="E424" s="127">
        <v>1944</v>
      </c>
      <c r="F424" s="127" t="s">
        <v>84</v>
      </c>
      <c r="G424" s="127">
        <v>1944</v>
      </c>
      <c r="H424" s="127">
        <v>2012</v>
      </c>
      <c r="I424" s="127">
        <v>0</v>
      </c>
      <c r="J424" s="127">
        <v>1</v>
      </c>
      <c r="K424" s="127">
        <v>833</v>
      </c>
      <c r="L424" s="127">
        <v>828</v>
      </c>
      <c r="M424" s="127">
        <v>112166.98</v>
      </c>
      <c r="N424" s="127">
        <v>275243.59999999998</v>
      </c>
      <c r="O424" s="127">
        <v>290281.34000000003</v>
      </c>
      <c r="P424" s="127">
        <v>207859.42</v>
      </c>
      <c r="Q424" s="127">
        <v>134.65</v>
      </c>
    </row>
    <row r="425" spans="1:17" x14ac:dyDescent="0.2">
      <c r="A425" t="str">
        <f t="shared" si="6"/>
        <v>2012_1953</v>
      </c>
      <c r="D425" s="126">
        <v>423</v>
      </c>
      <c r="E425" s="127">
        <v>1953</v>
      </c>
      <c r="F425" s="127" t="s">
        <v>85</v>
      </c>
      <c r="G425" s="127">
        <v>1953</v>
      </c>
      <c r="H425" s="127">
        <v>2012</v>
      </c>
      <c r="I425" s="127">
        <v>0</v>
      </c>
      <c r="J425" s="127">
        <v>1</v>
      </c>
      <c r="K425" s="127">
        <v>609.70000000000005</v>
      </c>
      <c r="L425" s="127">
        <v>620.70000000000005</v>
      </c>
      <c r="M425" s="127">
        <v>62728.51</v>
      </c>
      <c r="N425" s="127">
        <v>55782.98</v>
      </c>
      <c r="O425" s="127">
        <v>62114.35</v>
      </c>
      <c r="P425" s="127">
        <v>90699.28</v>
      </c>
      <c r="Q425" s="127">
        <v>102.88</v>
      </c>
    </row>
    <row r="426" spans="1:17" ht="38.25" x14ac:dyDescent="0.2">
      <c r="A426" t="str">
        <f t="shared" si="6"/>
        <v>2012_1963</v>
      </c>
      <c r="D426" s="126">
        <v>424</v>
      </c>
      <c r="E426" s="127">
        <v>1963</v>
      </c>
      <c r="F426" s="127" t="s">
        <v>86</v>
      </c>
      <c r="G426" s="127">
        <v>1963</v>
      </c>
      <c r="H426" s="127">
        <v>2012</v>
      </c>
      <c r="I426" s="127">
        <v>0</v>
      </c>
      <c r="J426" s="127">
        <v>1</v>
      </c>
      <c r="K426" s="127">
        <v>557</v>
      </c>
      <c r="L426" s="127">
        <v>561.1</v>
      </c>
      <c r="M426" s="127">
        <v>378922.54</v>
      </c>
      <c r="N426" s="127">
        <v>190055.71</v>
      </c>
      <c r="O426" s="127">
        <v>202873.49</v>
      </c>
      <c r="P426" s="127">
        <v>133900.04999999999</v>
      </c>
      <c r="Q426" s="127">
        <v>680.29</v>
      </c>
    </row>
    <row r="427" spans="1:17" ht="25.5" x14ac:dyDescent="0.2">
      <c r="A427" t="str">
        <f t="shared" si="6"/>
        <v>2012_1968</v>
      </c>
      <c r="D427" s="126">
        <v>425</v>
      </c>
      <c r="E427" s="127">
        <v>3582</v>
      </c>
      <c r="F427" s="127" t="s">
        <v>87</v>
      </c>
      <c r="G427" s="127">
        <v>1968</v>
      </c>
      <c r="H427" s="127">
        <v>2012</v>
      </c>
      <c r="I427" s="127">
        <v>0</v>
      </c>
      <c r="J427" s="127">
        <v>1</v>
      </c>
      <c r="K427" s="127">
        <v>659.7</v>
      </c>
      <c r="L427" s="127">
        <v>887.8</v>
      </c>
      <c r="M427" s="127">
        <v>86728.53</v>
      </c>
      <c r="N427" s="127">
        <v>224138.05</v>
      </c>
      <c r="O427" s="127">
        <v>233116.79999999999</v>
      </c>
      <c r="P427" s="127">
        <v>234956.28</v>
      </c>
      <c r="Q427" s="127">
        <v>131.47</v>
      </c>
    </row>
    <row r="428" spans="1:17" ht="25.5" x14ac:dyDescent="0.2">
      <c r="A428" t="str">
        <f t="shared" si="6"/>
        <v>2012_3978</v>
      </c>
      <c r="D428" s="126">
        <v>426</v>
      </c>
      <c r="E428" s="127">
        <v>3978</v>
      </c>
      <c r="F428" s="127" t="s">
        <v>88</v>
      </c>
      <c r="G428" s="127">
        <v>3978</v>
      </c>
      <c r="H428" s="127">
        <v>2012</v>
      </c>
      <c r="I428" s="127">
        <v>0</v>
      </c>
      <c r="J428" s="127">
        <v>1</v>
      </c>
      <c r="K428" s="127">
        <v>561.79999999999995</v>
      </c>
      <c r="L428" s="127">
        <v>501.4</v>
      </c>
      <c r="M428" s="127">
        <v>177831.64</v>
      </c>
      <c r="N428" s="127">
        <v>196948.67</v>
      </c>
      <c r="O428" s="127">
        <v>216100.73</v>
      </c>
      <c r="P428" s="127">
        <v>173673.04</v>
      </c>
      <c r="Q428" s="127">
        <v>316.54000000000002</v>
      </c>
    </row>
    <row r="429" spans="1:17" ht="25.5" x14ac:dyDescent="0.2">
      <c r="A429" t="str">
        <f t="shared" si="6"/>
        <v>2012_6741</v>
      </c>
      <c r="D429" s="126">
        <v>427</v>
      </c>
      <c r="E429" s="127">
        <v>6741</v>
      </c>
      <c r="F429" s="127" t="s">
        <v>89</v>
      </c>
      <c r="G429" s="127">
        <v>6741</v>
      </c>
      <c r="H429" s="127">
        <v>2012</v>
      </c>
      <c r="I429" s="127">
        <v>0</v>
      </c>
      <c r="J429" s="127">
        <v>1</v>
      </c>
      <c r="K429" s="127">
        <v>915.4</v>
      </c>
      <c r="L429" s="127">
        <v>920</v>
      </c>
      <c r="M429" s="127">
        <v>334073.46999999997</v>
      </c>
      <c r="N429" s="127">
        <v>175430.45</v>
      </c>
      <c r="O429" s="127">
        <v>198196.87</v>
      </c>
      <c r="P429" s="127">
        <v>160644.87</v>
      </c>
      <c r="Q429" s="127">
        <v>364.95</v>
      </c>
    </row>
    <row r="430" spans="1:17" ht="25.5" x14ac:dyDescent="0.2">
      <c r="A430" t="str">
        <f t="shared" si="6"/>
        <v>2012_1970</v>
      </c>
      <c r="D430" s="126">
        <v>428</v>
      </c>
      <c r="E430" s="127">
        <v>1970</v>
      </c>
      <c r="F430" s="127" t="s">
        <v>90</v>
      </c>
      <c r="G430" s="127">
        <v>1970</v>
      </c>
      <c r="H430" s="127">
        <v>2012</v>
      </c>
      <c r="I430" s="127">
        <v>0</v>
      </c>
      <c r="J430" s="127">
        <v>1</v>
      </c>
      <c r="K430" s="127">
        <v>459.9</v>
      </c>
      <c r="L430" s="127">
        <v>420.9</v>
      </c>
      <c r="M430" s="127">
        <v>79774.94</v>
      </c>
      <c r="N430" s="127">
        <v>80039.17</v>
      </c>
      <c r="O430" s="127">
        <v>86567.1</v>
      </c>
      <c r="P430" s="127">
        <v>89265.64</v>
      </c>
      <c r="Q430" s="127">
        <v>173.46</v>
      </c>
    </row>
    <row r="431" spans="1:17" ht="38.25" x14ac:dyDescent="0.2">
      <c r="A431" t="str">
        <f t="shared" si="6"/>
        <v>2012_1972</v>
      </c>
      <c r="D431" s="126">
        <v>429</v>
      </c>
      <c r="E431" s="127">
        <v>1972</v>
      </c>
      <c r="F431" s="127" t="s">
        <v>91</v>
      </c>
      <c r="G431" s="127">
        <v>1972</v>
      </c>
      <c r="H431" s="127">
        <v>2012</v>
      </c>
      <c r="I431" s="127">
        <v>0</v>
      </c>
      <c r="J431" s="127">
        <v>1</v>
      </c>
      <c r="K431" s="127">
        <v>384</v>
      </c>
      <c r="L431" s="127">
        <v>392</v>
      </c>
      <c r="M431" s="127">
        <v>151414.24</v>
      </c>
      <c r="N431" s="127">
        <v>178387.69</v>
      </c>
      <c r="O431" s="127">
        <v>186257.7</v>
      </c>
      <c r="P431" s="127">
        <v>181090.13</v>
      </c>
      <c r="Q431" s="127">
        <v>394.31</v>
      </c>
    </row>
    <row r="432" spans="1:17" ht="25.5" x14ac:dyDescent="0.2">
      <c r="A432" t="str">
        <f t="shared" si="6"/>
        <v>2012_1965</v>
      </c>
      <c r="D432" s="126">
        <v>430</v>
      </c>
      <c r="E432" s="127">
        <v>1965</v>
      </c>
      <c r="F432" s="127" t="s">
        <v>92</v>
      </c>
      <c r="G432" s="127">
        <v>1965</v>
      </c>
      <c r="H432" s="127">
        <v>2012</v>
      </c>
      <c r="I432" s="127">
        <v>0</v>
      </c>
      <c r="J432" s="127">
        <v>2</v>
      </c>
      <c r="K432" s="127">
        <v>688.9</v>
      </c>
      <c r="L432" s="127">
        <v>552.9</v>
      </c>
      <c r="M432" s="127">
        <v>197660.59</v>
      </c>
      <c r="N432" s="127">
        <v>274113.56</v>
      </c>
      <c r="O432" s="127">
        <v>280134.87</v>
      </c>
      <c r="P432" s="127">
        <v>214954.43</v>
      </c>
      <c r="Q432" s="127">
        <v>286.92</v>
      </c>
    </row>
    <row r="433" spans="1:17" ht="51" x14ac:dyDescent="0.2">
      <c r="A433" t="str">
        <f t="shared" si="6"/>
        <v>2012_657</v>
      </c>
      <c r="D433" s="126">
        <v>431</v>
      </c>
      <c r="E433" s="127">
        <v>657</v>
      </c>
      <c r="F433" s="127" t="s">
        <v>333</v>
      </c>
      <c r="G433" s="127">
        <v>657</v>
      </c>
      <c r="H433" s="127">
        <v>2012</v>
      </c>
      <c r="I433" s="127">
        <v>0</v>
      </c>
      <c r="J433" s="127">
        <v>2</v>
      </c>
      <c r="K433" s="127">
        <v>869</v>
      </c>
      <c r="L433" s="127">
        <v>903.6</v>
      </c>
      <c r="M433" s="127">
        <v>382659.1</v>
      </c>
      <c r="N433" s="127">
        <v>284854.63</v>
      </c>
      <c r="O433" s="127">
        <v>377497.83</v>
      </c>
      <c r="P433" s="127">
        <v>428779.73</v>
      </c>
      <c r="Q433" s="127">
        <v>440.34</v>
      </c>
    </row>
    <row r="434" spans="1:17" ht="51" x14ac:dyDescent="0.2">
      <c r="A434" t="str">
        <f t="shared" si="6"/>
        <v>2012_1989</v>
      </c>
      <c r="D434" s="126">
        <v>432</v>
      </c>
      <c r="E434" s="127">
        <v>1989</v>
      </c>
      <c r="F434" s="127" t="s">
        <v>93</v>
      </c>
      <c r="G434" s="127">
        <v>1989</v>
      </c>
      <c r="H434" s="127">
        <v>2012</v>
      </c>
      <c r="I434" s="127">
        <v>0</v>
      </c>
      <c r="J434" s="127">
        <v>1</v>
      </c>
      <c r="K434" s="127">
        <v>461.1</v>
      </c>
      <c r="L434" s="127">
        <v>561.1</v>
      </c>
      <c r="M434" s="127">
        <v>48216.82</v>
      </c>
      <c r="N434" s="127">
        <v>100162.41</v>
      </c>
      <c r="O434" s="127">
        <v>107603.07</v>
      </c>
      <c r="P434" s="127">
        <v>126602.59</v>
      </c>
      <c r="Q434" s="127">
        <v>104.57</v>
      </c>
    </row>
    <row r="435" spans="1:17" ht="51" x14ac:dyDescent="0.2">
      <c r="A435" t="str">
        <f t="shared" si="6"/>
        <v>2012_2007</v>
      </c>
      <c r="D435" s="126">
        <v>433</v>
      </c>
      <c r="E435" s="127">
        <v>2007</v>
      </c>
      <c r="F435" s="127" t="s">
        <v>94</v>
      </c>
      <c r="G435" s="127">
        <v>2007</v>
      </c>
      <c r="H435" s="127">
        <v>2012</v>
      </c>
      <c r="I435" s="127">
        <v>0</v>
      </c>
      <c r="J435" s="127">
        <v>1</v>
      </c>
      <c r="K435" s="127">
        <v>633.4</v>
      </c>
      <c r="L435" s="127">
        <v>577.20000000000005</v>
      </c>
      <c r="M435" s="127">
        <v>318049.24</v>
      </c>
      <c r="N435" s="127">
        <v>350336.25</v>
      </c>
      <c r="O435" s="127">
        <v>361565.19</v>
      </c>
      <c r="P435" s="127">
        <v>250238.92</v>
      </c>
      <c r="Q435" s="127">
        <v>502.13</v>
      </c>
    </row>
    <row r="436" spans="1:17" ht="25.5" x14ac:dyDescent="0.2">
      <c r="A436" t="str">
        <f t="shared" si="6"/>
        <v>2012_2088</v>
      </c>
      <c r="D436" s="126">
        <v>434</v>
      </c>
      <c r="E436" s="127">
        <v>2088</v>
      </c>
      <c r="F436" s="127" t="s">
        <v>95</v>
      </c>
      <c r="G436" s="127">
        <v>2088</v>
      </c>
      <c r="H436" s="127">
        <v>2012</v>
      </c>
      <c r="I436" s="127">
        <v>0</v>
      </c>
      <c r="J436" s="127">
        <v>1</v>
      </c>
      <c r="K436" s="127">
        <v>665.6</v>
      </c>
      <c r="L436" s="127">
        <v>713.6</v>
      </c>
      <c r="M436" s="127">
        <v>228454.12</v>
      </c>
      <c r="N436" s="127">
        <v>243996.71</v>
      </c>
      <c r="O436" s="127">
        <v>254392.52</v>
      </c>
      <c r="P436" s="127">
        <v>203086.57</v>
      </c>
      <c r="Q436" s="127">
        <v>343.23</v>
      </c>
    </row>
    <row r="437" spans="1:17" ht="25.5" x14ac:dyDescent="0.2">
      <c r="A437" t="str">
        <f t="shared" si="6"/>
        <v>2012_2097</v>
      </c>
      <c r="D437" s="126">
        <v>435</v>
      </c>
      <c r="E437" s="127">
        <v>2097</v>
      </c>
      <c r="F437" s="127" t="s">
        <v>96</v>
      </c>
      <c r="G437" s="127">
        <v>2097</v>
      </c>
      <c r="H437" s="127">
        <v>2012</v>
      </c>
      <c r="I437" s="127">
        <v>0</v>
      </c>
      <c r="J437" s="127">
        <v>1</v>
      </c>
      <c r="K437" s="127">
        <v>497.3</v>
      </c>
      <c r="L437" s="127">
        <v>458.3</v>
      </c>
      <c r="M437" s="127">
        <v>70465.27</v>
      </c>
      <c r="N437" s="127">
        <v>186523.85</v>
      </c>
      <c r="O437" s="127">
        <v>204444.11</v>
      </c>
      <c r="P437" s="127">
        <v>186305.9</v>
      </c>
      <c r="Q437" s="127">
        <v>141.69999999999999</v>
      </c>
    </row>
    <row r="438" spans="1:17" x14ac:dyDescent="0.2">
      <c r="A438" t="str">
        <f t="shared" si="6"/>
        <v>2012_2113</v>
      </c>
      <c r="D438" s="126">
        <v>436</v>
      </c>
      <c r="E438" s="127">
        <v>2113</v>
      </c>
      <c r="F438" s="127" t="s">
        <v>97</v>
      </c>
      <c r="G438" s="127">
        <v>2113</v>
      </c>
      <c r="H438" s="127">
        <v>2012</v>
      </c>
      <c r="I438" s="127">
        <v>0</v>
      </c>
      <c r="J438" s="127">
        <v>1</v>
      </c>
      <c r="K438" s="127">
        <v>231.3</v>
      </c>
      <c r="L438" s="127">
        <v>235</v>
      </c>
      <c r="M438" s="127">
        <v>91884.800000000003</v>
      </c>
      <c r="N438" s="127">
        <v>64945.04</v>
      </c>
      <c r="O438" s="127">
        <v>68423.48</v>
      </c>
      <c r="P438" s="127">
        <v>56901</v>
      </c>
      <c r="Q438" s="127">
        <v>397.25</v>
      </c>
    </row>
    <row r="439" spans="1:17" ht="38.25" x14ac:dyDescent="0.2">
      <c r="A439" t="str">
        <f t="shared" si="6"/>
        <v>2012_2124</v>
      </c>
      <c r="D439" s="126">
        <v>437</v>
      </c>
      <c r="E439" s="127">
        <v>2124</v>
      </c>
      <c r="F439" s="127" t="s">
        <v>397</v>
      </c>
      <c r="G439" s="127">
        <v>2124</v>
      </c>
      <c r="H439" s="127">
        <v>2012</v>
      </c>
      <c r="I439" s="127">
        <v>0</v>
      </c>
      <c r="J439" s="127">
        <v>1</v>
      </c>
      <c r="K439" s="127">
        <v>1359.5</v>
      </c>
      <c r="L439" s="127">
        <v>1328.4</v>
      </c>
      <c r="M439" s="127">
        <v>83037.61</v>
      </c>
      <c r="N439" s="127">
        <v>600354.54</v>
      </c>
      <c r="O439" s="127">
        <v>619730.35</v>
      </c>
      <c r="P439" s="127">
        <v>467134.59</v>
      </c>
      <c r="Q439" s="127">
        <v>61.08</v>
      </c>
    </row>
    <row r="440" spans="1:17" ht="51" x14ac:dyDescent="0.2">
      <c r="A440" t="str">
        <f t="shared" si="6"/>
        <v>2012_2151</v>
      </c>
      <c r="D440" s="126">
        <v>438</v>
      </c>
      <c r="E440" s="127">
        <v>2151</v>
      </c>
      <c r="F440" s="127" t="s">
        <v>406</v>
      </c>
      <c r="G440" s="127">
        <v>2151</v>
      </c>
      <c r="H440" s="127">
        <v>2012</v>
      </c>
      <c r="I440" s="127">
        <v>0</v>
      </c>
      <c r="J440" s="127">
        <v>2</v>
      </c>
      <c r="K440" s="127">
        <v>470.4</v>
      </c>
      <c r="L440" s="127">
        <v>408.5</v>
      </c>
      <c r="M440" s="127">
        <v>209989.38</v>
      </c>
      <c r="N440" s="127">
        <v>139138.72</v>
      </c>
      <c r="O440" s="127">
        <v>149575.39000000001</v>
      </c>
      <c r="P440" s="127">
        <v>137428.21</v>
      </c>
      <c r="Q440" s="127">
        <v>446.41</v>
      </c>
    </row>
    <row r="441" spans="1:17" x14ac:dyDescent="0.2">
      <c r="A441" t="str">
        <f t="shared" si="6"/>
        <v>2012_2169</v>
      </c>
      <c r="D441" s="126">
        <v>439</v>
      </c>
      <c r="E441" s="127">
        <v>2169</v>
      </c>
      <c r="F441" s="127" t="s">
        <v>98</v>
      </c>
      <c r="G441" s="127">
        <v>2169</v>
      </c>
      <c r="H441" s="127">
        <v>2012</v>
      </c>
      <c r="I441" s="127">
        <v>0</v>
      </c>
      <c r="J441" s="127">
        <v>1</v>
      </c>
      <c r="K441" s="127">
        <v>1711.7</v>
      </c>
      <c r="L441" s="127">
        <v>1710</v>
      </c>
      <c r="M441" s="127">
        <v>1493665.4</v>
      </c>
      <c r="N441" s="127">
        <v>640317.68999999994</v>
      </c>
      <c r="O441" s="127">
        <v>658192.99</v>
      </c>
      <c r="P441" s="127">
        <v>1063948.25</v>
      </c>
      <c r="Q441" s="127">
        <v>872.62</v>
      </c>
    </row>
    <row r="442" spans="1:17" ht="25.5" x14ac:dyDescent="0.2">
      <c r="A442" t="str">
        <f t="shared" si="6"/>
        <v>2012_2295</v>
      </c>
      <c r="D442" s="126">
        <v>440</v>
      </c>
      <c r="E442" s="127">
        <v>2295</v>
      </c>
      <c r="F442" s="127" t="s">
        <v>99</v>
      </c>
      <c r="G442" s="127">
        <v>2295</v>
      </c>
      <c r="H442" s="127">
        <v>2012</v>
      </c>
      <c r="I442" s="127">
        <v>0</v>
      </c>
      <c r="J442" s="127">
        <v>2</v>
      </c>
      <c r="K442" s="127">
        <v>1169.0999999999999</v>
      </c>
      <c r="L442" s="127">
        <v>1178.2</v>
      </c>
      <c r="M442" s="127">
        <v>472872.84</v>
      </c>
      <c r="N442" s="127">
        <v>390670.37</v>
      </c>
      <c r="O442" s="127">
        <v>391062.16</v>
      </c>
      <c r="P442" s="127">
        <v>350076.26</v>
      </c>
      <c r="Q442" s="127">
        <v>404.48</v>
      </c>
    </row>
    <row r="443" spans="1:17" ht="25.5" x14ac:dyDescent="0.2">
      <c r="A443" t="str">
        <f t="shared" si="6"/>
        <v>2012_2313</v>
      </c>
      <c r="D443" s="126">
        <v>441</v>
      </c>
      <c r="E443" s="127">
        <v>2313</v>
      </c>
      <c r="F443" s="127" t="s">
        <v>100</v>
      </c>
      <c r="G443" s="127">
        <v>2313</v>
      </c>
      <c r="H443" s="127">
        <v>2012</v>
      </c>
      <c r="I443" s="127">
        <v>0</v>
      </c>
      <c r="J443" s="127">
        <v>1</v>
      </c>
      <c r="K443" s="127">
        <v>3656.4</v>
      </c>
      <c r="L443" s="127">
        <v>3558.3</v>
      </c>
      <c r="M443" s="127">
        <v>489449.97</v>
      </c>
      <c r="N443" s="127">
        <v>891438.12</v>
      </c>
      <c r="O443" s="127">
        <v>943757.46</v>
      </c>
      <c r="P443" s="127">
        <v>1394744.55</v>
      </c>
      <c r="Q443" s="127">
        <v>133.86000000000001</v>
      </c>
    </row>
    <row r="444" spans="1:17" ht="25.5" x14ac:dyDescent="0.2">
      <c r="A444" t="str">
        <f t="shared" si="6"/>
        <v>2012_2322</v>
      </c>
      <c r="D444" s="126">
        <v>442</v>
      </c>
      <c r="E444" s="127">
        <v>2322</v>
      </c>
      <c r="F444" s="127" t="s">
        <v>101</v>
      </c>
      <c r="G444" s="127">
        <v>2322</v>
      </c>
      <c r="H444" s="127">
        <v>2012</v>
      </c>
      <c r="I444" s="127">
        <v>0</v>
      </c>
      <c r="J444" s="127">
        <v>1</v>
      </c>
      <c r="K444" s="127">
        <v>2248.1999999999998</v>
      </c>
      <c r="L444" s="127">
        <v>2058.8000000000002</v>
      </c>
      <c r="M444" s="127">
        <v>975679.85</v>
      </c>
      <c r="N444" s="127">
        <v>579557.48</v>
      </c>
      <c r="O444" s="127">
        <v>599648.06000000006</v>
      </c>
      <c r="P444" s="127">
        <v>465465.84</v>
      </c>
      <c r="Q444" s="127">
        <v>433.98</v>
      </c>
    </row>
    <row r="445" spans="1:17" ht="25.5" x14ac:dyDescent="0.2">
      <c r="A445" t="str">
        <f t="shared" si="6"/>
        <v>2012_2369</v>
      </c>
      <c r="D445" s="126">
        <v>443</v>
      </c>
      <c r="E445" s="127">
        <v>2369</v>
      </c>
      <c r="F445" s="127" t="s">
        <v>102</v>
      </c>
      <c r="G445" s="127">
        <v>2369</v>
      </c>
      <c r="H445" s="127">
        <v>2012</v>
      </c>
      <c r="I445" s="127">
        <v>0</v>
      </c>
      <c r="J445" s="127">
        <v>1</v>
      </c>
      <c r="K445" s="127">
        <v>423.3</v>
      </c>
      <c r="L445" s="127">
        <v>424.4</v>
      </c>
      <c r="M445" s="127">
        <v>111309.13</v>
      </c>
      <c r="N445" s="127">
        <v>74685.62</v>
      </c>
      <c r="O445" s="127">
        <v>79977.25</v>
      </c>
      <c r="P445" s="127">
        <v>61480.46</v>
      </c>
      <c r="Q445" s="127">
        <v>262.95999999999998</v>
      </c>
    </row>
    <row r="446" spans="1:17" x14ac:dyDescent="0.2">
      <c r="A446" t="str">
        <f t="shared" si="6"/>
        <v>2012_2682</v>
      </c>
      <c r="D446" s="126">
        <v>444</v>
      </c>
      <c r="E446" s="127">
        <v>2682</v>
      </c>
      <c r="F446" s="127" t="s">
        <v>1</v>
      </c>
      <c r="G446" s="127">
        <v>2682</v>
      </c>
      <c r="H446" s="127">
        <v>2012</v>
      </c>
      <c r="I446" s="127">
        <v>0</v>
      </c>
      <c r="J446" s="127">
        <v>1</v>
      </c>
      <c r="K446" s="127">
        <v>318.3</v>
      </c>
      <c r="L446" s="127">
        <v>451.5</v>
      </c>
      <c r="M446" s="127">
        <v>40810.870000000003</v>
      </c>
      <c r="N446" s="127">
        <v>50051.53</v>
      </c>
      <c r="O446" s="127">
        <v>50062.44</v>
      </c>
      <c r="P446" s="127">
        <v>113745.21</v>
      </c>
      <c r="Q446" s="127">
        <v>128.22</v>
      </c>
    </row>
    <row r="447" spans="1:17" ht="25.5" x14ac:dyDescent="0.2">
      <c r="A447" t="str">
        <f t="shared" si="6"/>
        <v>2012_2376</v>
      </c>
      <c r="D447" s="126">
        <v>445</v>
      </c>
      <c r="E447" s="127">
        <v>2376</v>
      </c>
      <c r="F447" s="127" t="s">
        <v>103</v>
      </c>
      <c r="G447" s="127">
        <v>2376</v>
      </c>
      <c r="H447" s="127">
        <v>2012</v>
      </c>
      <c r="I447" s="127">
        <v>0</v>
      </c>
      <c r="J447" s="127">
        <v>1</v>
      </c>
      <c r="K447" s="127">
        <v>433</v>
      </c>
      <c r="L447" s="127">
        <v>440</v>
      </c>
      <c r="M447" s="127">
        <v>460127.21</v>
      </c>
      <c r="N447" s="127">
        <v>150076.53</v>
      </c>
      <c r="O447" s="127">
        <v>157323.43</v>
      </c>
      <c r="P447" s="127">
        <v>120522.38</v>
      </c>
      <c r="Q447" s="127">
        <v>1062.6500000000001</v>
      </c>
    </row>
    <row r="448" spans="1:17" ht="38.25" x14ac:dyDescent="0.2">
      <c r="A448" t="str">
        <f t="shared" si="6"/>
        <v>2012_2403</v>
      </c>
      <c r="D448" s="126">
        <v>446</v>
      </c>
      <c r="E448" s="127">
        <v>2403</v>
      </c>
      <c r="F448" s="127" t="s">
        <v>398</v>
      </c>
      <c r="G448" s="127">
        <v>2403</v>
      </c>
      <c r="H448" s="127">
        <v>2012</v>
      </c>
      <c r="I448" s="127">
        <v>0</v>
      </c>
      <c r="J448" s="127">
        <v>2</v>
      </c>
      <c r="K448" s="127">
        <v>1033.7</v>
      </c>
      <c r="L448" s="127">
        <v>1151.7</v>
      </c>
      <c r="M448" s="127">
        <v>299322.78000000003</v>
      </c>
      <c r="N448" s="127">
        <v>249026.9</v>
      </c>
      <c r="O448" s="127">
        <v>261658.6</v>
      </c>
      <c r="P448" s="127">
        <v>246674.38</v>
      </c>
      <c r="Q448" s="127">
        <v>289.56</v>
      </c>
    </row>
    <row r="449" spans="1:17" ht="38.25" x14ac:dyDescent="0.2">
      <c r="A449" t="str">
        <f t="shared" si="6"/>
        <v>2012_2457</v>
      </c>
      <c r="D449" s="126">
        <v>447</v>
      </c>
      <c r="E449" s="127">
        <v>2457</v>
      </c>
      <c r="F449" s="127" t="s">
        <v>104</v>
      </c>
      <c r="G449" s="127">
        <v>2457</v>
      </c>
      <c r="H449" s="127">
        <v>2012</v>
      </c>
      <c r="I449" s="127">
        <v>0</v>
      </c>
      <c r="J449" s="127">
        <v>1</v>
      </c>
      <c r="K449" s="127">
        <v>470</v>
      </c>
      <c r="L449" s="127">
        <v>454</v>
      </c>
      <c r="M449" s="127">
        <v>64591.68</v>
      </c>
      <c r="N449" s="127">
        <v>110076.29</v>
      </c>
      <c r="O449" s="127">
        <v>119950.33</v>
      </c>
      <c r="P449" s="127">
        <v>109722.38</v>
      </c>
      <c r="Q449" s="127">
        <v>137.43</v>
      </c>
    </row>
    <row r="450" spans="1:17" x14ac:dyDescent="0.2">
      <c r="A450" t="str">
        <f t="shared" si="6"/>
        <v>2012_2466</v>
      </c>
      <c r="D450" s="126">
        <v>448</v>
      </c>
      <c r="E450" s="127">
        <v>2466</v>
      </c>
      <c r="F450" s="127" t="s">
        <v>105</v>
      </c>
      <c r="G450" s="127">
        <v>2466</v>
      </c>
      <c r="H450" s="127">
        <v>2012</v>
      </c>
      <c r="I450" s="127">
        <v>0</v>
      </c>
      <c r="J450" s="127">
        <v>1</v>
      </c>
      <c r="K450" s="127">
        <v>1264.5999999999999</v>
      </c>
      <c r="L450" s="127">
        <v>1314.9</v>
      </c>
      <c r="M450" s="127">
        <v>736787.45</v>
      </c>
      <c r="N450" s="127">
        <v>300918.82</v>
      </c>
      <c r="O450" s="127">
        <v>318280.06</v>
      </c>
      <c r="P450" s="127">
        <v>266984.28000000003</v>
      </c>
      <c r="Q450" s="127">
        <v>582.62</v>
      </c>
    </row>
    <row r="451" spans="1:17" ht="38.25" x14ac:dyDescent="0.2">
      <c r="A451" t="str">
        <f t="shared" si="6"/>
        <v>2012_2493</v>
      </c>
      <c r="D451" s="126">
        <v>449</v>
      </c>
      <c r="E451" s="127">
        <v>2493</v>
      </c>
      <c r="F451" s="127" t="s">
        <v>106</v>
      </c>
      <c r="G451" s="127">
        <v>2493</v>
      </c>
      <c r="H451" s="127">
        <v>2012</v>
      </c>
      <c r="I451" s="127">
        <v>0</v>
      </c>
      <c r="J451" s="127">
        <v>1</v>
      </c>
      <c r="K451" s="127">
        <v>131</v>
      </c>
      <c r="L451" s="127">
        <v>64</v>
      </c>
      <c r="M451" s="127">
        <v>389693.96</v>
      </c>
      <c r="N451" s="127">
        <v>110367.78</v>
      </c>
      <c r="O451" s="127">
        <v>115074.84</v>
      </c>
      <c r="P451" s="127">
        <v>59055.54</v>
      </c>
      <c r="Q451" s="127">
        <v>2974.76</v>
      </c>
    </row>
    <row r="452" spans="1:17" ht="38.25" x14ac:dyDescent="0.2">
      <c r="A452" t="str">
        <f t="shared" ref="A452:A515" si="7">CONCATENATE(H452,"_",G452)</f>
        <v>2012_2502</v>
      </c>
      <c r="D452" s="126">
        <v>450</v>
      </c>
      <c r="E452" s="127">
        <v>2502</v>
      </c>
      <c r="F452" s="127" t="s">
        <v>107</v>
      </c>
      <c r="G452" s="127">
        <v>2502</v>
      </c>
      <c r="H452" s="127">
        <v>2012</v>
      </c>
      <c r="I452" s="127">
        <v>0</v>
      </c>
      <c r="J452" s="127">
        <v>1</v>
      </c>
      <c r="K452" s="127">
        <v>627.70000000000005</v>
      </c>
      <c r="L452" s="127">
        <v>552.79999999999995</v>
      </c>
      <c r="M452" s="127">
        <v>322484.94</v>
      </c>
      <c r="N452" s="127">
        <v>148557.19</v>
      </c>
      <c r="O452" s="127">
        <v>166093.21</v>
      </c>
      <c r="P452" s="127">
        <v>140164</v>
      </c>
      <c r="Q452" s="127">
        <v>513.76</v>
      </c>
    </row>
    <row r="453" spans="1:17" x14ac:dyDescent="0.2">
      <c r="A453" t="str">
        <f t="shared" si="7"/>
        <v>2012_2511</v>
      </c>
      <c r="D453" s="126">
        <v>451</v>
      </c>
      <c r="E453" s="127">
        <v>2511</v>
      </c>
      <c r="F453" s="127" t="s">
        <v>108</v>
      </c>
      <c r="G453" s="127">
        <v>2511</v>
      </c>
      <c r="H453" s="127">
        <v>2012</v>
      </c>
      <c r="I453" s="127">
        <v>0</v>
      </c>
      <c r="J453" s="127">
        <v>1</v>
      </c>
      <c r="K453" s="127">
        <v>2018.9</v>
      </c>
      <c r="L453" s="127">
        <v>2024.7</v>
      </c>
      <c r="M453" s="127">
        <v>649856.68000000005</v>
      </c>
      <c r="N453" s="127">
        <v>650111.43000000005</v>
      </c>
      <c r="O453" s="127">
        <v>684327.4</v>
      </c>
      <c r="P453" s="127">
        <v>505549.4</v>
      </c>
      <c r="Q453" s="127">
        <v>321.89</v>
      </c>
    </row>
    <row r="454" spans="1:17" ht="25.5" x14ac:dyDescent="0.2">
      <c r="A454" t="str">
        <f t="shared" si="7"/>
        <v>2012_2520</v>
      </c>
      <c r="D454" s="126">
        <v>452</v>
      </c>
      <c r="E454" s="127">
        <v>2520</v>
      </c>
      <c r="F454" s="127" t="s">
        <v>109</v>
      </c>
      <c r="G454" s="127">
        <v>2520</v>
      </c>
      <c r="H454" s="127">
        <v>2012</v>
      </c>
      <c r="I454" s="127">
        <v>0</v>
      </c>
      <c r="J454" s="127">
        <v>1</v>
      </c>
      <c r="K454" s="127">
        <v>325.10000000000002</v>
      </c>
      <c r="L454" s="127">
        <v>346.9</v>
      </c>
      <c r="M454" s="127">
        <v>130500.32</v>
      </c>
      <c r="N454" s="127">
        <v>80086.83</v>
      </c>
      <c r="O454" s="127">
        <v>83836.7</v>
      </c>
      <c r="P454" s="127">
        <v>57294.45</v>
      </c>
      <c r="Q454" s="127">
        <v>401.42</v>
      </c>
    </row>
    <row r="455" spans="1:17" ht="25.5" x14ac:dyDescent="0.2">
      <c r="A455" t="str">
        <f t="shared" si="7"/>
        <v>2012_2556</v>
      </c>
      <c r="D455" s="126">
        <v>453</v>
      </c>
      <c r="E455" s="127">
        <v>2556</v>
      </c>
      <c r="F455" s="127" t="s">
        <v>110</v>
      </c>
      <c r="G455" s="127">
        <v>2556</v>
      </c>
      <c r="H455" s="127">
        <v>2012</v>
      </c>
      <c r="I455" s="127">
        <v>0</v>
      </c>
      <c r="J455" s="127">
        <v>1</v>
      </c>
      <c r="K455" s="127">
        <v>363</v>
      </c>
      <c r="L455" s="127">
        <v>310</v>
      </c>
      <c r="M455" s="127">
        <v>407122.09</v>
      </c>
      <c r="N455" s="127">
        <v>363428.59</v>
      </c>
      <c r="O455" s="127">
        <v>363937.99</v>
      </c>
      <c r="P455" s="127">
        <v>134640.41</v>
      </c>
      <c r="Q455" s="127">
        <v>1121.55</v>
      </c>
    </row>
    <row r="456" spans="1:17" ht="25.5" x14ac:dyDescent="0.2">
      <c r="A456" t="str">
        <f t="shared" si="7"/>
        <v>2012_3195</v>
      </c>
      <c r="D456" s="126">
        <v>454</v>
      </c>
      <c r="E456" s="127">
        <v>3195</v>
      </c>
      <c r="F456" s="127" t="s">
        <v>111</v>
      </c>
      <c r="G456" s="127">
        <v>3195</v>
      </c>
      <c r="H456" s="127">
        <v>2012</v>
      </c>
      <c r="I456" s="127">
        <v>0</v>
      </c>
      <c r="J456" s="127">
        <v>2</v>
      </c>
      <c r="K456" s="127">
        <v>1353.4</v>
      </c>
      <c r="L456" s="127">
        <v>1318.7</v>
      </c>
      <c r="M456" s="127">
        <v>794357.77</v>
      </c>
      <c r="N456" s="127">
        <v>564580.23</v>
      </c>
      <c r="O456" s="127">
        <v>565871.25</v>
      </c>
      <c r="P456" s="127">
        <v>295750.42</v>
      </c>
      <c r="Q456" s="127">
        <v>586.92999999999995</v>
      </c>
    </row>
    <row r="457" spans="1:17" ht="25.5" x14ac:dyDescent="0.2">
      <c r="A457" t="str">
        <f t="shared" si="7"/>
        <v>2012_2709</v>
      </c>
      <c r="D457" s="126">
        <v>455</v>
      </c>
      <c r="E457" s="127">
        <v>2709</v>
      </c>
      <c r="F457" s="127" t="s">
        <v>112</v>
      </c>
      <c r="G457" s="127">
        <v>2709</v>
      </c>
      <c r="H457" s="127">
        <v>2012</v>
      </c>
      <c r="I457" s="127">
        <v>0</v>
      </c>
      <c r="J457" s="127">
        <v>1</v>
      </c>
      <c r="K457" s="127">
        <v>1743.1</v>
      </c>
      <c r="L457" s="127">
        <v>1780.1</v>
      </c>
      <c r="M457" s="127">
        <v>441311.11</v>
      </c>
      <c r="N457" s="127">
        <v>415355.73</v>
      </c>
      <c r="O457" s="127">
        <v>424060.61</v>
      </c>
      <c r="P457" s="127">
        <v>364785.26</v>
      </c>
      <c r="Q457" s="127">
        <v>253.18</v>
      </c>
    </row>
    <row r="458" spans="1:17" x14ac:dyDescent="0.2">
      <c r="A458" t="str">
        <f t="shared" si="7"/>
        <v>2012_2718</v>
      </c>
      <c r="D458" s="126">
        <v>456</v>
      </c>
      <c r="E458" s="127">
        <v>2718</v>
      </c>
      <c r="F458" s="127" t="s">
        <v>113</v>
      </c>
      <c r="G458" s="127">
        <v>2718</v>
      </c>
      <c r="H458" s="127">
        <v>2012</v>
      </c>
      <c r="I458" s="127">
        <v>0</v>
      </c>
      <c r="J458" s="127">
        <v>1</v>
      </c>
      <c r="K458" s="127">
        <v>586</v>
      </c>
      <c r="L458" s="127">
        <v>558</v>
      </c>
      <c r="M458" s="127">
        <v>77044.22</v>
      </c>
      <c r="N458" s="127">
        <v>80357.8</v>
      </c>
      <c r="O458" s="127">
        <v>82878.539999999994</v>
      </c>
      <c r="P458" s="127">
        <v>109459</v>
      </c>
      <c r="Q458" s="127">
        <v>131.47</v>
      </c>
    </row>
    <row r="459" spans="1:17" ht="25.5" x14ac:dyDescent="0.2">
      <c r="A459" t="str">
        <f t="shared" si="7"/>
        <v>2012_2727</v>
      </c>
      <c r="D459" s="126">
        <v>457</v>
      </c>
      <c r="E459" s="127">
        <v>2727</v>
      </c>
      <c r="F459" s="127" t="s">
        <v>114</v>
      </c>
      <c r="G459" s="127">
        <v>2727</v>
      </c>
      <c r="H459" s="127">
        <v>2012</v>
      </c>
      <c r="I459" s="127">
        <v>0</v>
      </c>
      <c r="J459" s="127">
        <v>1</v>
      </c>
      <c r="K459" s="127">
        <v>653.70000000000005</v>
      </c>
      <c r="L459" s="127">
        <v>684.7</v>
      </c>
      <c r="M459" s="127">
        <v>117958.02</v>
      </c>
      <c r="N459" s="127">
        <v>195053.66</v>
      </c>
      <c r="O459" s="127">
        <v>202136.6</v>
      </c>
      <c r="P459" s="127">
        <v>135889.76999999999</v>
      </c>
      <c r="Q459" s="127">
        <v>180.45</v>
      </c>
    </row>
    <row r="460" spans="1:17" ht="25.5" x14ac:dyDescent="0.2">
      <c r="A460" t="str">
        <f t="shared" si="7"/>
        <v>2012_2754</v>
      </c>
      <c r="D460" s="126">
        <v>458</v>
      </c>
      <c r="E460" s="127">
        <v>2754</v>
      </c>
      <c r="F460" s="127" t="s">
        <v>115</v>
      </c>
      <c r="G460" s="127">
        <v>2754</v>
      </c>
      <c r="H460" s="127">
        <v>2012</v>
      </c>
      <c r="I460" s="127">
        <v>0</v>
      </c>
      <c r="J460" s="127">
        <v>1</v>
      </c>
      <c r="K460" s="127">
        <v>473.8</v>
      </c>
      <c r="L460" s="127">
        <v>517.1</v>
      </c>
      <c r="M460" s="127">
        <v>31907.59</v>
      </c>
      <c r="N460" s="127">
        <v>115843.84</v>
      </c>
      <c r="O460" s="127">
        <v>123426.84</v>
      </c>
      <c r="P460" s="127">
        <v>67613</v>
      </c>
      <c r="Q460" s="127">
        <v>67.34</v>
      </c>
    </row>
    <row r="461" spans="1:17" x14ac:dyDescent="0.2">
      <c r="A461" t="str">
        <f t="shared" si="7"/>
        <v>2012_2766</v>
      </c>
      <c r="D461" s="126">
        <v>459</v>
      </c>
      <c r="E461" s="127">
        <v>2766</v>
      </c>
      <c r="F461" s="127" t="s">
        <v>334</v>
      </c>
      <c r="G461" s="127">
        <v>2766</v>
      </c>
      <c r="H461" s="127">
        <v>2012</v>
      </c>
      <c r="I461" s="127">
        <v>0</v>
      </c>
      <c r="J461" s="127">
        <v>1</v>
      </c>
      <c r="K461" s="127">
        <v>331.3</v>
      </c>
      <c r="L461" s="127">
        <v>323.3</v>
      </c>
      <c r="M461" s="127">
        <v>383003.12</v>
      </c>
      <c r="N461" s="127">
        <v>110032.68</v>
      </c>
      <c r="O461" s="127">
        <v>204422.17</v>
      </c>
      <c r="P461" s="127">
        <v>193287</v>
      </c>
      <c r="Q461" s="127">
        <v>1156.06</v>
      </c>
    </row>
    <row r="462" spans="1:17" x14ac:dyDescent="0.2">
      <c r="A462" t="str">
        <f t="shared" si="7"/>
        <v>2012_2772</v>
      </c>
      <c r="D462" s="126">
        <v>460</v>
      </c>
      <c r="E462" s="127">
        <v>2772</v>
      </c>
      <c r="F462" s="127" t="s">
        <v>116</v>
      </c>
      <c r="G462" s="127">
        <v>2772</v>
      </c>
      <c r="H462" s="127">
        <v>2012</v>
      </c>
      <c r="I462" s="127">
        <v>0</v>
      </c>
      <c r="J462" s="127">
        <v>1</v>
      </c>
      <c r="K462" s="127">
        <v>242</v>
      </c>
      <c r="L462" s="127">
        <v>217</v>
      </c>
      <c r="M462" s="127">
        <v>41938.339999999997</v>
      </c>
      <c r="N462" s="127">
        <v>50264.31</v>
      </c>
      <c r="O462" s="127">
        <v>58838.53</v>
      </c>
      <c r="P462" s="127">
        <v>104886.39</v>
      </c>
      <c r="Q462" s="127">
        <v>173.3</v>
      </c>
    </row>
    <row r="463" spans="1:17" ht="25.5" x14ac:dyDescent="0.2">
      <c r="A463" t="str">
        <f t="shared" si="7"/>
        <v>2012_2781</v>
      </c>
      <c r="D463" s="126">
        <v>461</v>
      </c>
      <c r="E463" s="127">
        <v>2781</v>
      </c>
      <c r="F463" s="127" t="s">
        <v>117</v>
      </c>
      <c r="G463" s="127">
        <v>2781</v>
      </c>
      <c r="H463" s="127">
        <v>2012</v>
      </c>
      <c r="I463" s="127">
        <v>0</v>
      </c>
      <c r="J463" s="127">
        <v>1</v>
      </c>
      <c r="K463" s="127">
        <v>1161.5999999999999</v>
      </c>
      <c r="L463" s="127">
        <v>1172</v>
      </c>
      <c r="M463" s="127">
        <v>254865.21</v>
      </c>
      <c r="N463" s="127">
        <v>349761.4</v>
      </c>
      <c r="O463" s="127">
        <v>368862.45</v>
      </c>
      <c r="P463" s="127">
        <v>260987.98</v>
      </c>
      <c r="Q463" s="127">
        <v>219.41</v>
      </c>
    </row>
    <row r="464" spans="1:17" x14ac:dyDescent="0.2">
      <c r="A464" t="str">
        <f t="shared" si="7"/>
        <v>2012_2826</v>
      </c>
      <c r="D464" s="126">
        <v>462</v>
      </c>
      <c r="E464" s="127">
        <v>2826</v>
      </c>
      <c r="F464" s="127" t="s">
        <v>118</v>
      </c>
      <c r="G464" s="127">
        <v>2826</v>
      </c>
      <c r="H464" s="127">
        <v>2012</v>
      </c>
      <c r="I464" s="127">
        <v>0</v>
      </c>
      <c r="J464" s="127">
        <v>1</v>
      </c>
      <c r="K464" s="127">
        <v>1427.7</v>
      </c>
      <c r="L464" s="127">
        <v>1548.8</v>
      </c>
      <c r="M464" s="127">
        <v>545637.85</v>
      </c>
      <c r="N464" s="127">
        <v>413372.87</v>
      </c>
      <c r="O464" s="127">
        <v>435915.53</v>
      </c>
      <c r="P464" s="127">
        <v>274246.03000000003</v>
      </c>
      <c r="Q464" s="127">
        <v>382.18</v>
      </c>
    </row>
    <row r="465" spans="1:17" ht="38.25" x14ac:dyDescent="0.2">
      <c r="A465" t="str">
        <f t="shared" si="7"/>
        <v>2012_2846</v>
      </c>
      <c r="D465" s="126">
        <v>463</v>
      </c>
      <c r="E465" s="127">
        <v>2846</v>
      </c>
      <c r="F465" s="127" t="s">
        <v>119</v>
      </c>
      <c r="G465" s="127">
        <v>2846</v>
      </c>
      <c r="H465" s="127">
        <v>2012</v>
      </c>
      <c r="I465" s="127">
        <v>0</v>
      </c>
      <c r="J465" s="127">
        <v>1</v>
      </c>
      <c r="K465" s="127">
        <v>310.39999999999998</v>
      </c>
      <c r="L465" s="127">
        <v>297.39999999999998</v>
      </c>
      <c r="M465" s="127">
        <v>364314.66</v>
      </c>
      <c r="N465" s="127">
        <v>175143.08</v>
      </c>
      <c r="O465" s="127">
        <v>185167.54</v>
      </c>
      <c r="P465" s="127">
        <v>56717.85</v>
      </c>
      <c r="Q465" s="127">
        <v>1173.69</v>
      </c>
    </row>
    <row r="466" spans="1:17" ht="38.25" x14ac:dyDescent="0.2">
      <c r="A466" t="str">
        <f t="shared" si="7"/>
        <v>2012_2862</v>
      </c>
      <c r="D466" s="126">
        <v>464</v>
      </c>
      <c r="E466" s="127">
        <v>2862</v>
      </c>
      <c r="F466" s="127" t="s">
        <v>120</v>
      </c>
      <c r="G466" s="127">
        <v>2862</v>
      </c>
      <c r="H466" s="127">
        <v>2012</v>
      </c>
      <c r="I466" s="127">
        <v>0</v>
      </c>
      <c r="J466" s="127">
        <v>1</v>
      </c>
      <c r="K466" s="127">
        <v>627.4</v>
      </c>
      <c r="L466" s="127">
        <v>648.4</v>
      </c>
      <c r="M466" s="127">
        <v>83242.3</v>
      </c>
      <c r="N466" s="127">
        <v>115397.42</v>
      </c>
      <c r="O466" s="127">
        <v>125755.07</v>
      </c>
      <c r="P466" s="127">
        <v>96784.77</v>
      </c>
      <c r="Q466" s="127">
        <v>132.68</v>
      </c>
    </row>
    <row r="467" spans="1:17" x14ac:dyDescent="0.2">
      <c r="A467" t="str">
        <f t="shared" si="7"/>
        <v>2012_2977</v>
      </c>
      <c r="D467" s="126">
        <v>465</v>
      </c>
      <c r="E467" s="127">
        <v>2977</v>
      </c>
      <c r="F467" s="127" t="s">
        <v>121</v>
      </c>
      <c r="G467" s="127">
        <v>2977</v>
      </c>
      <c r="H467" s="127">
        <v>2012</v>
      </c>
      <c r="I467" s="127">
        <v>0</v>
      </c>
      <c r="J467" s="127">
        <v>1</v>
      </c>
      <c r="K467" s="127">
        <v>646.5</v>
      </c>
      <c r="L467" s="127">
        <v>676</v>
      </c>
      <c r="M467" s="127">
        <v>12780.02</v>
      </c>
      <c r="N467" s="127">
        <v>151863.65</v>
      </c>
      <c r="O467" s="127">
        <v>161252.17000000001</v>
      </c>
      <c r="P467" s="127">
        <v>171711.84</v>
      </c>
      <c r="Q467" s="127">
        <v>19.77</v>
      </c>
    </row>
    <row r="468" spans="1:17" x14ac:dyDescent="0.2">
      <c r="A468" t="str">
        <f t="shared" si="7"/>
        <v>2012_2988</v>
      </c>
      <c r="D468" s="126">
        <v>466</v>
      </c>
      <c r="E468" s="127">
        <v>2988</v>
      </c>
      <c r="F468" s="127" t="s">
        <v>122</v>
      </c>
      <c r="G468" s="127">
        <v>2988</v>
      </c>
      <c r="H468" s="127">
        <v>2012</v>
      </c>
      <c r="I468" s="127">
        <v>0</v>
      </c>
      <c r="J468" s="127">
        <v>1</v>
      </c>
      <c r="K468" s="127">
        <v>532.20000000000005</v>
      </c>
      <c r="L468" s="127">
        <v>691.3</v>
      </c>
      <c r="M468" s="127">
        <v>82514.38</v>
      </c>
      <c r="N468" s="127">
        <v>165462.96</v>
      </c>
      <c r="O468" s="127">
        <v>174374.22</v>
      </c>
      <c r="P468" s="127">
        <v>147332.29999999999</v>
      </c>
      <c r="Q468" s="127">
        <v>155.04</v>
      </c>
    </row>
    <row r="469" spans="1:17" ht="38.25" x14ac:dyDescent="0.2">
      <c r="A469" t="str">
        <f t="shared" si="7"/>
        <v>2012_3029</v>
      </c>
      <c r="D469" s="126">
        <v>467</v>
      </c>
      <c r="E469" s="127">
        <v>3029</v>
      </c>
      <c r="F469" s="127" t="s">
        <v>123</v>
      </c>
      <c r="G469" s="127">
        <v>3029</v>
      </c>
      <c r="H469" s="127">
        <v>2012</v>
      </c>
      <c r="I469" s="127">
        <v>0</v>
      </c>
      <c r="J469" s="127">
        <v>1</v>
      </c>
      <c r="K469" s="127">
        <v>1341.3</v>
      </c>
      <c r="L469" s="127">
        <v>1278.3</v>
      </c>
      <c r="M469" s="127">
        <v>589963.61</v>
      </c>
      <c r="N469" s="127">
        <v>577413.24</v>
      </c>
      <c r="O469" s="127">
        <v>587347</v>
      </c>
      <c r="P469" s="127">
        <v>462355.08</v>
      </c>
      <c r="Q469" s="127">
        <v>439.84</v>
      </c>
    </row>
    <row r="470" spans="1:17" ht="25.5" x14ac:dyDescent="0.2">
      <c r="A470" t="str">
        <f t="shared" si="7"/>
        <v>2012_3033</v>
      </c>
      <c r="D470" s="126">
        <v>468</v>
      </c>
      <c r="E470" s="127">
        <v>3033</v>
      </c>
      <c r="F470" s="127" t="s">
        <v>124</v>
      </c>
      <c r="G470" s="127">
        <v>3033</v>
      </c>
      <c r="H470" s="127">
        <v>2012</v>
      </c>
      <c r="I470" s="127">
        <v>0</v>
      </c>
      <c r="J470" s="127">
        <v>1</v>
      </c>
      <c r="K470" s="127">
        <v>400.7</v>
      </c>
      <c r="L470" s="127">
        <v>342.6</v>
      </c>
      <c r="M470" s="127">
        <v>584679.41</v>
      </c>
      <c r="N470" s="127">
        <v>140047.53</v>
      </c>
      <c r="O470" s="127">
        <v>156022.14000000001</v>
      </c>
      <c r="P470" s="127">
        <v>77131.19</v>
      </c>
      <c r="Q470" s="127">
        <v>1459.15</v>
      </c>
    </row>
    <row r="471" spans="1:17" x14ac:dyDescent="0.2">
      <c r="A471" t="str">
        <f t="shared" si="7"/>
        <v>2012_3042</v>
      </c>
      <c r="D471" s="126">
        <v>469</v>
      </c>
      <c r="E471" s="127">
        <v>3042</v>
      </c>
      <c r="F471" s="127" t="s">
        <v>125</v>
      </c>
      <c r="G471" s="127">
        <v>3042</v>
      </c>
      <c r="H471" s="127">
        <v>2012</v>
      </c>
      <c r="I471" s="127">
        <v>0</v>
      </c>
      <c r="J471" s="127">
        <v>1</v>
      </c>
      <c r="K471" s="127">
        <v>665</v>
      </c>
      <c r="L471" s="127">
        <v>715</v>
      </c>
      <c r="M471" s="127">
        <v>329138.08</v>
      </c>
      <c r="N471" s="127">
        <v>151204.78</v>
      </c>
      <c r="O471" s="127">
        <v>163513.97</v>
      </c>
      <c r="P471" s="127">
        <v>183575.43</v>
      </c>
      <c r="Q471" s="127">
        <v>494.94</v>
      </c>
    </row>
    <row r="472" spans="1:17" x14ac:dyDescent="0.2">
      <c r="A472" t="str">
        <f t="shared" si="7"/>
        <v>2012_3060</v>
      </c>
      <c r="D472" s="126">
        <v>470</v>
      </c>
      <c r="E472" s="127">
        <v>3060</v>
      </c>
      <c r="F472" s="127" t="s">
        <v>126</v>
      </c>
      <c r="G472" s="127">
        <v>3060</v>
      </c>
      <c r="H472" s="127">
        <v>2012</v>
      </c>
      <c r="I472" s="127">
        <v>0</v>
      </c>
      <c r="J472" s="127">
        <v>1</v>
      </c>
      <c r="K472" s="127">
        <v>1163.5999999999999</v>
      </c>
      <c r="L472" s="127">
        <v>1326.6</v>
      </c>
      <c r="M472" s="127">
        <v>599094.43000000005</v>
      </c>
      <c r="N472" s="127">
        <v>135555.63</v>
      </c>
      <c r="O472" s="127">
        <v>150562.07</v>
      </c>
      <c r="P472" s="127">
        <v>175198.84</v>
      </c>
      <c r="Q472" s="127">
        <v>514.86</v>
      </c>
    </row>
    <row r="473" spans="1:17" ht="25.5" x14ac:dyDescent="0.2">
      <c r="A473" t="str">
        <f t="shared" si="7"/>
        <v>2012_3168</v>
      </c>
      <c r="D473" s="126">
        <v>471</v>
      </c>
      <c r="E473" s="127">
        <v>3168</v>
      </c>
      <c r="F473" s="127" t="s">
        <v>127</v>
      </c>
      <c r="G473" s="127">
        <v>3168</v>
      </c>
      <c r="H473" s="127">
        <v>2012</v>
      </c>
      <c r="I473" s="127">
        <v>0</v>
      </c>
      <c r="J473" s="127">
        <v>1</v>
      </c>
      <c r="K473" s="127">
        <v>738.8</v>
      </c>
      <c r="L473" s="127">
        <v>702.7</v>
      </c>
      <c r="M473" s="127">
        <v>331917.76</v>
      </c>
      <c r="N473" s="127">
        <v>200152.98</v>
      </c>
      <c r="O473" s="127">
        <v>217252.59</v>
      </c>
      <c r="P473" s="127">
        <v>179207.08</v>
      </c>
      <c r="Q473" s="127">
        <v>449.27</v>
      </c>
    </row>
    <row r="474" spans="1:17" ht="25.5" x14ac:dyDescent="0.2">
      <c r="A474" t="str">
        <f t="shared" si="7"/>
        <v>2012_3105</v>
      </c>
      <c r="D474" s="126">
        <v>472</v>
      </c>
      <c r="E474" s="127">
        <v>3105</v>
      </c>
      <c r="F474" s="127" t="s">
        <v>128</v>
      </c>
      <c r="G474" s="127">
        <v>3105</v>
      </c>
      <c r="H474" s="127">
        <v>2012</v>
      </c>
      <c r="I474" s="127">
        <v>0</v>
      </c>
      <c r="J474" s="127">
        <v>1</v>
      </c>
      <c r="K474" s="127">
        <v>1381.6</v>
      </c>
      <c r="L474" s="127">
        <v>1343</v>
      </c>
      <c r="M474" s="127">
        <v>668922.5</v>
      </c>
      <c r="N474" s="127">
        <v>349867.94</v>
      </c>
      <c r="O474" s="127">
        <v>371339.42</v>
      </c>
      <c r="P474" s="127">
        <v>212475.86</v>
      </c>
      <c r="Q474" s="127">
        <v>484.17</v>
      </c>
    </row>
    <row r="475" spans="1:17" x14ac:dyDescent="0.2">
      <c r="A475" t="str">
        <f t="shared" si="7"/>
        <v>2012_3114</v>
      </c>
      <c r="D475" s="126">
        <v>473</v>
      </c>
      <c r="E475" s="127">
        <v>3114</v>
      </c>
      <c r="F475" s="127" t="s">
        <v>129</v>
      </c>
      <c r="G475" s="127">
        <v>3114</v>
      </c>
      <c r="H475" s="127">
        <v>2012</v>
      </c>
      <c r="I475" s="127">
        <v>0</v>
      </c>
      <c r="J475" s="127">
        <v>1</v>
      </c>
      <c r="K475" s="127">
        <v>3349.8</v>
      </c>
      <c r="L475" s="127">
        <v>3406</v>
      </c>
      <c r="M475" s="127">
        <v>284058.51</v>
      </c>
      <c r="N475" s="127">
        <v>590782.68000000005</v>
      </c>
      <c r="O475" s="127">
        <v>629120.16</v>
      </c>
      <c r="P475" s="127">
        <v>608356.49</v>
      </c>
      <c r="Q475" s="127">
        <v>84.8</v>
      </c>
    </row>
    <row r="476" spans="1:17" ht="25.5" x14ac:dyDescent="0.2">
      <c r="A476" t="str">
        <f t="shared" si="7"/>
        <v>2012_3119</v>
      </c>
      <c r="D476" s="126">
        <v>474</v>
      </c>
      <c r="E476" s="127">
        <v>3119</v>
      </c>
      <c r="F476" s="127" t="s">
        <v>130</v>
      </c>
      <c r="G476" s="127">
        <v>3119</v>
      </c>
      <c r="H476" s="127">
        <v>2012</v>
      </c>
      <c r="I476" s="127">
        <v>0</v>
      </c>
      <c r="J476" s="127">
        <v>1</v>
      </c>
      <c r="K476" s="127">
        <v>891.1</v>
      </c>
      <c r="L476" s="127">
        <v>845.7</v>
      </c>
      <c r="M476" s="127">
        <v>133415.03</v>
      </c>
      <c r="N476" s="127">
        <v>225198.62</v>
      </c>
      <c r="O476" s="127">
        <v>234152.88</v>
      </c>
      <c r="P476" s="127">
        <v>302445.07</v>
      </c>
      <c r="Q476" s="127">
        <v>149.72</v>
      </c>
    </row>
    <row r="477" spans="1:17" x14ac:dyDescent="0.2">
      <c r="A477" t="str">
        <f t="shared" si="7"/>
        <v>2012_3141</v>
      </c>
      <c r="D477" s="126">
        <v>475</v>
      </c>
      <c r="E477" s="127">
        <v>3141</v>
      </c>
      <c r="F477" s="127" t="s">
        <v>131</v>
      </c>
      <c r="G477" s="127">
        <v>3141</v>
      </c>
      <c r="H477" s="127">
        <v>2012</v>
      </c>
      <c r="I477" s="127">
        <v>0</v>
      </c>
      <c r="J477" s="127">
        <v>1</v>
      </c>
      <c r="K477" s="127">
        <v>12453.4</v>
      </c>
      <c r="L477" s="127">
        <v>12189.1</v>
      </c>
      <c r="M477" s="127">
        <v>455399.75</v>
      </c>
      <c r="N477" s="127">
        <v>2292605.77</v>
      </c>
      <c r="O477" s="127">
        <v>2342452.1</v>
      </c>
      <c r="P477" s="127">
        <v>2232920.02</v>
      </c>
      <c r="Q477" s="127">
        <v>36.57</v>
      </c>
    </row>
    <row r="478" spans="1:17" ht="25.5" x14ac:dyDescent="0.2">
      <c r="A478" t="str">
        <f t="shared" si="7"/>
        <v>2012_3150</v>
      </c>
      <c r="D478" s="126">
        <v>476</v>
      </c>
      <c r="E478" s="127">
        <v>3150</v>
      </c>
      <c r="F478" s="127" t="s">
        <v>132</v>
      </c>
      <c r="G478" s="127">
        <v>3150</v>
      </c>
      <c r="H478" s="127">
        <v>2012</v>
      </c>
      <c r="I478" s="127">
        <v>0</v>
      </c>
      <c r="J478" s="127">
        <v>1</v>
      </c>
      <c r="K478" s="127">
        <v>1082.5</v>
      </c>
      <c r="L478" s="127">
        <v>1125.8</v>
      </c>
      <c r="M478" s="127">
        <v>60186.22</v>
      </c>
      <c r="N478" s="127">
        <v>310208.42</v>
      </c>
      <c r="O478" s="127">
        <v>316768.61</v>
      </c>
      <c r="P478" s="127">
        <v>300666.3</v>
      </c>
      <c r="Q478" s="127">
        <v>55.6</v>
      </c>
    </row>
    <row r="479" spans="1:17" ht="25.5" x14ac:dyDescent="0.2">
      <c r="A479" t="str">
        <f t="shared" si="7"/>
        <v>2012_3154</v>
      </c>
      <c r="D479" s="126">
        <v>477</v>
      </c>
      <c r="E479" s="127">
        <v>3154</v>
      </c>
      <c r="F479" s="127" t="s">
        <v>133</v>
      </c>
      <c r="G479" s="127">
        <v>3154</v>
      </c>
      <c r="H479" s="127">
        <v>2012</v>
      </c>
      <c r="I479" s="127">
        <v>0</v>
      </c>
      <c r="J479" s="127">
        <v>1</v>
      </c>
      <c r="K479" s="127">
        <v>582.9</v>
      </c>
      <c r="L479" s="127">
        <v>570.1</v>
      </c>
      <c r="M479" s="127">
        <v>29749.57</v>
      </c>
      <c r="N479" s="127">
        <v>46821.05</v>
      </c>
      <c r="O479" s="127">
        <v>53443.1</v>
      </c>
      <c r="P479" s="127">
        <v>157304.98000000001</v>
      </c>
      <c r="Q479" s="127">
        <v>51.04</v>
      </c>
    </row>
    <row r="480" spans="1:17" x14ac:dyDescent="0.2">
      <c r="A480" t="str">
        <f t="shared" si="7"/>
        <v>2012_3186</v>
      </c>
      <c r="D480" s="126">
        <v>478</v>
      </c>
      <c r="E480" s="127">
        <v>3186</v>
      </c>
      <c r="F480" s="127" t="s">
        <v>335</v>
      </c>
      <c r="G480" s="127">
        <v>3186</v>
      </c>
      <c r="H480" s="127">
        <v>2012</v>
      </c>
      <c r="I480" s="127">
        <v>0</v>
      </c>
      <c r="J480" s="127">
        <v>1</v>
      </c>
      <c r="K480" s="127">
        <v>363.3</v>
      </c>
      <c r="L480" s="127">
        <v>276.60000000000002</v>
      </c>
      <c r="M480" s="127">
        <v>171098.85</v>
      </c>
      <c r="N480" s="127">
        <v>115078.07</v>
      </c>
      <c r="O480" s="127">
        <v>115871.38</v>
      </c>
      <c r="P480" s="127">
        <v>93397.39</v>
      </c>
      <c r="Q480" s="127">
        <v>470.96</v>
      </c>
    </row>
    <row r="481" spans="1:17" x14ac:dyDescent="0.2">
      <c r="A481" t="str">
        <f t="shared" si="7"/>
        <v>2012_3204</v>
      </c>
      <c r="D481" s="126">
        <v>479</v>
      </c>
      <c r="E481" s="127">
        <v>3204</v>
      </c>
      <c r="F481" s="127" t="s">
        <v>134</v>
      </c>
      <c r="G481" s="127">
        <v>3204</v>
      </c>
      <c r="H481" s="127">
        <v>2012</v>
      </c>
      <c r="I481" s="127">
        <v>0</v>
      </c>
      <c r="J481" s="127">
        <v>1</v>
      </c>
      <c r="K481" s="127">
        <v>894.1</v>
      </c>
      <c r="L481" s="127">
        <v>929</v>
      </c>
      <c r="M481" s="127">
        <v>77002.27</v>
      </c>
      <c r="N481" s="127">
        <v>110100.6</v>
      </c>
      <c r="O481" s="127">
        <v>110378.4</v>
      </c>
      <c r="P481" s="127">
        <v>99599.22</v>
      </c>
      <c r="Q481" s="127">
        <v>86.12</v>
      </c>
    </row>
    <row r="482" spans="1:17" x14ac:dyDescent="0.2">
      <c r="A482" t="str">
        <f t="shared" si="7"/>
        <v>2012_3231</v>
      </c>
      <c r="D482" s="126">
        <v>480</v>
      </c>
      <c r="E482" s="127">
        <v>3231</v>
      </c>
      <c r="F482" s="127" t="s">
        <v>135</v>
      </c>
      <c r="G482" s="127">
        <v>3231</v>
      </c>
      <c r="H482" s="127">
        <v>2012</v>
      </c>
      <c r="I482" s="127">
        <v>0</v>
      </c>
      <c r="J482" s="127">
        <v>1</v>
      </c>
      <c r="K482" s="127">
        <v>6147.7</v>
      </c>
      <c r="L482" s="127">
        <v>6193.7</v>
      </c>
      <c r="M482" s="127">
        <v>2034554.49</v>
      </c>
      <c r="N482" s="127">
        <v>947694.64</v>
      </c>
      <c r="O482" s="127">
        <v>1016900.24</v>
      </c>
      <c r="P482" s="127">
        <v>644982.57999999996</v>
      </c>
      <c r="Q482" s="127">
        <v>330.95</v>
      </c>
    </row>
    <row r="483" spans="1:17" x14ac:dyDescent="0.2">
      <c r="A483" t="str">
        <f t="shared" si="7"/>
        <v>2012_3312</v>
      </c>
      <c r="D483" s="126">
        <v>481</v>
      </c>
      <c r="E483" s="127">
        <v>3312</v>
      </c>
      <c r="F483" s="127" t="s">
        <v>136</v>
      </c>
      <c r="G483" s="127">
        <v>3312</v>
      </c>
      <c r="H483" s="127">
        <v>2012</v>
      </c>
      <c r="I483" s="127">
        <v>0</v>
      </c>
      <c r="J483" s="127">
        <v>1</v>
      </c>
      <c r="K483" s="127">
        <v>1972.8</v>
      </c>
      <c r="L483" s="127">
        <v>1891.8</v>
      </c>
      <c r="M483" s="127">
        <v>533314.42000000004</v>
      </c>
      <c r="N483" s="127">
        <v>802946.44</v>
      </c>
      <c r="O483" s="127">
        <v>849712.13</v>
      </c>
      <c r="P483" s="127">
        <v>759516.89</v>
      </c>
      <c r="Q483" s="127">
        <v>270.33</v>
      </c>
    </row>
    <row r="484" spans="1:17" x14ac:dyDescent="0.2">
      <c r="A484" t="str">
        <f t="shared" si="7"/>
        <v>2012_3330</v>
      </c>
      <c r="D484" s="126">
        <v>482</v>
      </c>
      <c r="E484" s="127">
        <v>3330</v>
      </c>
      <c r="F484" s="127" t="s">
        <v>137</v>
      </c>
      <c r="G484" s="127">
        <v>3330</v>
      </c>
      <c r="H484" s="127">
        <v>2012</v>
      </c>
      <c r="I484" s="127">
        <v>0</v>
      </c>
      <c r="J484" s="127">
        <v>1</v>
      </c>
      <c r="K484" s="127">
        <v>325.7</v>
      </c>
      <c r="L484" s="127">
        <v>295</v>
      </c>
      <c r="M484" s="127">
        <v>45569.9</v>
      </c>
      <c r="N484" s="127">
        <v>47074.58</v>
      </c>
      <c r="O484" s="127">
        <v>51363.17</v>
      </c>
      <c r="P484" s="127">
        <v>52569.120000000003</v>
      </c>
      <c r="Q484" s="127">
        <v>139.91</v>
      </c>
    </row>
    <row r="485" spans="1:17" ht="25.5" x14ac:dyDescent="0.2">
      <c r="A485" t="str">
        <f t="shared" si="7"/>
        <v>2012_3348</v>
      </c>
      <c r="D485" s="126">
        <v>483</v>
      </c>
      <c r="E485" s="127">
        <v>3348</v>
      </c>
      <c r="F485" s="127" t="s">
        <v>138</v>
      </c>
      <c r="G485" s="127">
        <v>3348</v>
      </c>
      <c r="H485" s="127">
        <v>2012</v>
      </c>
      <c r="I485" s="127">
        <v>0</v>
      </c>
      <c r="J485" s="127">
        <v>1</v>
      </c>
      <c r="K485" s="127">
        <v>468</v>
      </c>
      <c r="L485" s="127">
        <v>461</v>
      </c>
      <c r="M485" s="127">
        <v>60589.440000000002</v>
      </c>
      <c r="N485" s="127">
        <v>74974.820000000007</v>
      </c>
      <c r="O485" s="127">
        <v>81841.3</v>
      </c>
      <c r="P485" s="127">
        <v>80892.740000000005</v>
      </c>
      <c r="Q485" s="127">
        <v>129.46</v>
      </c>
    </row>
    <row r="486" spans="1:17" x14ac:dyDescent="0.2">
      <c r="A486" t="str">
        <f t="shared" si="7"/>
        <v>2012_3375</v>
      </c>
      <c r="D486" s="126">
        <v>484</v>
      </c>
      <c r="E486" s="127">
        <v>3375</v>
      </c>
      <c r="F486" s="127" t="s">
        <v>139</v>
      </c>
      <c r="G486" s="127">
        <v>3375</v>
      </c>
      <c r="H486" s="127">
        <v>2012</v>
      </c>
      <c r="I486" s="127">
        <v>0</v>
      </c>
      <c r="J486" s="127">
        <v>1</v>
      </c>
      <c r="K486" s="127">
        <v>1868.7</v>
      </c>
      <c r="L486" s="127">
        <v>1828.7</v>
      </c>
      <c r="M486" s="127">
        <v>109067.45</v>
      </c>
      <c r="N486" s="127">
        <v>451369.99</v>
      </c>
      <c r="O486" s="127">
        <v>494420.13</v>
      </c>
      <c r="P486" s="127">
        <v>524682.23999999999</v>
      </c>
      <c r="Q486" s="127">
        <v>58.37</v>
      </c>
    </row>
    <row r="487" spans="1:17" ht="25.5" x14ac:dyDescent="0.2">
      <c r="A487" t="str">
        <f t="shared" si="7"/>
        <v>2012_3420</v>
      </c>
      <c r="D487" s="126">
        <v>485</v>
      </c>
      <c r="E487" s="127">
        <v>3420</v>
      </c>
      <c r="F487" s="127" t="s">
        <v>140</v>
      </c>
      <c r="G487" s="127">
        <v>3420</v>
      </c>
      <c r="H487" s="127">
        <v>2012</v>
      </c>
      <c r="I487" s="127">
        <v>0</v>
      </c>
      <c r="J487" s="127">
        <v>1</v>
      </c>
      <c r="K487" s="127">
        <v>594.20000000000005</v>
      </c>
      <c r="L487" s="127">
        <v>612.5</v>
      </c>
      <c r="M487" s="127">
        <v>209400.85</v>
      </c>
      <c r="N487" s="127">
        <v>173448.99</v>
      </c>
      <c r="O487" s="127">
        <v>178619.8</v>
      </c>
      <c r="P487" s="127">
        <v>129841.98</v>
      </c>
      <c r="Q487" s="127">
        <v>352.41</v>
      </c>
    </row>
    <row r="488" spans="1:17" x14ac:dyDescent="0.2">
      <c r="A488" t="str">
        <f t="shared" si="7"/>
        <v>2012_3465</v>
      </c>
      <c r="D488" s="126">
        <v>486</v>
      </c>
      <c r="E488" s="127">
        <v>3465</v>
      </c>
      <c r="F488" s="127" t="s">
        <v>141</v>
      </c>
      <c r="G488" s="127">
        <v>3465</v>
      </c>
      <c r="H488" s="127">
        <v>2012</v>
      </c>
      <c r="I488" s="127">
        <v>0</v>
      </c>
      <c r="J488" s="127">
        <v>1</v>
      </c>
      <c r="K488" s="127">
        <v>344.4</v>
      </c>
      <c r="L488" s="127">
        <v>373.4</v>
      </c>
      <c r="M488" s="127">
        <v>123031.58</v>
      </c>
      <c r="N488" s="127">
        <v>74987.839999999997</v>
      </c>
      <c r="O488" s="127">
        <v>78631.490000000005</v>
      </c>
      <c r="P488" s="127">
        <v>41646</v>
      </c>
      <c r="Q488" s="127">
        <v>357.23</v>
      </c>
    </row>
    <row r="489" spans="1:17" ht="25.5" x14ac:dyDescent="0.2">
      <c r="A489" t="str">
        <f t="shared" si="7"/>
        <v>2012_3537</v>
      </c>
      <c r="D489" s="126">
        <v>487</v>
      </c>
      <c r="E489" s="127">
        <v>3537</v>
      </c>
      <c r="F489" s="127" t="s">
        <v>142</v>
      </c>
      <c r="G489" s="127">
        <v>3537</v>
      </c>
      <c r="H489" s="127">
        <v>2012</v>
      </c>
      <c r="I489" s="127">
        <v>0</v>
      </c>
      <c r="J489" s="127">
        <v>1</v>
      </c>
      <c r="K489" s="127">
        <v>331</v>
      </c>
      <c r="L489" s="127">
        <v>290</v>
      </c>
      <c r="M489" s="127">
        <v>142220.15</v>
      </c>
      <c r="N489" s="127">
        <v>152415.16</v>
      </c>
      <c r="O489" s="127">
        <v>170255.12</v>
      </c>
      <c r="P489" s="127">
        <v>135654.26</v>
      </c>
      <c r="Q489" s="127">
        <v>429.67</v>
      </c>
    </row>
    <row r="490" spans="1:17" ht="25.5" x14ac:dyDescent="0.2">
      <c r="A490" t="str">
        <f t="shared" si="7"/>
        <v>2012_3555</v>
      </c>
      <c r="D490" s="126">
        <v>488</v>
      </c>
      <c r="E490" s="127">
        <v>3555</v>
      </c>
      <c r="F490" s="127" t="s">
        <v>143</v>
      </c>
      <c r="G490" s="127">
        <v>3555</v>
      </c>
      <c r="H490" s="127">
        <v>2012</v>
      </c>
      <c r="I490" s="127">
        <v>0</v>
      </c>
      <c r="J490" s="127">
        <v>1</v>
      </c>
      <c r="K490" s="127">
        <v>621.9</v>
      </c>
      <c r="L490" s="127">
        <v>612.70000000000005</v>
      </c>
      <c r="M490" s="127">
        <v>54314.59</v>
      </c>
      <c r="N490" s="127">
        <v>120727.46</v>
      </c>
      <c r="O490" s="127">
        <v>129619.83</v>
      </c>
      <c r="P490" s="127">
        <v>128039.03999999999</v>
      </c>
      <c r="Q490" s="127">
        <v>87.34</v>
      </c>
    </row>
    <row r="491" spans="1:17" x14ac:dyDescent="0.2">
      <c r="A491" t="str">
        <f t="shared" si="7"/>
        <v>2012_3600</v>
      </c>
      <c r="D491" s="126">
        <v>489</v>
      </c>
      <c r="E491" s="127">
        <v>3600</v>
      </c>
      <c r="F491" s="127" t="s">
        <v>144</v>
      </c>
      <c r="G491" s="127">
        <v>3600</v>
      </c>
      <c r="H491" s="127">
        <v>2012</v>
      </c>
      <c r="I491" s="127">
        <v>0</v>
      </c>
      <c r="J491" s="127">
        <v>1</v>
      </c>
      <c r="K491" s="127">
        <v>2066.1</v>
      </c>
      <c r="L491" s="127">
        <v>2032.3</v>
      </c>
      <c r="M491" s="127">
        <v>501075.47</v>
      </c>
      <c r="N491" s="127">
        <v>501737.33</v>
      </c>
      <c r="O491" s="127">
        <v>541561.19999999995</v>
      </c>
      <c r="P491" s="127">
        <v>437936.58</v>
      </c>
      <c r="Q491" s="127">
        <v>242.52</v>
      </c>
    </row>
    <row r="492" spans="1:17" x14ac:dyDescent="0.2">
      <c r="A492" t="str">
        <f t="shared" si="7"/>
        <v>2012_3609</v>
      </c>
      <c r="D492" s="126">
        <v>490</v>
      </c>
      <c r="E492" s="127">
        <v>3609</v>
      </c>
      <c r="F492" s="127" t="s">
        <v>145</v>
      </c>
      <c r="G492" s="127">
        <v>3609</v>
      </c>
      <c r="H492" s="127">
        <v>2012</v>
      </c>
      <c r="I492" s="127">
        <v>0</v>
      </c>
      <c r="J492" s="127">
        <v>1</v>
      </c>
      <c r="K492" s="127">
        <v>409.8</v>
      </c>
      <c r="L492" s="127">
        <v>457.2</v>
      </c>
      <c r="M492" s="127">
        <v>231363.05</v>
      </c>
      <c r="N492" s="127">
        <v>109536.5</v>
      </c>
      <c r="O492" s="127">
        <v>115195.74</v>
      </c>
      <c r="P492" s="127">
        <v>74720.100000000006</v>
      </c>
      <c r="Q492" s="127">
        <v>564.58000000000004</v>
      </c>
    </row>
    <row r="493" spans="1:17" ht="25.5" x14ac:dyDescent="0.2">
      <c r="A493" t="str">
        <f t="shared" si="7"/>
        <v>2012_3645</v>
      </c>
      <c r="D493" s="126">
        <v>491</v>
      </c>
      <c r="E493" s="127">
        <v>3645</v>
      </c>
      <c r="F493" s="127" t="s">
        <v>146</v>
      </c>
      <c r="G493" s="127">
        <v>3645</v>
      </c>
      <c r="H493" s="127">
        <v>2012</v>
      </c>
      <c r="I493" s="127">
        <v>0</v>
      </c>
      <c r="J493" s="127">
        <v>1</v>
      </c>
      <c r="K493" s="127">
        <v>2580.3000000000002</v>
      </c>
      <c r="L493" s="127">
        <v>3074.4</v>
      </c>
      <c r="M493" s="127">
        <v>760728.26</v>
      </c>
      <c r="N493" s="127">
        <v>463718.01</v>
      </c>
      <c r="O493" s="127">
        <v>478810.54</v>
      </c>
      <c r="P493" s="127">
        <v>404596.59</v>
      </c>
      <c r="Q493" s="127">
        <v>294.82</v>
      </c>
    </row>
    <row r="494" spans="1:17" x14ac:dyDescent="0.2">
      <c r="A494" t="str">
        <f t="shared" si="7"/>
        <v>2012_3715</v>
      </c>
      <c r="D494" s="126">
        <v>492</v>
      </c>
      <c r="E494" s="127">
        <v>3715</v>
      </c>
      <c r="F494" s="127" t="s">
        <v>147</v>
      </c>
      <c r="G494" s="127">
        <v>3715</v>
      </c>
      <c r="H494" s="127">
        <v>2012</v>
      </c>
      <c r="I494" s="127">
        <v>0</v>
      </c>
      <c r="J494" s="127">
        <v>1</v>
      </c>
      <c r="K494" s="127">
        <v>6729.7</v>
      </c>
      <c r="L494" s="127">
        <v>6581.2</v>
      </c>
      <c r="M494" s="127">
        <v>1982724.17</v>
      </c>
      <c r="N494" s="127">
        <v>808698.98</v>
      </c>
      <c r="O494" s="127">
        <v>813494.18</v>
      </c>
      <c r="P494" s="127">
        <v>853432.06</v>
      </c>
      <c r="Q494" s="127">
        <v>294.62</v>
      </c>
    </row>
    <row r="495" spans="1:17" x14ac:dyDescent="0.2">
      <c r="A495" t="str">
        <f t="shared" si="7"/>
        <v>2012_3744</v>
      </c>
      <c r="D495" s="126">
        <v>493</v>
      </c>
      <c r="E495" s="127">
        <v>3744</v>
      </c>
      <c r="F495" s="127" t="s">
        <v>148</v>
      </c>
      <c r="G495" s="127">
        <v>3744</v>
      </c>
      <c r="H495" s="127">
        <v>2012</v>
      </c>
      <c r="I495" s="127">
        <v>0</v>
      </c>
      <c r="J495" s="127">
        <v>1</v>
      </c>
      <c r="K495" s="127">
        <v>659.1</v>
      </c>
      <c r="L495" s="127">
        <v>601.29999999999995</v>
      </c>
      <c r="M495" s="127">
        <v>94360.24</v>
      </c>
      <c r="N495" s="127">
        <v>150544.76</v>
      </c>
      <c r="O495" s="127">
        <v>158557.76000000001</v>
      </c>
      <c r="P495" s="127">
        <v>195290.67</v>
      </c>
      <c r="Q495" s="127">
        <v>143.16999999999999</v>
      </c>
    </row>
    <row r="496" spans="1:17" ht="25.5" x14ac:dyDescent="0.2">
      <c r="A496" t="str">
        <f t="shared" si="7"/>
        <v>2012_3798</v>
      </c>
      <c r="D496" s="126">
        <v>494</v>
      </c>
      <c r="E496" s="127">
        <v>3798</v>
      </c>
      <c r="F496" s="127" t="s">
        <v>149</v>
      </c>
      <c r="G496" s="127">
        <v>3798</v>
      </c>
      <c r="H496" s="127">
        <v>2012</v>
      </c>
      <c r="I496" s="127">
        <v>0</v>
      </c>
      <c r="J496" s="127">
        <v>1</v>
      </c>
      <c r="K496" s="127">
        <v>574.70000000000005</v>
      </c>
      <c r="L496" s="127">
        <v>636.70000000000005</v>
      </c>
      <c r="M496" s="127">
        <v>276273.45</v>
      </c>
      <c r="N496" s="127">
        <v>225224.43</v>
      </c>
      <c r="O496" s="127">
        <v>245394.5</v>
      </c>
      <c r="P496" s="127">
        <v>147031.07999999999</v>
      </c>
      <c r="Q496" s="127">
        <v>480.73</v>
      </c>
    </row>
    <row r="497" spans="1:17" x14ac:dyDescent="0.2">
      <c r="A497" t="str">
        <f t="shared" si="7"/>
        <v>2012_3816</v>
      </c>
      <c r="D497" s="126">
        <v>495</v>
      </c>
      <c r="E497" s="127">
        <v>3816</v>
      </c>
      <c r="F497" s="127" t="s">
        <v>150</v>
      </c>
      <c r="G497" s="127">
        <v>3816</v>
      </c>
      <c r="H497" s="127">
        <v>2012</v>
      </c>
      <c r="I497" s="127">
        <v>0</v>
      </c>
      <c r="J497" s="127">
        <v>1</v>
      </c>
      <c r="K497" s="127">
        <v>415.1</v>
      </c>
      <c r="L497" s="127">
        <v>484</v>
      </c>
      <c r="M497" s="135">
        <v>-120.8</v>
      </c>
      <c r="N497" s="127">
        <v>66440.59</v>
      </c>
      <c r="O497" s="127">
        <v>66468.06</v>
      </c>
      <c r="P497" s="127">
        <v>67738.28</v>
      </c>
      <c r="Q497" s="135">
        <v>-0.28999999999999998</v>
      </c>
    </row>
    <row r="498" spans="1:17" ht="38.25" x14ac:dyDescent="0.2">
      <c r="A498" t="str">
        <f t="shared" si="7"/>
        <v>2012_3841</v>
      </c>
      <c r="D498" s="126">
        <v>496</v>
      </c>
      <c r="E498" s="127">
        <v>3841</v>
      </c>
      <c r="F498" s="127" t="s">
        <v>151</v>
      </c>
      <c r="G498" s="127">
        <v>3841</v>
      </c>
      <c r="H498" s="127">
        <v>2012</v>
      </c>
      <c r="I498" s="127">
        <v>0</v>
      </c>
      <c r="J498" s="127">
        <v>1</v>
      </c>
      <c r="K498" s="127">
        <v>763.1</v>
      </c>
      <c r="L498" s="127">
        <v>833.1</v>
      </c>
      <c r="M498" s="127">
        <v>112214.81</v>
      </c>
      <c r="N498" s="127">
        <v>102067.58</v>
      </c>
      <c r="O498" s="127">
        <v>110634.35</v>
      </c>
      <c r="P498" s="127">
        <v>174890.4</v>
      </c>
      <c r="Q498" s="127">
        <v>147.05000000000001</v>
      </c>
    </row>
    <row r="499" spans="1:17" ht="25.5" x14ac:dyDescent="0.2">
      <c r="A499" t="str">
        <f t="shared" si="7"/>
        <v>2012_3906</v>
      </c>
      <c r="D499" s="126">
        <v>497</v>
      </c>
      <c r="E499" s="127">
        <v>3906</v>
      </c>
      <c r="F499" s="127" t="s">
        <v>152</v>
      </c>
      <c r="G499" s="127">
        <v>3906</v>
      </c>
      <c r="H499" s="127">
        <v>2012</v>
      </c>
      <c r="I499" s="127">
        <v>0</v>
      </c>
      <c r="J499" s="127">
        <v>1</v>
      </c>
      <c r="K499" s="127">
        <v>446</v>
      </c>
      <c r="L499" s="127">
        <v>461.4</v>
      </c>
      <c r="M499" s="135">
        <v>-4201.78</v>
      </c>
      <c r="N499" s="127">
        <v>80035.41</v>
      </c>
      <c r="O499" s="127">
        <v>80435.41</v>
      </c>
      <c r="P499" s="127">
        <v>75127</v>
      </c>
      <c r="Q499" s="135">
        <v>-9.42</v>
      </c>
    </row>
    <row r="500" spans="1:17" ht="25.5" x14ac:dyDescent="0.2">
      <c r="A500" t="str">
        <f t="shared" si="7"/>
        <v>2012_4419</v>
      </c>
      <c r="D500" s="126">
        <v>498</v>
      </c>
      <c r="E500" s="127">
        <v>4419</v>
      </c>
      <c r="F500" s="127" t="s">
        <v>336</v>
      </c>
      <c r="G500" s="127">
        <v>4419</v>
      </c>
      <c r="H500" s="127">
        <v>2012</v>
      </c>
      <c r="I500" s="127">
        <v>0</v>
      </c>
      <c r="J500" s="127">
        <v>1</v>
      </c>
      <c r="K500" s="127">
        <v>815</v>
      </c>
      <c r="L500" s="127">
        <v>808</v>
      </c>
      <c r="M500" s="127">
        <v>1117668.06</v>
      </c>
      <c r="N500" s="127">
        <v>245594.64</v>
      </c>
      <c r="O500" s="127">
        <v>263664.95</v>
      </c>
      <c r="P500" s="127">
        <v>388922.29</v>
      </c>
      <c r="Q500" s="127">
        <v>1371.37</v>
      </c>
    </row>
    <row r="501" spans="1:17" x14ac:dyDescent="0.2">
      <c r="A501" t="str">
        <f t="shared" si="7"/>
        <v>2012_3942</v>
      </c>
      <c r="D501" s="126">
        <v>499</v>
      </c>
      <c r="E501" s="127">
        <v>3942</v>
      </c>
      <c r="F501" s="127" t="s">
        <v>153</v>
      </c>
      <c r="G501" s="127">
        <v>3942</v>
      </c>
      <c r="H501" s="127">
        <v>2012</v>
      </c>
      <c r="I501" s="127">
        <v>0</v>
      </c>
      <c r="J501" s="127">
        <v>1</v>
      </c>
      <c r="K501" s="127">
        <v>659.8</v>
      </c>
      <c r="L501" s="127">
        <v>665.5</v>
      </c>
      <c r="M501" s="127">
        <v>156162.92000000001</v>
      </c>
      <c r="N501" s="127">
        <v>215815.93</v>
      </c>
      <c r="O501" s="127">
        <v>223591.93</v>
      </c>
      <c r="P501" s="127">
        <v>210249.77</v>
      </c>
      <c r="Q501" s="127">
        <v>236.68</v>
      </c>
    </row>
    <row r="502" spans="1:17" ht="38.25" x14ac:dyDescent="0.2">
      <c r="A502" t="str">
        <f t="shared" si="7"/>
        <v>2012_4023</v>
      </c>
      <c r="D502" s="126">
        <v>500</v>
      </c>
      <c r="E502" s="127">
        <v>4023</v>
      </c>
      <c r="F502" s="127" t="s">
        <v>337</v>
      </c>
      <c r="G502" s="127">
        <v>4023</v>
      </c>
      <c r="H502" s="127">
        <v>2012</v>
      </c>
      <c r="I502" s="127">
        <v>0</v>
      </c>
      <c r="J502" s="127">
        <v>1</v>
      </c>
      <c r="K502" s="127">
        <v>610.6</v>
      </c>
      <c r="L502" s="127">
        <v>696</v>
      </c>
      <c r="M502" s="127">
        <v>154963.51</v>
      </c>
      <c r="N502" s="127">
        <v>249803.37</v>
      </c>
      <c r="O502" s="127">
        <v>283747.63</v>
      </c>
      <c r="P502" s="127">
        <v>223492.76</v>
      </c>
      <c r="Q502" s="127">
        <v>253.79</v>
      </c>
    </row>
    <row r="503" spans="1:17" ht="51" x14ac:dyDescent="0.2">
      <c r="A503" t="str">
        <f t="shared" si="7"/>
        <v>2012_4033</v>
      </c>
      <c r="D503" s="126">
        <v>501</v>
      </c>
      <c r="E503" s="127">
        <v>4033</v>
      </c>
      <c r="F503" s="127" t="s">
        <v>154</v>
      </c>
      <c r="G503" s="127">
        <v>4033</v>
      </c>
      <c r="H503" s="127">
        <v>2012</v>
      </c>
      <c r="I503" s="127">
        <v>0</v>
      </c>
      <c r="J503" s="127">
        <v>2</v>
      </c>
      <c r="K503" s="127">
        <v>710.1</v>
      </c>
      <c r="L503" s="127">
        <v>676.3</v>
      </c>
      <c r="M503" s="127">
        <v>476638.39</v>
      </c>
      <c r="N503" s="127">
        <v>180038.68</v>
      </c>
      <c r="O503" s="127">
        <v>184538.38</v>
      </c>
      <c r="P503" s="127">
        <v>185010.75</v>
      </c>
      <c r="Q503" s="127">
        <v>671.23</v>
      </c>
    </row>
    <row r="504" spans="1:17" ht="25.5" x14ac:dyDescent="0.2">
      <c r="A504" t="str">
        <f t="shared" si="7"/>
        <v>2012_4041</v>
      </c>
      <c r="D504" s="126">
        <v>502</v>
      </c>
      <c r="E504" s="127">
        <v>4041</v>
      </c>
      <c r="F504" s="127" t="s">
        <v>155</v>
      </c>
      <c r="G504" s="127">
        <v>4041</v>
      </c>
      <c r="H504" s="127">
        <v>2012</v>
      </c>
      <c r="I504" s="127">
        <v>0</v>
      </c>
      <c r="J504" s="127">
        <v>1</v>
      </c>
      <c r="K504" s="127">
        <v>1403.8</v>
      </c>
      <c r="L504" s="127">
        <v>1496.8</v>
      </c>
      <c r="M504" s="127">
        <v>167765.91</v>
      </c>
      <c r="N504" s="127">
        <v>300909.65999999997</v>
      </c>
      <c r="O504" s="127">
        <v>319966.05</v>
      </c>
      <c r="P504" s="127">
        <v>322485.76000000001</v>
      </c>
      <c r="Q504" s="127">
        <v>119.51</v>
      </c>
    </row>
    <row r="505" spans="1:17" ht="25.5" x14ac:dyDescent="0.2">
      <c r="A505" t="str">
        <f t="shared" si="7"/>
        <v>2012_4043</v>
      </c>
      <c r="D505" s="126">
        <v>503</v>
      </c>
      <c r="E505" s="127">
        <v>4043</v>
      </c>
      <c r="F505" s="127" t="s">
        <v>156</v>
      </c>
      <c r="G505" s="127">
        <v>4043</v>
      </c>
      <c r="H505" s="127">
        <v>2012</v>
      </c>
      <c r="I505" s="127">
        <v>0</v>
      </c>
      <c r="J505" s="127">
        <v>1</v>
      </c>
      <c r="K505" s="127">
        <v>722.4</v>
      </c>
      <c r="L505" s="127">
        <v>691.5</v>
      </c>
      <c r="M505" s="127">
        <v>741399.36</v>
      </c>
      <c r="N505" s="127">
        <v>449893.21</v>
      </c>
      <c r="O505" s="127">
        <v>468698.01</v>
      </c>
      <c r="P505" s="127">
        <v>266649.5</v>
      </c>
      <c r="Q505" s="127">
        <v>1026.3</v>
      </c>
    </row>
    <row r="506" spans="1:17" ht="38.25" x14ac:dyDescent="0.2">
      <c r="A506" t="str">
        <f t="shared" si="7"/>
        <v>2012_4068</v>
      </c>
      <c r="D506" s="126">
        <v>504</v>
      </c>
      <c r="E506" s="127">
        <v>4068</v>
      </c>
      <c r="F506" s="127" t="s">
        <v>338</v>
      </c>
      <c r="G506" s="127">
        <v>4068</v>
      </c>
      <c r="H506" s="127">
        <v>2012</v>
      </c>
      <c r="I506" s="127">
        <v>0</v>
      </c>
      <c r="J506" s="127">
        <v>1</v>
      </c>
      <c r="K506" s="127">
        <v>448.7</v>
      </c>
      <c r="L506" s="127">
        <v>408.7</v>
      </c>
      <c r="M506" s="127">
        <v>379566.07</v>
      </c>
      <c r="N506" s="127">
        <v>200233.35</v>
      </c>
      <c r="O506" s="127">
        <v>210937.91</v>
      </c>
      <c r="P506" s="127">
        <v>120520.8</v>
      </c>
      <c r="Q506" s="127">
        <v>845.92</v>
      </c>
    </row>
    <row r="507" spans="1:17" x14ac:dyDescent="0.2">
      <c r="A507" t="str">
        <f t="shared" si="7"/>
        <v>2012_4086</v>
      </c>
      <c r="D507" s="126">
        <v>505</v>
      </c>
      <c r="E507" s="127">
        <v>4086</v>
      </c>
      <c r="F507" s="127" t="s">
        <v>339</v>
      </c>
      <c r="G507" s="127">
        <v>4086</v>
      </c>
      <c r="H507" s="127">
        <v>2012</v>
      </c>
      <c r="I507" s="127">
        <v>0</v>
      </c>
      <c r="J507" s="127">
        <v>1</v>
      </c>
      <c r="K507" s="127">
        <v>1864.5</v>
      </c>
      <c r="L507" s="127">
        <v>2302.9</v>
      </c>
      <c r="M507" s="127">
        <v>208235.1</v>
      </c>
      <c r="N507" s="127">
        <v>252145.94</v>
      </c>
      <c r="O507" s="127">
        <v>271714.08</v>
      </c>
      <c r="P507" s="127">
        <v>221857.86</v>
      </c>
      <c r="Q507" s="127">
        <v>111.68</v>
      </c>
    </row>
    <row r="508" spans="1:17" ht="25.5" x14ac:dyDescent="0.2">
      <c r="A508" t="str">
        <f t="shared" si="7"/>
        <v>2012_4104</v>
      </c>
      <c r="D508" s="126">
        <v>506</v>
      </c>
      <c r="E508" s="127">
        <v>4104</v>
      </c>
      <c r="F508" s="127" t="s">
        <v>157</v>
      </c>
      <c r="G508" s="127">
        <v>4104</v>
      </c>
      <c r="H508" s="127">
        <v>2012</v>
      </c>
      <c r="I508" s="127">
        <v>0</v>
      </c>
      <c r="J508" s="127">
        <v>1</v>
      </c>
      <c r="K508" s="127">
        <v>5319.3</v>
      </c>
      <c r="L508" s="127">
        <v>4930.7</v>
      </c>
      <c r="M508" s="127">
        <v>1345639.69</v>
      </c>
      <c r="N508" s="127">
        <v>1350964.21</v>
      </c>
      <c r="O508" s="127">
        <v>1633397</v>
      </c>
      <c r="P508" s="127">
        <v>1182144.6399999999</v>
      </c>
      <c r="Q508" s="127">
        <v>252.97</v>
      </c>
    </row>
    <row r="509" spans="1:17" ht="38.25" x14ac:dyDescent="0.2">
      <c r="A509" t="str">
        <f t="shared" si="7"/>
        <v>2012_4122</v>
      </c>
      <c r="D509" s="126">
        <v>507</v>
      </c>
      <c r="E509" s="127">
        <v>4122</v>
      </c>
      <c r="F509" s="127" t="s">
        <v>158</v>
      </c>
      <c r="G509" s="127">
        <v>4122</v>
      </c>
      <c r="H509" s="127">
        <v>2012</v>
      </c>
      <c r="I509" s="127">
        <v>0</v>
      </c>
      <c r="J509" s="127">
        <v>1</v>
      </c>
      <c r="K509" s="127">
        <v>530.20000000000005</v>
      </c>
      <c r="L509" s="127">
        <v>520.29999999999995</v>
      </c>
      <c r="M509" s="127">
        <v>53375.199999999997</v>
      </c>
      <c r="N509" s="127">
        <v>98749.32</v>
      </c>
      <c r="O509" s="127">
        <v>103284.78</v>
      </c>
      <c r="P509" s="127">
        <v>64982.2</v>
      </c>
      <c r="Q509" s="127">
        <v>100.67</v>
      </c>
    </row>
    <row r="510" spans="1:17" ht="25.5" x14ac:dyDescent="0.2">
      <c r="A510" t="str">
        <f t="shared" si="7"/>
        <v>2012_4131</v>
      </c>
      <c r="D510" s="126">
        <v>508</v>
      </c>
      <c r="E510" s="127">
        <v>4131</v>
      </c>
      <c r="F510" s="127" t="s">
        <v>159</v>
      </c>
      <c r="G510" s="127">
        <v>4131</v>
      </c>
      <c r="H510" s="127">
        <v>2012</v>
      </c>
      <c r="I510" s="127">
        <v>0</v>
      </c>
      <c r="J510" s="127">
        <v>1</v>
      </c>
      <c r="K510" s="127">
        <v>3796.3</v>
      </c>
      <c r="L510" s="127">
        <v>3882.3</v>
      </c>
      <c r="M510" s="127">
        <v>2596262.36</v>
      </c>
      <c r="N510" s="127">
        <v>799249.51</v>
      </c>
      <c r="O510" s="127">
        <v>820548.68</v>
      </c>
      <c r="P510" s="127">
        <v>615431.18999999994</v>
      </c>
      <c r="Q510" s="127">
        <v>683.89</v>
      </c>
    </row>
    <row r="511" spans="1:17" ht="25.5" x14ac:dyDescent="0.2">
      <c r="A511" t="str">
        <f t="shared" si="7"/>
        <v>2012_4203</v>
      </c>
      <c r="D511" s="126">
        <v>509</v>
      </c>
      <c r="E511" s="127">
        <v>4203</v>
      </c>
      <c r="F511" s="127" t="s">
        <v>160</v>
      </c>
      <c r="G511" s="127">
        <v>4203</v>
      </c>
      <c r="H511" s="127">
        <v>2012</v>
      </c>
      <c r="I511" s="127">
        <v>0</v>
      </c>
      <c r="J511" s="127">
        <v>1</v>
      </c>
      <c r="K511" s="127">
        <v>820.5</v>
      </c>
      <c r="L511" s="127">
        <v>880.7</v>
      </c>
      <c r="M511" s="127">
        <v>289066.92</v>
      </c>
      <c r="N511" s="127">
        <v>160136.04</v>
      </c>
      <c r="O511" s="127">
        <v>161449.01</v>
      </c>
      <c r="P511" s="127">
        <v>181983.72</v>
      </c>
      <c r="Q511" s="127">
        <v>352.31</v>
      </c>
    </row>
    <row r="512" spans="1:17" ht="25.5" x14ac:dyDescent="0.2">
      <c r="A512" t="str">
        <f t="shared" si="7"/>
        <v>2012_4212</v>
      </c>
      <c r="D512" s="126">
        <v>510</v>
      </c>
      <c r="E512" s="127">
        <v>4212</v>
      </c>
      <c r="F512" s="127" t="s">
        <v>161</v>
      </c>
      <c r="G512" s="127">
        <v>4212</v>
      </c>
      <c r="H512" s="127">
        <v>2012</v>
      </c>
      <c r="I512" s="127">
        <v>0</v>
      </c>
      <c r="J512" s="127">
        <v>1</v>
      </c>
      <c r="K512" s="127">
        <v>295.2</v>
      </c>
      <c r="L512" s="127">
        <v>285.2</v>
      </c>
      <c r="M512" s="127">
        <v>114953.71</v>
      </c>
      <c r="N512" s="127">
        <v>65101.120000000003</v>
      </c>
      <c r="O512" s="127">
        <v>66217.06</v>
      </c>
      <c r="P512" s="127">
        <v>60762.03</v>
      </c>
      <c r="Q512" s="127">
        <v>389.41</v>
      </c>
    </row>
    <row r="513" spans="1:17" ht="25.5" x14ac:dyDescent="0.2">
      <c r="A513" t="str">
        <f t="shared" si="7"/>
        <v>2012_4271</v>
      </c>
      <c r="D513" s="126">
        <v>511</v>
      </c>
      <c r="E513" s="127">
        <v>4271</v>
      </c>
      <c r="F513" s="127" t="s">
        <v>162</v>
      </c>
      <c r="G513" s="127">
        <v>4271</v>
      </c>
      <c r="H513" s="127">
        <v>2012</v>
      </c>
      <c r="I513" s="127">
        <v>0</v>
      </c>
      <c r="J513" s="127">
        <v>1</v>
      </c>
      <c r="K513" s="127">
        <v>1175.5</v>
      </c>
      <c r="L513" s="127">
        <v>1326.9</v>
      </c>
      <c r="M513" s="127">
        <v>195740.49</v>
      </c>
      <c r="N513" s="127">
        <v>20027.5</v>
      </c>
      <c r="O513" s="127">
        <v>33427.74</v>
      </c>
      <c r="P513" s="127">
        <v>205670.45</v>
      </c>
      <c r="Q513" s="127">
        <v>166.52</v>
      </c>
    </row>
    <row r="514" spans="1:17" x14ac:dyDescent="0.2">
      <c r="A514" t="str">
        <f t="shared" si="7"/>
        <v>2012_4269</v>
      </c>
      <c r="D514" s="126">
        <v>512</v>
      </c>
      <c r="E514" s="127">
        <v>4269</v>
      </c>
      <c r="F514" s="127" t="s">
        <v>163</v>
      </c>
      <c r="G514" s="127">
        <v>4269</v>
      </c>
      <c r="H514" s="127">
        <v>2012</v>
      </c>
      <c r="I514" s="127">
        <v>0</v>
      </c>
      <c r="J514" s="127">
        <v>1</v>
      </c>
      <c r="K514" s="127">
        <v>528.6</v>
      </c>
      <c r="L514" s="127">
        <v>421</v>
      </c>
      <c r="M514" s="127">
        <v>127402.73</v>
      </c>
      <c r="N514" s="127">
        <v>74955.17</v>
      </c>
      <c r="O514" s="127">
        <v>85190.14</v>
      </c>
      <c r="P514" s="127">
        <v>205151.24</v>
      </c>
      <c r="Q514" s="127">
        <v>241.02</v>
      </c>
    </row>
    <row r="515" spans="1:17" ht="25.5" x14ac:dyDescent="0.2">
      <c r="A515" t="str">
        <f t="shared" si="7"/>
        <v>2012_4356</v>
      </c>
      <c r="D515" s="126">
        <v>513</v>
      </c>
      <c r="E515" s="127">
        <v>4356</v>
      </c>
      <c r="F515" s="127" t="s">
        <v>164</v>
      </c>
      <c r="G515" s="127">
        <v>4356</v>
      </c>
      <c r="H515" s="127">
        <v>2012</v>
      </c>
      <c r="I515" s="127">
        <v>0</v>
      </c>
      <c r="J515" s="127">
        <v>1</v>
      </c>
      <c r="K515" s="127">
        <v>837</v>
      </c>
      <c r="L515" s="127">
        <v>816</v>
      </c>
      <c r="M515" s="127">
        <v>356743.58</v>
      </c>
      <c r="N515" s="127">
        <v>201120.94</v>
      </c>
      <c r="O515" s="127">
        <v>327172.14</v>
      </c>
      <c r="P515" s="127">
        <v>288944.06</v>
      </c>
      <c r="Q515" s="127">
        <v>426.22</v>
      </c>
    </row>
    <row r="516" spans="1:17" ht="38.25" x14ac:dyDescent="0.2">
      <c r="A516" t="str">
        <f t="shared" ref="A516:A579" si="8">CONCATENATE(H516,"_",G516)</f>
        <v>2012_4149</v>
      </c>
      <c r="D516" s="126">
        <v>514</v>
      </c>
      <c r="E516" s="127">
        <v>4149</v>
      </c>
      <c r="F516" s="127" t="s">
        <v>340</v>
      </c>
      <c r="G516" s="127">
        <v>4149</v>
      </c>
      <c r="H516" s="127">
        <v>2012</v>
      </c>
      <c r="I516" s="127">
        <v>0</v>
      </c>
      <c r="J516" s="127">
        <v>1</v>
      </c>
      <c r="K516" s="127">
        <v>1342</v>
      </c>
      <c r="L516" s="127">
        <v>1341</v>
      </c>
      <c r="M516" s="127">
        <v>133978.23000000001</v>
      </c>
      <c r="N516" s="127">
        <v>265401.82</v>
      </c>
      <c r="O516" s="127">
        <v>282513.78000000003</v>
      </c>
      <c r="P516" s="127">
        <v>252469.52</v>
      </c>
      <c r="Q516" s="127">
        <v>99.83</v>
      </c>
    </row>
    <row r="517" spans="1:17" ht="25.5" x14ac:dyDescent="0.2">
      <c r="A517" t="str">
        <f t="shared" si="8"/>
        <v>2012_4437</v>
      </c>
      <c r="D517" s="126">
        <v>515</v>
      </c>
      <c r="E517" s="127">
        <v>4437</v>
      </c>
      <c r="F517" s="127" t="s">
        <v>165</v>
      </c>
      <c r="G517" s="127">
        <v>4437</v>
      </c>
      <c r="H517" s="127">
        <v>2012</v>
      </c>
      <c r="I517" s="127">
        <v>0</v>
      </c>
      <c r="J517" s="127">
        <v>1</v>
      </c>
      <c r="K517" s="127">
        <v>527.70000000000005</v>
      </c>
      <c r="L517" s="127">
        <v>511.7</v>
      </c>
      <c r="M517" s="127">
        <v>395108.08</v>
      </c>
      <c r="N517" s="127">
        <v>100088.81</v>
      </c>
      <c r="O517" s="127">
        <v>111783.87</v>
      </c>
      <c r="P517" s="127">
        <v>165622.29</v>
      </c>
      <c r="Q517" s="127">
        <v>748.74</v>
      </c>
    </row>
    <row r="518" spans="1:17" ht="25.5" x14ac:dyDescent="0.2">
      <c r="A518" t="str">
        <f t="shared" si="8"/>
        <v>2012_4446</v>
      </c>
      <c r="D518" s="126">
        <v>516</v>
      </c>
      <c r="E518" s="127">
        <v>4446</v>
      </c>
      <c r="F518" s="127" t="s">
        <v>166</v>
      </c>
      <c r="G518" s="127">
        <v>4446</v>
      </c>
      <c r="H518" s="127">
        <v>2012</v>
      </c>
      <c r="I518" s="127">
        <v>0</v>
      </c>
      <c r="J518" s="127">
        <v>1</v>
      </c>
      <c r="K518" s="127">
        <v>1001.9</v>
      </c>
      <c r="L518" s="127">
        <v>1060.5999999999999</v>
      </c>
      <c r="M518" s="127">
        <v>215071.24</v>
      </c>
      <c r="N518" s="127">
        <v>279513.34000000003</v>
      </c>
      <c r="O518" s="127">
        <v>293459</v>
      </c>
      <c r="P518" s="127">
        <v>198103.46</v>
      </c>
      <c r="Q518" s="127">
        <v>214.66</v>
      </c>
    </row>
    <row r="519" spans="1:17" x14ac:dyDescent="0.2">
      <c r="A519" t="str">
        <f t="shared" si="8"/>
        <v>2012_4491</v>
      </c>
      <c r="D519" s="126">
        <v>517</v>
      </c>
      <c r="E519" s="127">
        <v>4491</v>
      </c>
      <c r="F519" s="127" t="s">
        <v>167</v>
      </c>
      <c r="G519" s="127">
        <v>4491</v>
      </c>
      <c r="H519" s="127">
        <v>2012</v>
      </c>
      <c r="I519" s="127">
        <v>0</v>
      </c>
      <c r="J519" s="127">
        <v>1</v>
      </c>
      <c r="K519" s="127">
        <v>350.8</v>
      </c>
      <c r="L519" s="127">
        <v>370.3</v>
      </c>
      <c r="M519" s="127">
        <v>115466.26</v>
      </c>
      <c r="N519" s="127">
        <v>74890.570000000007</v>
      </c>
      <c r="O519" s="127">
        <v>79094.12</v>
      </c>
      <c r="P519" s="127">
        <v>41177</v>
      </c>
      <c r="Q519" s="127">
        <v>329.15</v>
      </c>
    </row>
    <row r="520" spans="1:17" ht="25.5" x14ac:dyDescent="0.2">
      <c r="A520" t="str">
        <f t="shared" si="8"/>
        <v>2012_4505</v>
      </c>
      <c r="D520" s="126">
        <v>518</v>
      </c>
      <c r="E520" s="127">
        <v>4505</v>
      </c>
      <c r="F520" s="127" t="s">
        <v>168</v>
      </c>
      <c r="G520" s="127">
        <v>4505</v>
      </c>
      <c r="H520" s="127">
        <v>2012</v>
      </c>
      <c r="I520" s="127">
        <v>0</v>
      </c>
      <c r="J520" s="127">
        <v>1</v>
      </c>
      <c r="K520" s="127">
        <v>248.9</v>
      </c>
      <c r="L520" s="127">
        <v>229.1</v>
      </c>
      <c r="M520" s="127">
        <v>32484.18</v>
      </c>
      <c r="N520" s="127">
        <v>49901.14</v>
      </c>
      <c r="O520" s="127">
        <v>52391.55</v>
      </c>
      <c r="P520" s="127">
        <v>47419.839999999997</v>
      </c>
      <c r="Q520" s="127">
        <v>130.51</v>
      </c>
    </row>
    <row r="521" spans="1:17" ht="25.5" x14ac:dyDescent="0.2">
      <c r="A521" t="str">
        <f t="shared" si="8"/>
        <v>2012_4509</v>
      </c>
      <c r="D521" s="126">
        <v>519</v>
      </c>
      <c r="E521" s="127">
        <v>4509</v>
      </c>
      <c r="F521" s="127" t="s">
        <v>169</v>
      </c>
      <c r="G521" s="127">
        <v>4509</v>
      </c>
      <c r="H521" s="127">
        <v>2012</v>
      </c>
      <c r="I521" s="127">
        <v>0</v>
      </c>
      <c r="J521" s="127">
        <v>1</v>
      </c>
      <c r="K521" s="127">
        <v>214</v>
      </c>
      <c r="L521" s="127">
        <v>127</v>
      </c>
      <c r="M521" s="127">
        <v>77788.31</v>
      </c>
      <c r="N521" s="127">
        <v>0</v>
      </c>
      <c r="O521" s="127">
        <v>0</v>
      </c>
      <c r="P521" s="127">
        <v>84147</v>
      </c>
      <c r="Q521" s="127">
        <v>363.5</v>
      </c>
    </row>
    <row r="522" spans="1:17" ht="25.5" x14ac:dyDescent="0.2">
      <c r="A522" t="str">
        <f t="shared" si="8"/>
        <v>2012_4518</v>
      </c>
      <c r="D522" s="126">
        <v>520</v>
      </c>
      <c r="E522" s="127">
        <v>4518</v>
      </c>
      <c r="F522" s="127" t="s">
        <v>170</v>
      </c>
      <c r="G522" s="127">
        <v>4518</v>
      </c>
      <c r="H522" s="127">
        <v>2012</v>
      </c>
      <c r="I522" s="127">
        <v>0</v>
      </c>
      <c r="J522" s="127">
        <v>1</v>
      </c>
      <c r="K522" s="127">
        <v>206</v>
      </c>
      <c r="L522" s="127">
        <v>201</v>
      </c>
      <c r="M522" s="127">
        <v>61060.1</v>
      </c>
      <c r="N522" s="127">
        <v>34916.5</v>
      </c>
      <c r="O522" s="127">
        <v>72362.960000000006</v>
      </c>
      <c r="P522" s="127">
        <v>44810.43</v>
      </c>
      <c r="Q522" s="127">
        <v>296.41000000000003</v>
      </c>
    </row>
    <row r="523" spans="1:17" ht="25.5" x14ac:dyDescent="0.2">
      <c r="A523" t="str">
        <f t="shared" si="8"/>
        <v>2012_4527</v>
      </c>
      <c r="D523" s="126">
        <v>521</v>
      </c>
      <c r="E523" s="127">
        <v>4527</v>
      </c>
      <c r="F523" s="127" t="s">
        <v>171</v>
      </c>
      <c r="G523" s="127">
        <v>4527</v>
      </c>
      <c r="H523" s="127">
        <v>2012</v>
      </c>
      <c r="I523" s="127">
        <v>0</v>
      </c>
      <c r="J523" s="127">
        <v>1</v>
      </c>
      <c r="K523" s="127">
        <v>608</v>
      </c>
      <c r="L523" s="127">
        <v>610</v>
      </c>
      <c r="M523" s="127">
        <v>167974.03</v>
      </c>
      <c r="N523" s="127">
        <v>150380.37</v>
      </c>
      <c r="O523" s="127">
        <v>183658.91</v>
      </c>
      <c r="P523" s="127">
        <v>142576.74</v>
      </c>
      <c r="Q523" s="127">
        <v>276.27</v>
      </c>
    </row>
    <row r="524" spans="1:17" ht="25.5" x14ac:dyDescent="0.2">
      <c r="A524" t="str">
        <f t="shared" si="8"/>
        <v>2012_4536</v>
      </c>
      <c r="D524" s="126">
        <v>522</v>
      </c>
      <c r="E524" s="127">
        <v>4536</v>
      </c>
      <c r="F524" s="127" t="s">
        <v>172</v>
      </c>
      <c r="G524" s="127">
        <v>4536</v>
      </c>
      <c r="H524" s="127">
        <v>2012</v>
      </c>
      <c r="I524" s="127">
        <v>0</v>
      </c>
      <c r="J524" s="127">
        <v>1</v>
      </c>
      <c r="K524" s="127">
        <v>2044.3</v>
      </c>
      <c r="L524" s="127">
        <v>2142.6999999999998</v>
      </c>
      <c r="M524" s="127">
        <v>222294.99</v>
      </c>
      <c r="N524" s="127">
        <v>319941.15999999997</v>
      </c>
      <c r="O524" s="127">
        <v>341770.71</v>
      </c>
      <c r="P524" s="127">
        <v>232091.71</v>
      </c>
      <c r="Q524" s="127">
        <v>108.74</v>
      </c>
    </row>
    <row r="525" spans="1:17" ht="25.5" x14ac:dyDescent="0.2">
      <c r="A525" t="str">
        <f t="shared" si="8"/>
        <v>2012_4554</v>
      </c>
      <c r="D525" s="126">
        <v>523</v>
      </c>
      <c r="E525" s="127">
        <v>4554</v>
      </c>
      <c r="F525" s="127" t="s">
        <v>173</v>
      </c>
      <c r="G525" s="127">
        <v>4554</v>
      </c>
      <c r="H525" s="127">
        <v>2012</v>
      </c>
      <c r="I525" s="127">
        <v>0</v>
      </c>
      <c r="J525" s="127">
        <v>1</v>
      </c>
      <c r="K525" s="127">
        <v>1066</v>
      </c>
      <c r="L525" s="127">
        <v>1275.0999999999999</v>
      </c>
      <c r="M525" s="127">
        <v>72864.600000000006</v>
      </c>
      <c r="N525" s="127">
        <v>256057.47</v>
      </c>
      <c r="O525" s="127">
        <v>272641.39</v>
      </c>
      <c r="P525" s="127">
        <v>233428.06</v>
      </c>
      <c r="Q525" s="127">
        <v>68.349999999999994</v>
      </c>
    </row>
    <row r="526" spans="1:17" x14ac:dyDescent="0.2">
      <c r="A526" t="str">
        <f t="shared" si="8"/>
        <v>2012_4572</v>
      </c>
      <c r="D526" s="126">
        <v>524</v>
      </c>
      <c r="E526" s="127">
        <v>4572</v>
      </c>
      <c r="F526" s="127" t="s">
        <v>174</v>
      </c>
      <c r="G526" s="127">
        <v>4572</v>
      </c>
      <c r="H526" s="127">
        <v>2012</v>
      </c>
      <c r="I526" s="127">
        <v>0</v>
      </c>
      <c r="J526" s="127">
        <v>1</v>
      </c>
      <c r="K526" s="127">
        <v>271.5</v>
      </c>
      <c r="L526" s="127">
        <v>316.5</v>
      </c>
      <c r="M526" s="127">
        <v>67698.600000000006</v>
      </c>
      <c r="N526" s="127">
        <v>0</v>
      </c>
      <c r="O526" s="127">
        <v>614.48</v>
      </c>
      <c r="P526" s="127">
        <v>32301.040000000001</v>
      </c>
      <c r="Q526" s="127">
        <v>249.35</v>
      </c>
    </row>
    <row r="527" spans="1:17" ht="25.5" x14ac:dyDescent="0.2">
      <c r="A527" t="str">
        <f t="shared" si="8"/>
        <v>2012_4581</v>
      </c>
      <c r="D527" s="126">
        <v>525</v>
      </c>
      <c r="E527" s="127">
        <v>4581</v>
      </c>
      <c r="F527" s="127" t="s">
        <v>175</v>
      </c>
      <c r="G527" s="127">
        <v>4581</v>
      </c>
      <c r="H527" s="127">
        <v>2012</v>
      </c>
      <c r="I527" s="127">
        <v>0</v>
      </c>
      <c r="J527" s="127">
        <v>1</v>
      </c>
      <c r="K527" s="127">
        <v>5304.6</v>
      </c>
      <c r="L527" s="127">
        <v>5231.3</v>
      </c>
      <c r="M527" s="127">
        <v>1893267.62</v>
      </c>
      <c r="N527" s="127">
        <v>1370865.91</v>
      </c>
      <c r="O527" s="127">
        <v>1395876.09</v>
      </c>
      <c r="P527" s="127">
        <v>1278669.8400000001</v>
      </c>
      <c r="Q527" s="127">
        <v>356.91</v>
      </c>
    </row>
    <row r="528" spans="1:17" ht="25.5" x14ac:dyDescent="0.2">
      <c r="A528" t="str">
        <f t="shared" si="8"/>
        <v>2012_4599</v>
      </c>
      <c r="D528" s="126">
        <v>526</v>
      </c>
      <c r="E528" s="127">
        <v>4599</v>
      </c>
      <c r="F528" s="127" t="s">
        <v>176</v>
      </c>
      <c r="G528" s="127">
        <v>4599</v>
      </c>
      <c r="H528" s="127">
        <v>2012</v>
      </c>
      <c r="I528" s="127">
        <v>0</v>
      </c>
      <c r="J528" s="127">
        <v>1</v>
      </c>
      <c r="K528" s="127">
        <v>652.4</v>
      </c>
      <c r="L528" s="127">
        <v>610</v>
      </c>
      <c r="M528" s="127">
        <v>175829.74</v>
      </c>
      <c r="N528" s="127">
        <v>150149.29</v>
      </c>
      <c r="O528" s="127">
        <v>156405.94</v>
      </c>
      <c r="P528" s="127">
        <v>98263</v>
      </c>
      <c r="Q528" s="127">
        <v>269.51</v>
      </c>
    </row>
    <row r="529" spans="1:17" x14ac:dyDescent="0.2">
      <c r="A529" t="str">
        <f t="shared" si="8"/>
        <v>2012_4617</v>
      </c>
      <c r="D529" s="126">
        <v>527</v>
      </c>
      <c r="E529" s="127">
        <v>4617</v>
      </c>
      <c r="F529" s="127" t="s">
        <v>177</v>
      </c>
      <c r="G529" s="127">
        <v>4617</v>
      </c>
      <c r="H529" s="127">
        <v>2012</v>
      </c>
      <c r="I529" s="127">
        <v>0</v>
      </c>
      <c r="J529" s="127">
        <v>1</v>
      </c>
      <c r="K529" s="127">
        <v>1513.3</v>
      </c>
      <c r="L529" s="127">
        <v>1494.9</v>
      </c>
      <c r="M529" s="127">
        <v>175465.8</v>
      </c>
      <c r="N529" s="127">
        <v>400474.68</v>
      </c>
      <c r="O529" s="127">
        <v>418651.86</v>
      </c>
      <c r="P529" s="127">
        <v>254393.66</v>
      </c>
      <c r="Q529" s="127">
        <v>115.95</v>
      </c>
    </row>
    <row r="530" spans="1:17" ht="25.5" x14ac:dyDescent="0.2">
      <c r="A530" t="str">
        <f t="shared" si="8"/>
        <v>2012_4662</v>
      </c>
      <c r="D530" s="126">
        <v>528</v>
      </c>
      <c r="E530" s="127">
        <v>4662</v>
      </c>
      <c r="F530" s="127" t="s">
        <v>178</v>
      </c>
      <c r="G530" s="127">
        <v>4662</v>
      </c>
      <c r="H530" s="127">
        <v>2012</v>
      </c>
      <c r="I530" s="127">
        <v>0</v>
      </c>
      <c r="J530" s="127">
        <v>1</v>
      </c>
      <c r="K530" s="127">
        <v>1020.6</v>
      </c>
      <c r="L530" s="127">
        <v>1029.5999999999999</v>
      </c>
      <c r="M530" s="127">
        <v>552969.26</v>
      </c>
      <c r="N530" s="127">
        <v>182593.23</v>
      </c>
      <c r="O530" s="127">
        <v>213229.08</v>
      </c>
      <c r="P530" s="127">
        <v>269639.40000000002</v>
      </c>
      <c r="Q530" s="127">
        <v>541.80999999999995</v>
      </c>
    </row>
    <row r="531" spans="1:17" ht="25.5" x14ac:dyDescent="0.2">
      <c r="A531" t="str">
        <f t="shared" si="8"/>
        <v>2012_4689</v>
      </c>
      <c r="D531" s="126">
        <v>529</v>
      </c>
      <c r="E531" s="127">
        <v>4689</v>
      </c>
      <c r="F531" s="127" t="s">
        <v>179</v>
      </c>
      <c r="G531" s="127">
        <v>4689</v>
      </c>
      <c r="H531" s="127">
        <v>2012</v>
      </c>
      <c r="I531" s="127">
        <v>0</v>
      </c>
      <c r="J531" s="127">
        <v>1</v>
      </c>
      <c r="K531" s="127">
        <v>509.9</v>
      </c>
      <c r="L531" s="127">
        <v>513.5</v>
      </c>
      <c r="M531" s="127">
        <v>33040.11</v>
      </c>
      <c r="N531" s="127">
        <v>90173.77</v>
      </c>
      <c r="O531" s="127">
        <v>95145.5</v>
      </c>
      <c r="P531" s="127">
        <v>102392.1</v>
      </c>
      <c r="Q531" s="127">
        <v>64.8</v>
      </c>
    </row>
    <row r="532" spans="1:17" ht="25.5" x14ac:dyDescent="0.2">
      <c r="A532" t="str">
        <f t="shared" si="8"/>
        <v>2012_4644</v>
      </c>
      <c r="D532" s="126">
        <v>530</v>
      </c>
      <c r="E532" s="127">
        <v>4644</v>
      </c>
      <c r="F532" s="127" t="s">
        <v>180</v>
      </c>
      <c r="G532" s="127">
        <v>4644</v>
      </c>
      <c r="H532" s="127">
        <v>2012</v>
      </c>
      <c r="I532" s="127">
        <v>0</v>
      </c>
      <c r="J532" s="127">
        <v>1</v>
      </c>
      <c r="K532" s="127">
        <v>468.7</v>
      </c>
      <c r="L532" s="127">
        <v>471.8</v>
      </c>
      <c r="M532" s="127">
        <v>95640.26</v>
      </c>
      <c r="N532" s="127">
        <v>146915.96</v>
      </c>
      <c r="O532" s="127">
        <v>157419.45000000001</v>
      </c>
      <c r="P532" s="127">
        <v>117181.08</v>
      </c>
      <c r="Q532" s="127">
        <v>204.05</v>
      </c>
    </row>
    <row r="533" spans="1:17" x14ac:dyDescent="0.2">
      <c r="A533" t="str">
        <f t="shared" si="8"/>
        <v>2012_4725</v>
      </c>
      <c r="D533" s="126">
        <v>531</v>
      </c>
      <c r="E533" s="127">
        <v>4725</v>
      </c>
      <c r="F533" s="127" t="s">
        <v>181</v>
      </c>
      <c r="G533" s="127">
        <v>4725</v>
      </c>
      <c r="H533" s="127">
        <v>2012</v>
      </c>
      <c r="I533" s="127">
        <v>0</v>
      </c>
      <c r="J533" s="127">
        <v>1</v>
      </c>
      <c r="K533" s="127">
        <v>3036.1</v>
      </c>
      <c r="L533" s="127">
        <v>2956.3</v>
      </c>
      <c r="M533" s="127">
        <v>951242.29</v>
      </c>
      <c r="N533" s="127">
        <v>598845.31000000006</v>
      </c>
      <c r="O533" s="127">
        <v>642634.18000000005</v>
      </c>
      <c r="P533" s="127">
        <v>430133.55</v>
      </c>
      <c r="Q533" s="127">
        <v>313.31</v>
      </c>
    </row>
    <row r="534" spans="1:17" ht="25.5" x14ac:dyDescent="0.2">
      <c r="A534" t="str">
        <f t="shared" si="8"/>
        <v>2012_2673</v>
      </c>
      <c r="D534" s="126">
        <v>532</v>
      </c>
      <c r="E534" s="127">
        <v>2673</v>
      </c>
      <c r="F534" s="127" t="s">
        <v>182</v>
      </c>
      <c r="G534" s="127">
        <v>2673</v>
      </c>
      <c r="H534" s="127">
        <v>2012</v>
      </c>
      <c r="I534" s="127">
        <v>0</v>
      </c>
      <c r="J534" s="127">
        <v>1</v>
      </c>
      <c r="K534" s="127">
        <v>688.3</v>
      </c>
      <c r="L534" s="127">
        <v>691.3</v>
      </c>
      <c r="M534" s="127">
        <v>111545.7</v>
      </c>
      <c r="N534" s="127">
        <v>65018.6</v>
      </c>
      <c r="O534" s="127">
        <v>79680.22</v>
      </c>
      <c r="P534" s="127">
        <v>182870.83</v>
      </c>
      <c r="Q534" s="127">
        <v>162.06</v>
      </c>
    </row>
    <row r="535" spans="1:17" ht="25.5" x14ac:dyDescent="0.2">
      <c r="A535" t="str">
        <f t="shared" si="8"/>
        <v>2012_153</v>
      </c>
      <c r="D535" s="126">
        <v>533</v>
      </c>
      <c r="E535" s="127">
        <v>153</v>
      </c>
      <c r="F535" s="127" t="s">
        <v>183</v>
      </c>
      <c r="G535" s="127">
        <v>153</v>
      </c>
      <c r="H535" s="127">
        <v>2012</v>
      </c>
      <c r="I535" s="127">
        <v>0</v>
      </c>
      <c r="J535" s="127">
        <v>1</v>
      </c>
      <c r="K535" s="127">
        <v>599</v>
      </c>
      <c r="L535" s="127">
        <v>610</v>
      </c>
      <c r="M535" s="127">
        <v>522897.36</v>
      </c>
      <c r="N535" s="127">
        <v>202313.23</v>
      </c>
      <c r="O535" s="127">
        <v>367133.32</v>
      </c>
      <c r="P535" s="127">
        <v>316212.89</v>
      </c>
      <c r="Q535" s="127">
        <v>872.95</v>
      </c>
    </row>
    <row r="536" spans="1:17" ht="25.5" x14ac:dyDescent="0.2">
      <c r="A536" t="str">
        <f t="shared" si="8"/>
        <v>2012_3691</v>
      </c>
      <c r="D536" s="126">
        <v>534</v>
      </c>
      <c r="E536" s="127">
        <v>3691</v>
      </c>
      <c r="F536" s="127" t="s">
        <v>184</v>
      </c>
      <c r="G536" s="127">
        <v>3691</v>
      </c>
      <c r="H536" s="127">
        <v>2012</v>
      </c>
      <c r="I536" s="127">
        <v>0</v>
      </c>
      <c r="J536" s="127">
        <v>1</v>
      </c>
      <c r="K536" s="127">
        <v>897</v>
      </c>
      <c r="L536" s="127">
        <v>801</v>
      </c>
      <c r="M536" s="127">
        <v>116439.34</v>
      </c>
      <c r="N536" s="127">
        <v>160295.57</v>
      </c>
      <c r="O536" s="127">
        <v>160325.82</v>
      </c>
      <c r="P536" s="127">
        <v>196952.47</v>
      </c>
      <c r="Q536" s="127">
        <v>129.81</v>
      </c>
    </row>
    <row r="537" spans="1:17" ht="38.25" x14ac:dyDescent="0.2">
      <c r="A537" t="str">
        <f t="shared" si="8"/>
        <v>2012_4774</v>
      </c>
      <c r="D537" s="126">
        <v>535</v>
      </c>
      <c r="E537" s="127">
        <v>4774</v>
      </c>
      <c r="F537" s="127" t="s">
        <v>341</v>
      </c>
      <c r="G537" s="127">
        <v>4774</v>
      </c>
      <c r="H537" s="127">
        <v>2012</v>
      </c>
      <c r="I537" s="127">
        <v>0</v>
      </c>
      <c r="J537" s="127">
        <v>2</v>
      </c>
      <c r="K537" s="127">
        <v>1292.5999999999999</v>
      </c>
      <c r="L537" s="127">
        <v>1247.8</v>
      </c>
      <c r="M537" s="127">
        <v>820398.02</v>
      </c>
      <c r="N537" s="127">
        <v>349268.23</v>
      </c>
      <c r="O537" s="127">
        <v>359418.83</v>
      </c>
      <c r="P537" s="127">
        <v>402261.61</v>
      </c>
      <c r="Q537" s="127">
        <v>634.69000000000005</v>
      </c>
    </row>
    <row r="538" spans="1:17" ht="25.5" x14ac:dyDescent="0.2">
      <c r="A538" t="str">
        <f t="shared" si="8"/>
        <v>2012_873</v>
      </c>
      <c r="D538" s="126">
        <v>536</v>
      </c>
      <c r="E538" s="127">
        <v>873</v>
      </c>
      <c r="F538" s="127" t="s">
        <v>185</v>
      </c>
      <c r="G538" s="127">
        <v>873</v>
      </c>
      <c r="H538" s="127">
        <v>2012</v>
      </c>
      <c r="I538" s="127">
        <v>0</v>
      </c>
      <c r="J538" s="127">
        <v>1</v>
      </c>
      <c r="K538" s="127">
        <v>476.5</v>
      </c>
      <c r="L538" s="127">
        <v>468.4</v>
      </c>
      <c r="M538" s="127">
        <v>185847.84</v>
      </c>
      <c r="N538" s="127">
        <v>100142.91</v>
      </c>
      <c r="O538" s="127">
        <v>114717.64</v>
      </c>
      <c r="P538" s="127">
        <v>99248.1</v>
      </c>
      <c r="Q538" s="127">
        <v>390.03</v>
      </c>
    </row>
    <row r="539" spans="1:17" ht="25.5" x14ac:dyDescent="0.2">
      <c r="A539" t="str">
        <f t="shared" si="8"/>
        <v>2012_4778</v>
      </c>
      <c r="D539" s="126">
        <v>537</v>
      </c>
      <c r="E539" s="127">
        <v>4778</v>
      </c>
      <c r="F539" s="127" t="s">
        <v>186</v>
      </c>
      <c r="G539" s="127">
        <v>4778</v>
      </c>
      <c r="H539" s="127">
        <v>2012</v>
      </c>
      <c r="I539" s="127">
        <v>0</v>
      </c>
      <c r="J539" s="127">
        <v>1</v>
      </c>
      <c r="K539" s="127">
        <v>298.5</v>
      </c>
      <c r="L539" s="127">
        <v>219.1</v>
      </c>
      <c r="M539" s="127">
        <v>131884.01999999999</v>
      </c>
      <c r="N539" s="127">
        <v>0</v>
      </c>
      <c r="O539" s="127">
        <v>5072.9799999999996</v>
      </c>
      <c r="P539" s="127">
        <v>70433.399999999994</v>
      </c>
      <c r="Q539" s="127">
        <v>441.82</v>
      </c>
    </row>
    <row r="540" spans="1:17" ht="25.5" x14ac:dyDescent="0.2">
      <c r="A540" t="str">
        <f t="shared" si="8"/>
        <v>2012_4777</v>
      </c>
      <c r="D540" s="126">
        <v>538</v>
      </c>
      <c r="E540" s="127">
        <v>4777</v>
      </c>
      <c r="F540" s="127" t="s">
        <v>187</v>
      </c>
      <c r="G540" s="127">
        <v>4777</v>
      </c>
      <c r="H540" s="127">
        <v>2012</v>
      </c>
      <c r="I540" s="127">
        <v>0</v>
      </c>
      <c r="J540" s="127">
        <v>1</v>
      </c>
      <c r="K540" s="127">
        <v>708.3</v>
      </c>
      <c r="L540" s="127">
        <v>674</v>
      </c>
      <c r="M540" s="127">
        <v>175779.58</v>
      </c>
      <c r="N540" s="127">
        <v>94933.77</v>
      </c>
      <c r="O540" s="127">
        <v>105550.66</v>
      </c>
      <c r="P540" s="127">
        <v>140877.60999999999</v>
      </c>
      <c r="Q540" s="127">
        <v>248.17</v>
      </c>
    </row>
    <row r="541" spans="1:17" ht="25.5" x14ac:dyDescent="0.2">
      <c r="A541" t="str">
        <f t="shared" si="8"/>
        <v>2012_4776</v>
      </c>
      <c r="D541" s="126">
        <v>539</v>
      </c>
      <c r="E541" s="127">
        <v>4776</v>
      </c>
      <c r="F541" s="127" t="s">
        <v>188</v>
      </c>
      <c r="G541" s="127">
        <v>4776</v>
      </c>
      <c r="H541" s="127">
        <v>2012</v>
      </c>
      <c r="I541" s="127">
        <v>0</v>
      </c>
      <c r="J541" s="127">
        <v>1</v>
      </c>
      <c r="K541" s="127">
        <v>523</v>
      </c>
      <c r="L541" s="127">
        <v>533.5</v>
      </c>
      <c r="M541" s="127">
        <v>98414</v>
      </c>
      <c r="N541" s="127">
        <v>198554.03</v>
      </c>
      <c r="O541" s="127">
        <v>206506.09</v>
      </c>
      <c r="P541" s="127">
        <v>168644.99</v>
      </c>
      <c r="Q541" s="127">
        <v>188.17</v>
      </c>
    </row>
    <row r="542" spans="1:17" ht="25.5" x14ac:dyDescent="0.2">
      <c r="A542" t="str">
        <f t="shared" si="8"/>
        <v>2012_4779</v>
      </c>
      <c r="D542" s="126">
        <v>540</v>
      </c>
      <c r="E542" s="127">
        <v>4779</v>
      </c>
      <c r="F542" s="127" t="s">
        <v>189</v>
      </c>
      <c r="G542" s="127">
        <v>4779</v>
      </c>
      <c r="H542" s="127">
        <v>2012</v>
      </c>
      <c r="I542" s="127">
        <v>0</v>
      </c>
      <c r="J542" s="127">
        <v>1</v>
      </c>
      <c r="K542" s="127">
        <v>1297.5</v>
      </c>
      <c r="L542" s="127">
        <v>1276.5999999999999</v>
      </c>
      <c r="M542" s="127">
        <v>85339.55</v>
      </c>
      <c r="N542" s="127">
        <v>100010.78</v>
      </c>
      <c r="O542" s="127">
        <v>114859.97</v>
      </c>
      <c r="P542" s="127">
        <v>235244.01</v>
      </c>
      <c r="Q542" s="127">
        <v>65.77</v>
      </c>
    </row>
    <row r="543" spans="1:17" ht="25.5" x14ac:dyDescent="0.2">
      <c r="A543" t="str">
        <f t="shared" si="8"/>
        <v>2012_4784</v>
      </c>
      <c r="D543" s="126">
        <v>541</v>
      </c>
      <c r="E543" s="127">
        <v>4784</v>
      </c>
      <c r="F543" s="127" t="s">
        <v>190</v>
      </c>
      <c r="G543" s="127">
        <v>4784</v>
      </c>
      <c r="H543" s="127">
        <v>2012</v>
      </c>
      <c r="I543" s="127">
        <v>0</v>
      </c>
      <c r="J543" s="127">
        <v>1</v>
      </c>
      <c r="K543" s="127">
        <v>2986.6</v>
      </c>
      <c r="L543" s="127">
        <v>3030.6</v>
      </c>
      <c r="M543" s="127">
        <v>748260.73</v>
      </c>
      <c r="N543" s="127">
        <v>298445.82</v>
      </c>
      <c r="O543" s="127">
        <v>370929.32</v>
      </c>
      <c r="P543" s="127">
        <v>274262.69</v>
      </c>
      <c r="Q543" s="127">
        <v>250.54</v>
      </c>
    </row>
    <row r="544" spans="1:17" ht="25.5" x14ac:dyDescent="0.2">
      <c r="A544" t="str">
        <f t="shared" si="8"/>
        <v>2012_4785</v>
      </c>
      <c r="D544" s="126">
        <v>542</v>
      </c>
      <c r="E544" s="127">
        <v>4785</v>
      </c>
      <c r="F544" s="127" t="s">
        <v>342</v>
      </c>
      <c r="G544" s="127">
        <v>4785</v>
      </c>
      <c r="H544" s="127">
        <v>2012</v>
      </c>
      <c r="I544" s="127">
        <v>0</v>
      </c>
      <c r="J544" s="127">
        <v>1</v>
      </c>
      <c r="K544" s="127">
        <v>521.5</v>
      </c>
      <c r="L544" s="127">
        <v>532</v>
      </c>
      <c r="M544" s="127">
        <v>263780.34999999998</v>
      </c>
      <c r="N544" s="127">
        <v>174804.57</v>
      </c>
      <c r="O544" s="127">
        <v>181363.67</v>
      </c>
      <c r="P544" s="127">
        <v>55875</v>
      </c>
      <c r="Q544" s="127">
        <v>505.81</v>
      </c>
    </row>
    <row r="545" spans="1:17" ht="25.5" x14ac:dyDescent="0.2">
      <c r="A545" t="str">
        <f t="shared" si="8"/>
        <v>2012_333</v>
      </c>
      <c r="D545" s="126">
        <v>543</v>
      </c>
      <c r="E545" s="127">
        <v>333</v>
      </c>
      <c r="F545" s="127" t="s">
        <v>191</v>
      </c>
      <c r="G545" s="127">
        <v>333</v>
      </c>
      <c r="H545" s="127">
        <v>2012</v>
      </c>
      <c r="I545" s="127">
        <v>0</v>
      </c>
      <c r="J545" s="127">
        <v>2</v>
      </c>
      <c r="K545" s="127">
        <v>454.2</v>
      </c>
      <c r="L545" s="127">
        <v>486.2</v>
      </c>
      <c r="M545" s="127">
        <v>295543.34999999998</v>
      </c>
      <c r="N545" s="127">
        <v>245124.82</v>
      </c>
      <c r="O545" s="127">
        <v>252999.83</v>
      </c>
      <c r="P545" s="127">
        <v>153378.15</v>
      </c>
      <c r="Q545" s="127">
        <v>650.69000000000005</v>
      </c>
    </row>
    <row r="546" spans="1:17" x14ac:dyDescent="0.2">
      <c r="A546" t="str">
        <f t="shared" si="8"/>
        <v>2012_4773</v>
      </c>
      <c r="D546" s="126">
        <v>544</v>
      </c>
      <c r="E546" s="127">
        <v>4773</v>
      </c>
      <c r="F546" s="127" t="s">
        <v>192</v>
      </c>
      <c r="G546" s="127">
        <v>4773</v>
      </c>
      <c r="H546" s="127">
        <v>2012</v>
      </c>
      <c r="I546" s="127">
        <v>0</v>
      </c>
      <c r="J546" s="127">
        <v>1</v>
      </c>
      <c r="K546" s="127">
        <v>535.1</v>
      </c>
      <c r="L546" s="127">
        <v>795.2</v>
      </c>
      <c r="M546" s="127">
        <v>2376.06</v>
      </c>
      <c r="N546" s="127">
        <v>100421.75999999999</v>
      </c>
      <c r="O546" s="127">
        <v>109074.35</v>
      </c>
      <c r="P546" s="127">
        <v>191379.76</v>
      </c>
      <c r="Q546" s="127">
        <v>4.4400000000000004</v>
      </c>
    </row>
    <row r="547" spans="1:17" ht="25.5" x14ac:dyDescent="0.2">
      <c r="A547" t="str">
        <f t="shared" si="8"/>
        <v>2012_4788</v>
      </c>
      <c r="D547" s="126">
        <v>545</v>
      </c>
      <c r="E547" s="127">
        <v>4788</v>
      </c>
      <c r="F547" s="127" t="s">
        <v>193</v>
      </c>
      <c r="G547" s="127">
        <v>4788</v>
      </c>
      <c r="H547" s="127">
        <v>2012</v>
      </c>
      <c r="I547" s="127">
        <v>0</v>
      </c>
      <c r="J547" s="127">
        <v>1</v>
      </c>
      <c r="K547" s="127">
        <v>499.1</v>
      </c>
      <c r="L547" s="127">
        <v>479.1</v>
      </c>
      <c r="M547" s="127">
        <v>493102.66</v>
      </c>
      <c r="N547" s="127">
        <v>25020.37</v>
      </c>
      <c r="O547" s="127">
        <v>35567.53</v>
      </c>
      <c r="P547" s="127">
        <v>223488.72</v>
      </c>
      <c r="Q547" s="127">
        <v>987.98</v>
      </c>
    </row>
    <row r="548" spans="1:17" x14ac:dyDescent="0.2">
      <c r="A548" t="str">
        <f t="shared" si="8"/>
        <v>2012_4797</v>
      </c>
      <c r="D548" s="126">
        <v>546</v>
      </c>
      <c r="E548" s="127">
        <v>4797</v>
      </c>
      <c r="F548" s="127" t="s">
        <v>194</v>
      </c>
      <c r="G548" s="127">
        <v>4797</v>
      </c>
      <c r="H548" s="127">
        <v>2012</v>
      </c>
      <c r="I548" s="127">
        <v>0</v>
      </c>
      <c r="J548" s="127">
        <v>1</v>
      </c>
      <c r="K548" s="127">
        <v>2385.8000000000002</v>
      </c>
      <c r="L548" s="127">
        <v>2490.8000000000002</v>
      </c>
      <c r="M548" s="127">
        <v>1042603.05</v>
      </c>
      <c r="N548" s="127">
        <v>459864.8</v>
      </c>
      <c r="O548" s="127">
        <v>495012.9</v>
      </c>
      <c r="P548" s="127">
        <v>307200.21000000002</v>
      </c>
      <c r="Q548" s="127">
        <v>437</v>
      </c>
    </row>
    <row r="549" spans="1:17" x14ac:dyDescent="0.2">
      <c r="A549" t="str">
        <f t="shared" si="8"/>
        <v>2012_4860</v>
      </c>
      <c r="D549" s="126">
        <v>547</v>
      </c>
      <c r="E549" s="127">
        <v>4860</v>
      </c>
      <c r="F549" s="127" t="s">
        <v>343</v>
      </c>
      <c r="G549" s="127">
        <v>4860</v>
      </c>
      <c r="H549" s="127">
        <v>2012</v>
      </c>
      <c r="I549" s="127">
        <v>0</v>
      </c>
      <c r="J549" s="127">
        <v>2</v>
      </c>
      <c r="K549" s="127">
        <v>983.5</v>
      </c>
      <c r="L549" s="127">
        <v>1005.3</v>
      </c>
      <c r="M549" s="127">
        <v>533451.64</v>
      </c>
      <c r="N549" s="127">
        <v>235397.33</v>
      </c>
      <c r="O549" s="127">
        <v>246110.15</v>
      </c>
      <c r="P549" s="127">
        <v>228378.92</v>
      </c>
      <c r="Q549" s="127">
        <v>542.4</v>
      </c>
    </row>
    <row r="550" spans="1:17" x14ac:dyDescent="0.2">
      <c r="A550" t="str">
        <f t="shared" si="8"/>
        <v>2012_4869</v>
      </c>
      <c r="D550" s="126">
        <v>548</v>
      </c>
      <c r="E550" s="127">
        <v>4869</v>
      </c>
      <c r="F550" s="127" t="s">
        <v>195</v>
      </c>
      <c r="G550" s="127">
        <v>4869</v>
      </c>
      <c r="H550" s="127">
        <v>2012</v>
      </c>
      <c r="I550" s="127">
        <v>0</v>
      </c>
      <c r="J550" s="127">
        <v>1</v>
      </c>
      <c r="K550" s="127">
        <v>1321.7</v>
      </c>
      <c r="L550" s="127">
        <v>1276.8</v>
      </c>
      <c r="M550" s="127">
        <v>194237.64</v>
      </c>
      <c r="N550" s="127">
        <v>350460.04</v>
      </c>
      <c r="O550" s="127">
        <v>377788.1</v>
      </c>
      <c r="P550" s="127">
        <v>347160.67</v>
      </c>
      <c r="Q550" s="127">
        <v>146.96</v>
      </c>
    </row>
    <row r="551" spans="1:17" x14ac:dyDescent="0.2">
      <c r="A551" t="str">
        <f t="shared" si="8"/>
        <v>2012_4878</v>
      </c>
      <c r="D551" s="126">
        <v>549</v>
      </c>
      <c r="E551" s="127">
        <v>4878</v>
      </c>
      <c r="F551" s="127" t="s">
        <v>196</v>
      </c>
      <c r="G551" s="127">
        <v>4878</v>
      </c>
      <c r="H551" s="127">
        <v>2012</v>
      </c>
      <c r="I551" s="127">
        <v>0</v>
      </c>
      <c r="J551" s="127">
        <v>1</v>
      </c>
      <c r="K551" s="127">
        <v>651</v>
      </c>
      <c r="L551" s="127">
        <v>697.2</v>
      </c>
      <c r="M551" s="127">
        <v>53013.68</v>
      </c>
      <c r="N551" s="127">
        <v>140117.47</v>
      </c>
      <c r="O551" s="127">
        <v>154379.07999999999</v>
      </c>
      <c r="P551" s="127">
        <v>155655.01</v>
      </c>
      <c r="Q551" s="127">
        <v>81.430000000000007</v>
      </c>
    </row>
    <row r="552" spans="1:17" x14ac:dyDescent="0.2">
      <c r="A552" t="str">
        <f t="shared" si="8"/>
        <v>2012_4890</v>
      </c>
      <c r="D552" s="126">
        <v>550</v>
      </c>
      <c r="E552" s="127">
        <v>4890</v>
      </c>
      <c r="F552" s="127" t="s">
        <v>197</v>
      </c>
      <c r="G552" s="127">
        <v>4890</v>
      </c>
      <c r="H552" s="127">
        <v>2012</v>
      </c>
      <c r="I552" s="127">
        <v>0</v>
      </c>
      <c r="J552" s="127">
        <v>1</v>
      </c>
      <c r="K552" s="127">
        <v>885.4</v>
      </c>
      <c r="L552" s="127">
        <v>917.4</v>
      </c>
      <c r="M552" s="127">
        <v>392580.35</v>
      </c>
      <c r="N552" s="127">
        <v>105386.93</v>
      </c>
      <c r="O552" s="127">
        <v>122599.2</v>
      </c>
      <c r="P552" s="127">
        <v>231216.44</v>
      </c>
      <c r="Q552" s="127">
        <v>443.39</v>
      </c>
    </row>
    <row r="553" spans="1:17" x14ac:dyDescent="0.2">
      <c r="A553" t="str">
        <f t="shared" si="8"/>
        <v>2012_4905</v>
      </c>
      <c r="D553" s="126">
        <v>551</v>
      </c>
      <c r="E553" s="127">
        <v>4905</v>
      </c>
      <c r="F553" s="127" t="s">
        <v>344</v>
      </c>
      <c r="G553" s="127">
        <v>4905</v>
      </c>
      <c r="H553" s="127">
        <v>2012</v>
      </c>
      <c r="I553" s="127">
        <v>0</v>
      </c>
      <c r="J553" s="127">
        <v>1</v>
      </c>
      <c r="K553" s="127">
        <v>213.9</v>
      </c>
      <c r="L553" s="127">
        <v>146</v>
      </c>
      <c r="M553" s="127">
        <v>70543.16</v>
      </c>
      <c r="N553" s="127">
        <v>84977.54</v>
      </c>
      <c r="O553" s="127">
        <v>89816.05</v>
      </c>
      <c r="P553" s="127">
        <v>51989</v>
      </c>
      <c r="Q553" s="127">
        <v>329.8</v>
      </c>
    </row>
    <row r="554" spans="1:17" ht="38.25" x14ac:dyDescent="0.2">
      <c r="A554" t="str">
        <f t="shared" si="8"/>
        <v>2012_4978</v>
      </c>
      <c r="D554" s="126">
        <v>552</v>
      </c>
      <c r="E554" s="127">
        <v>4978</v>
      </c>
      <c r="F554" s="127" t="s">
        <v>198</v>
      </c>
      <c r="G554" s="127">
        <v>4978</v>
      </c>
      <c r="H554" s="127">
        <v>2012</v>
      </c>
      <c r="I554" s="127">
        <v>0</v>
      </c>
      <c r="J554" s="127">
        <v>1</v>
      </c>
      <c r="K554" s="127">
        <v>204</v>
      </c>
      <c r="L554" s="127">
        <v>164</v>
      </c>
      <c r="M554" s="127">
        <v>259289.99</v>
      </c>
      <c r="N554" s="127">
        <v>0</v>
      </c>
      <c r="O554" s="127">
        <v>6401.99</v>
      </c>
      <c r="P554" s="127">
        <v>95305.63</v>
      </c>
      <c r="Q554" s="127">
        <v>1271.03</v>
      </c>
    </row>
    <row r="555" spans="1:17" x14ac:dyDescent="0.2">
      <c r="A555" t="str">
        <f t="shared" si="8"/>
        <v>2012_4995</v>
      </c>
      <c r="D555" s="126">
        <v>553</v>
      </c>
      <c r="E555" s="127">
        <v>4995</v>
      </c>
      <c r="F555" s="127" t="s">
        <v>199</v>
      </c>
      <c r="G555" s="127">
        <v>4995</v>
      </c>
      <c r="H555" s="127">
        <v>2012</v>
      </c>
      <c r="I555" s="127">
        <v>0</v>
      </c>
      <c r="J555" s="127">
        <v>1</v>
      </c>
      <c r="K555" s="127">
        <v>928.6</v>
      </c>
      <c r="L555" s="127">
        <v>919.7</v>
      </c>
      <c r="M555" s="127">
        <v>225223.77</v>
      </c>
      <c r="N555" s="127">
        <v>195833.2</v>
      </c>
      <c r="O555" s="127">
        <v>206438.72</v>
      </c>
      <c r="P555" s="127">
        <v>261474.81</v>
      </c>
      <c r="Q555" s="127">
        <v>242.54</v>
      </c>
    </row>
    <row r="556" spans="1:17" ht="25.5" x14ac:dyDescent="0.2">
      <c r="A556" t="str">
        <f t="shared" si="8"/>
        <v>2012_5013</v>
      </c>
      <c r="D556" s="126">
        <v>554</v>
      </c>
      <c r="E556" s="127">
        <v>5013</v>
      </c>
      <c r="F556" s="127" t="s">
        <v>200</v>
      </c>
      <c r="G556" s="127">
        <v>5013</v>
      </c>
      <c r="H556" s="127">
        <v>2012</v>
      </c>
      <c r="I556" s="127">
        <v>0</v>
      </c>
      <c r="J556" s="127">
        <v>1</v>
      </c>
      <c r="K556" s="127">
        <v>2395.9</v>
      </c>
      <c r="L556" s="127">
        <v>2346</v>
      </c>
      <c r="M556" s="127">
        <v>40313.620000000003</v>
      </c>
      <c r="N556" s="127">
        <v>450600.47</v>
      </c>
      <c r="O556" s="127">
        <v>475461.2</v>
      </c>
      <c r="P556" s="127">
        <v>388052</v>
      </c>
      <c r="Q556" s="127">
        <v>16.829999999999998</v>
      </c>
    </row>
    <row r="557" spans="1:17" x14ac:dyDescent="0.2">
      <c r="A557" t="str">
        <f t="shared" si="8"/>
        <v>2012_5049</v>
      </c>
      <c r="D557" s="126">
        <v>555</v>
      </c>
      <c r="E557" s="127">
        <v>5049</v>
      </c>
      <c r="F557" s="127" t="s">
        <v>201</v>
      </c>
      <c r="G557" s="127">
        <v>5049</v>
      </c>
      <c r="H557" s="127">
        <v>2012</v>
      </c>
      <c r="I557" s="127">
        <v>0</v>
      </c>
      <c r="J557" s="127">
        <v>1</v>
      </c>
      <c r="K557" s="127">
        <v>4485.8999999999996</v>
      </c>
      <c r="L557" s="127">
        <v>4424.2</v>
      </c>
      <c r="M557" s="127">
        <v>35259.050000000003</v>
      </c>
      <c r="N557" s="127">
        <v>398997.69</v>
      </c>
      <c r="O557" s="127">
        <v>424275.39</v>
      </c>
      <c r="P557" s="127">
        <v>526251.76</v>
      </c>
      <c r="Q557" s="127">
        <v>7.86</v>
      </c>
    </row>
    <row r="558" spans="1:17" x14ac:dyDescent="0.2">
      <c r="A558" t="str">
        <f t="shared" si="8"/>
        <v>2012_5160</v>
      </c>
      <c r="D558" s="126">
        <v>556</v>
      </c>
      <c r="E558" s="127">
        <v>5319</v>
      </c>
      <c r="F558" s="127" t="s">
        <v>2</v>
      </c>
      <c r="G558" s="127">
        <v>5160</v>
      </c>
      <c r="H558" s="127">
        <v>2012</v>
      </c>
      <c r="I558" s="127">
        <v>0</v>
      </c>
      <c r="J558" s="127">
        <v>1</v>
      </c>
      <c r="K558" s="127">
        <v>1016.7</v>
      </c>
      <c r="L558" s="127">
        <v>1024.7</v>
      </c>
      <c r="M558" s="127">
        <v>138334.98000000001</v>
      </c>
      <c r="N558" s="127">
        <v>280193.7</v>
      </c>
      <c r="O558" s="127">
        <v>294598.11</v>
      </c>
      <c r="P558" s="127">
        <v>305413.82</v>
      </c>
      <c r="Q558" s="127">
        <v>136.06</v>
      </c>
    </row>
    <row r="559" spans="1:17" ht="25.5" x14ac:dyDescent="0.2">
      <c r="A559" t="str">
        <f t="shared" si="8"/>
        <v>2012_5121</v>
      </c>
      <c r="D559" s="126">
        <v>557</v>
      </c>
      <c r="E559" s="127">
        <v>5121</v>
      </c>
      <c r="F559" s="127" t="s">
        <v>202</v>
      </c>
      <c r="G559" s="127">
        <v>5121</v>
      </c>
      <c r="H559" s="127">
        <v>2012</v>
      </c>
      <c r="I559" s="127">
        <v>0</v>
      </c>
      <c r="J559" s="127">
        <v>1</v>
      </c>
      <c r="K559" s="127">
        <v>734.7</v>
      </c>
      <c r="L559" s="127">
        <v>732.1</v>
      </c>
      <c r="M559" s="127">
        <v>159962.95000000001</v>
      </c>
      <c r="N559" s="127">
        <v>174723.87</v>
      </c>
      <c r="O559" s="127">
        <v>185570.32</v>
      </c>
      <c r="P559" s="127">
        <v>158306.44</v>
      </c>
      <c r="Q559" s="127">
        <v>217.73</v>
      </c>
    </row>
    <row r="560" spans="1:17" ht="25.5" x14ac:dyDescent="0.2">
      <c r="A560" t="str">
        <f t="shared" si="8"/>
        <v>2012_5139</v>
      </c>
      <c r="D560" s="126">
        <v>558</v>
      </c>
      <c r="E560" s="127">
        <v>5139</v>
      </c>
      <c r="F560" s="127" t="s">
        <v>203</v>
      </c>
      <c r="G560" s="127">
        <v>5139</v>
      </c>
      <c r="H560" s="127">
        <v>2012</v>
      </c>
      <c r="I560" s="127">
        <v>0</v>
      </c>
      <c r="J560" s="127">
        <v>1</v>
      </c>
      <c r="K560" s="127">
        <v>184</v>
      </c>
      <c r="L560" s="127">
        <v>164</v>
      </c>
      <c r="M560" s="127">
        <v>107062.17</v>
      </c>
      <c r="N560" s="127">
        <v>2000.48</v>
      </c>
      <c r="O560" s="127">
        <v>2001.43</v>
      </c>
      <c r="P560" s="127">
        <v>35746.61</v>
      </c>
      <c r="Q560" s="127">
        <v>581.86</v>
      </c>
    </row>
    <row r="561" spans="1:17" x14ac:dyDescent="0.2">
      <c r="A561" t="str">
        <f t="shared" si="8"/>
        <v>2012_5163</v>
      </c>
      <c r="D561" s="126">
        <v>559</v>
      </c>
      <c r="E561" s="127">
        <v>5163</v>
      </c>
      <c r="F561" s="127" t="s">
        <v>204</v>
      </c>
      <c r="G561" s="127">
        <v>5163</v>
      </c>
      <c r="H561" s="127">
        <v>2012</v>
      </c>
      <c r="I561" s="127">
        <v>0</v>
      </c>
      <c r="J561" s="127">
        <v>1</v>
      </c>
      <c r="K561" s="127">
        <v>642.79999999999995</v>
      </c>
      <c r="L561" s="127">
        <v>674.7</v>
      </c>
      <c r="M561" s="127">
        <v>199244.27</v>
      </c>
      <c r="N561" s="127">
        <v>224918.76</v>
      </c>
      <c r="O561" s="127">
        <v>245368.28</v>
      </c>
      <c r="P561" s="127">
        <v>258854.91</v>
      </c>
      <c r="Q561" s="127">
        <v>309.95999999999998</v>
      </c>
    </row>
    <row r="562" spans="1:17" x14ac:dyDescent="0.2">
      <c r="A562" t="str">
        <f t="shared" si="8"/>
        <v>2012_5166</v>
      </c>
      <c r="D562" s="126">
        <v>560</v>
      </c>
      <c r="E562" s="127">
        <v>5166</v>
      </c>
      <c r="F562" s="127" t="s">
        <v>205</v>
      </c>
      <c r="G562" s="127">
        <v>5166</v>
      </c>
      <c r="H562" s="127">
        <v>2012</v>
      </c>
      <c r="I562" s="127">
        <v>0</v>
      </c>
      <c r="J562" s="127">
        <v>1</v>
      </c>
      <c r="K562" s="127">
        <v>2210.1</v>
      </c>
      <c r="L562" s="127">
        <v>2293.1999999999998</v>
      </c>
      <c r="M562" s="127">
        <v>370261.36</v>
      </c>
      <c r="N562" s="127">
        <v>450331.93</v>
      </c>
      <c r="O562" s="127">
        <v>450331.93</v>
      </c>
      <c r="P562" s="127">
        <v>481502</v>
      </c>
      <c r="Q562" s="127">
        <v>167.53</v>
      </c>
    </row>
    <row r="563" spans="1:17" x14ac:dyDescent="0.2">
      <c r="A563" t="str">
        <f t="shared" si="8"/>
        <v>2012_5184</v>
      </c>
      <c r="D563" s="126">
        <v>561</v>
      </c>
      <c r="E563" s="127">
        <v>5184</v>
      </c>
      <c r="F563" s="127" t="s">
        <v>206</v>
      </c>
      <c r="G563" s="127">
        <v>5184</v>
      </c>
      <c r="H563" s="127">
        <v>2012</v>
      </c>
      <c r="I563" s="127">
        <v>0</v>
      </c>
      <c r="J563" s="127">
        <v>1</v>
      </c>
      <c r="K563" s="127">
        <v>1810.8</v>
      </c>
      <c r="L563" s="127">
        <v>1760</v>
      </c>
      <c r="M563" s="127">
        <v>525338.51</v>
      </c>
      <c r="N563" s="127">
        <v>500506.6</v>
      </c>
      <c r="O563" s="127">
        <v>520859.12</v>
      </c>
      <c r="P563" s="127">
        <v>362159.89</v>
      </c>
      <c r="Q563" s="127">
        <v>290.11</v>
      </c>
    </row>
    <row r="564" spans="1:17" ht="25.5" x14ac:dyDescent="0.2">
      <c r="A564" t="str">
        <f t="shared" si="8"/>
        <v>2012_5250</v>
      </c>
      <c r="D564" s="126">
        <v>562</v>
      </c>
      <c r="E564" s="127">
        <v>5250</v>
      </c>
      <c r="F564" s="127" t="s">
        <v>207</v>
      </c>
      <c r="G564" s="127">
        <v>5250</v>
      </c>
      <c r="H564" s="127">
        <v>2012</v>
      </c>
      <c r="I564" s="127">
        <v>0</v>
      </c>
      <c r="J564" s="127">
        <v>1</v>
      </c>
      <c r="K564" s="127">
        <v>3959.9</v>
      </c>
      <c r="L564" s="127">
        <v>3932.9</v>
      </c>
      <c r="M564" s="127">
        <v>1035369.37</v>
      </c>
      <c r="N564" s="127">
        <v>574087.17000000004</v>
      </c>
      <c r="O564" s="127">
        <v>609737.57999999996</v>
      </c>
      <c r="P564" s="127">
        <v>552494.74</v>
      </c>
      <c r="Q564" s="127">
        <v>261.45999999999998</v>
      </c>
    </row>
    <row r="565" spans="1:17" ht="25.5" x14ac:dyDescent="0.2">
      <c r="A565" t="str">
        <f t="shared" si="8"/>
        <v>2012_5256</v>
      </c>
      <c r="D565" s="126">
        <v>563</v>
      </c>
      <c r="E565" s="127">
        <v>5256</v>
      </c>
      <c r="F565" s="127" t="s">
        <v>208</v>
      </c>
      <c r="G565" s="127">
        <v>5256</v>
      </c>
      <c r="H565" s="127">
        <v>2012</v>
      </c>
      <c r="I565" s="127">
        <v>0</v>
      </c>
      <c r="J565" s="127">
        <v>1</v>
      </c>
      <c r="K565" s="127">
        <v>620.70000000000005</v>
      </c>
      <c r="L565" s="127">
        <v>644.5</v>
      </c>
      <c r="M565" s="127">
        <v>376889.75</v>
      </c>
      <c r="N565" s="127">
        <v>200546.21</v>
      </c>
      <c r="O565" s="127">
        <v>200546.21</v>
      </c>
      <c r="P565" s="127">
        <v>175888.98</v>
      </c>
      <c r="Q565" s="127">
        <v>607.20000000000005</v>
      </c>
    </row>
    <row r="566" spans="1:17" ht="25.5" x14ac:dyDescent="0.2">
      <c r="A566" t="str">
        <f t="shared" si="8"/>
        <v>2012_5283</v>
      </c>
      <c r="D566" s="126">
        <v>564</v>
      </c>
      <c r="E566" s="127">
        <v>5283</v>
      </c>
      <c r="F566" s="127" t="s">
        <v>209</v>
      </c>
      <c r="G566" s="127">
        <v>5283</v>
      </c>
      <c r="H566" s="127">
        <v>2012</v>
      </c>
      <c r="I566" s="127">
        <v>0</v>
      </c>
      <c r="J566" s="127">
        <v>2</v>
      </c>
      <c r="K566" s="127">
        <v>710.3</v>
      </c>
      <c r="L566" s="127">
        <v>686.3</v>
      </c>
      <c r="M566" s="127">
        <v>693707.84</v>
      </c>
      <c r="N566" s="127">
        <v>340197.05</v>
      </c>
      <c r="O566" s="127">
        <v>358157.09</v>
      </c>
      <c r="P566" s="127">
        <v>175762.23</v>
      </c>
      <c r="Q566" s="127">
        <v>976.64</v>
      </c>
    </row>
    <row r="567" spans="1:17" x14ac:dyDescent="0.2">
      <c r="A567" t="str">
        <f t="shared" si="8"/>
        <v>2012_5310</v>
      </c>
      <c r="D567" s="126">
        <v>565</v>
      </c>
      <c r="E567" s="127">
        <v>5310</v>
      </c>
      <c r="F567" s="127" t="s">
        <v>210</v>
      </c>
      <c r="G567" s="127">
        <v>5310</v>
      </c>
      <c r="H567" s="127">
        <v>2012</v>
      </c>
      <c r="I567" s="127">
        <v>0</v>
      </c>
      <c r="J567" s="127">
        <v>1</v>
      </c>
      <c r="K567" s="127">
        <v>564.70000000000005</v>
      </c>
      <c r="L567" s="127">
        <v>563.70000000000005</v>
      </c>
      <c r="M567" s="127">
        <v>14164.69</v>
      </c>
      <c r="N567" s="127">
        <v>102138.96</v>
      </c>
      <c r="O567" s="127">
        <v>109938.13</v>
      </c>
      <c r="P567" s="127">
        <v>120889.25</v>
      </c>
      <c r="Q567" s="127">
        <v>25.08</v>
      </c>
    </row>
    <row r="568" spans="1:17" x14ac:dyDescent="0.2">
      <c r="A568" t="str">
        <f t="shared" si="8"/>
        <v>2012_5463</v>
      </c>
      <c r="D568" s="126">
        <v>566</v>
      </c>
      <c r="E568" s="127">
        <v>5463</v>
      </c>
      <c r="F568" s="127" t="s">
        <v>211</v>
      </c>
      <c r="G568" s="127">
        <v>5463</v>
      </c>
      <c r="H568" s="127">
        <v>2012</v>
      </c>
      <c r="I568" s="127">
        <v>0</v>
      </c>
      <c r="J568" s="127">
        <v>1</v>
      </c>
      <c r="K568" s="127">
        <v>1212.8</v>
      </c>
      <c r="L568" s="127">
        <v>1181.2</v>
      </c>
      <c r="M568" s="127">
        <v>561414.01</v>
      </c>
      <c r="N568" s="127">
        <v>501060.02</v>
      </c>
      <c r="O568" s="127">
        <v>517121.46</v>
      </c>
      <c r="P568" s="127">
        <v>191313.81</v>
      </c>
      <c r="Q568" s="127">
        <v>462.91</v>
      </c>
    </row>
    <row r="569" spans="1:17" ht="25.5" x14ac:dyDescent="0.2">
      <c r="A569" t="str">
        <f t="shared" si="8"/>
        <v>2012_5486</v>
      </c>
      <c r="D569" s="126">
        <v>567</v>
      </c>
      <c r="E569" s="127">
        <v>5486</v>
      </c>
      <c r="F569" s="127" t="s">
        <v>212</v>
      </c>
      <c r="G569" s="127">
        <v>5486</v>
      </c>
      <c r="H569" s="127">
        <v>2012</v>
      </c>
      <c r="I569" s="127">
        <v>0</v>
      </c>
      <c r="J569" s="127">
        <v>1</v>
      </c>
      <c r="K569" s="127">
        <v>387</v>
      </c>
      <c r="L569" s="127">
        <v>375.8</v>
      </c>
      <c r="M569" s="127">
        <v>37875.94</v>
      </c>
      <c r="N569" s="127">
        <v>130116.34</v>
      </c>
      <c r="O569" s="127">
        <v>130116.34</v>
      </c>
      <c r="P569" s="127">
        <v>127584.51</v>
      </c>
      <c r="Q569" s="127">
        <v>97.87</v>
      </c>
    </row>
    <row r="570" spans="1:17" x14ac:dyDescent="0.2">
      <c r="A570" t="str">
        <f t="shared" si="8"/>
        <v>2012_5508</v>
      </c>
      <c r="D570" s="126">
        <v>568</v>
      </c>
      <c r="E570" s="127">
        <v>5508</v>
      </c>
      <c r="F570" s="127" t="s">
        <v>213</v>
      </c>
      <c r="G570" s="127">
        <v>5508</v>
      </c>
      <c r="H570" s="127">
        <v>2012</v>
      </c>
      <c r="I570" s="127">
        <v>0</v>
      </c>
      <c r="J570" s="127">
        <v>1</v>
      </c>
      <c r="K570" s="127">
        <v>276.60000000000002</v>
      </c>
      <c r="L570" s="127">
        <v>290.60000000000002</v>
      </c>
      <c r="M570" s="127">
        <v>489803.98</v>
      </c>
      <c r="N570" s="127">
        <v>102434.29</v>
      </c>
      <c r="O570" s="127">
        <v>115036.28</v>
      </c>
      <c r="P570" s="127">
        <v>54306</v>
      </c>
      <c r="Q570" s="127">
        <v>1770.8</v>
      </c>
    </row>
    <row r="571" spans="1:17" ht="25.5" x14ac:dyDescent="0.2">
      <c r="A571" t="str">
        <f t="shared" si="8"/>
        <v>2012_1975</v>
      </c>
      <c r="D571" s="126">
        <v>569</v>
      </c>
      <c r="E571" s="127">
        <v>1975</v>
      </c>
      <c r="F571" s="127" t="s">
        <v>214</v>
      </c>
      <c r="G571" s="127">
        <v>1975</v>
      </c>
      <c r="H571" s="127">
        <v>2012</v>
      </c>
      <c r="I571" s="127">
        <v>0</v>
      </c>
      <c r="J571" s="127">
        <v>1</v>
      </c>
      <c r="K571" s="127">
        <v>420.5</v>
      </c>
      <c r="L571" s="127">
        <v>415.5</v>
      </c>
      <c r="M571" s="127">
        <v>279825.34000000003</v>
      </c>
      <c r="N571" s="127">
        <v>101228.47</v>
      </c>
      <c r="O571" s="127">
        <v>108277.9</v>
      </c>
      <c r="P571" s="127">
        <v>69079.100000000006</v>
      </c>
      <c r="Q571" s="127">
        <v>665.46</v>
      </c>
    </row>
    <row r="572" spans="1:17" x14ac:dyDescent="0.2">
      <c r="A572" t="str">
        <f t="shared" si="8"/>
        <v>2012_5510</v>
      </c>
      <c r="D572" s="126">
        <v>570</v>
      </c>
      <c r="E572" s="127">
        <v>4824</v>
      </c>
      <c r="F572" s="127" t="s">
        <v>215</v>
      </c>
      <c r="G572" s="127">
        <v>5510</v>
      </c>
      <c r="H572" s="127">
        <v>2012</v>
      </c>
      <c r="I572" s="127">
        <v>0</v>
      </c>
      <c r="J572" s="127">
        <v>1</v>
      </c>
      <c r="K572" s="127">
        <v>680.7</v>
      </c>
      <c r="L572" s="127">
        <v>592.70000000000005</v>
      </c>
      <c r="M572" s="127">
        <v>327873.99</v>
      </c>
      <c r="N572" s="127">
        <v>149822.69</v>
      </c>
      <c r="O572" s="127">
        <v>151515.06</v>
      </c>
      <c r="P572" s="127">
        <v>162944.98000000001</v>
      </c>
      <c r="Q572" s="127">
        <v>481.67</v>
      </c>
    </row>
    <row r="573" spans="1:17" ht="25.5" x14ac:dyDescent="0.2">
      <c r="A573" t="str">
        <f t="shared" si="8"/>
        <v>2012_5607</v>
      </c>
      <c r="D573" s="126">
        <v>571</v>
      </c>
      <c r="E573" s="127">
        <v>5607</v>
      </c>
      <c r="F573" s="127" t="s">
        <v>216</v>
      </c>
      <c r="G573" s="127">
        <v>5607</v>
      </c>
      <c r="H573" s="127">
        <v>2012</v>
      </c>
      <c r="I573" s="127">
        <v>0</v>
      </c>
      <c r="J573" s="127">
        <v>1</v>
      </c>
      <c r="K573" s="127">
        <v>663</v>
      </c>
      <c r="L573" s="127">
        <v>740</v>
      </c>
      <c r="M573" s="127">
        <v>132352.85999999999</v>
      </c>
      <c r="N573" s="127">
        <v>238609.54</v>
      </c>
      <c r="O573" s="127">
        <v>253652.56</v>
      </c>
      <c r="P573" s="127">
        <v>143064.04999999999</v>
      </c>
      <c r="Q573" s="127">
        <v>199.63</v>
      </c>
    </row>
    <row r="574" spans="1:17" ht="25.5" x14ac:dyDescent="0.2">
      <c r="A574" t="str">
        <f t="shared" si="8"/>
        <v>2012_5643</v>
      </c>
      <c r="D574" s="126">
        <v>572</v>
      </c>
      <c r="E574" s="127">
        <v>5643</v>
      </c>
      <c r="F574" s="127" t="s">
        <v>217</v>
      </c>
      <c r="G574" s="127">
        <v>5643</v>
      </c>
      <c r="H574" s="127">
        <v>2012</v>
      </c>
      <c r="I574" s="127">
        <v>0</v>
      </c>
      <c r="J574" s="127">
        <v>1</v>
      </c>
      <c r="K574" s="127">
        <v>945.5</v>
      </c>
      <c r="L574" s="127">
        <v>1025.3</v>
      </c>
      <c r="M574" s="127">
        <v>253136.29</v>
      </c>
      <c r="N574" s="127">
        <v>250293.62</v>
      </c>
      <c r="O574" s="127">
        <v>260473.62</v>
      </c>
      <c r="P574" s="127">
        <v>177527.47</v>
      </c>
      <c r="Q574" s="127">
        <v>267.73</v>
      </c>
    </row>
    <row r="575" spans="1:17" ht="51" x14ac:dyDescent="0.2">
      <c r="A575" t="str">
        <f t="shared" si="8"/>
        <v>2012_5697</v>
      </c>
      <c r="D575" s="126">
        <v>573</v>
      </c>
      <c r="E575" s="127">
        <v>5697</v>
      </c>
      <c r="F575" s="127" t="s">
        <v>345</v>
      </c>
      <c r="G575" s="127">
        <v>5697</v>
      </c>
      <c r="H575" s="127">
        <v>2012</v>
      </c>
      <c r="I575" s="127">
        <v>0</v>
      </c>
      <c r="J575" s="127">
        <v>1</v>
      </c>
      <c r="K575" s="127">
        <v>464.2</v>
      </c>
      <c r="L575" s="127">
        <v>461.2</v>
      </c>
      <c r="M575" s="127">
        <v>220282.81</v>
      </c>
      <c r="N575" s="127">
        <v>200113.28</v>
      </c>
      <c r="O575" s="127">
        <v>207443.51</v>
      </c>
      <c r="P575" s="127">
        <v>174820.22</v>
      </c>
      <c r="Q575" s="127">
        <v>474.54</v>
      </c>
    </row>
    <row r="576" spans="1:17" ht="25.5" x14ac:dyDescent="0.2">
      <c r="A576" t="str">
        <f t="shared" si="8"/>
        <v>2012_5724</v>
      </c>
      <c r="D576" s="126">
        <v>574</v>
      </c>
      <c r="E576" s="127">
        <v>5724</v>
      </c>
      <c r="F576" s="127" t="s">
        <v>218</v>
      </c>
      <c r="G576" s="127">
        <v>5724</v>
      </c>
      <c r="H576" s="127">
        <v>2012</v>
      </c>
      <c r="I576" s="127">
        <v>0</v>
      </c>
      <c r="J576" s="127">
        <v>1</v>
      </c>
      <c r="K576" s="127">
        <v>250</v>
      </c>
      <c r="L576" s="127">
        <v>231</v>
      </c>
      <c r="M576" s="127">
        <v>128208.71</v>
      </c>
      <c r="N576" s="127">
        <v>137744.82999999999</v>
      </c>
      <c r="O576" s="127">
        <v>140740.09</v>
      </c>
      <c r="P576" s="127">
        <v>98443.55</v>
      </c>
      <c r="Q576" s="127">
        <v>512.83000000000004</v>
      </c>
    </row>
    <row r="577" spans="1:17" x14ac:dyDescent="0.2">
      <c r="A577" t="str">
        <f t="shared" si="8"/>
        <v>2012_5805</v>
      </c>
      <c r="D577" s="126">
        <v>575</v>
      </c>
      <c r="E577" s="127">
        <v>5805</v>
      </c>
      <c r="F577" s="127" t="s">
        <v>219</v>
      </c>
      <c r="G577" s="127">
        <v>5805</v>
      </c>
      <c r="H577" s="127">
        <v>2012</v>
      </c>
      <c r="I577" s="127">
        <v>0</v>
      </c>
      <c r="J577" s="127">
        <v>1</v>
      </c>
      <c r="K577" s="127">
        <v>1200.9000000000001</v>
      </c>
      <c r="L577" s="127">
        <v>1316.3</v>
      </c>
      <c r="M577" s="127">
        <v>670207.80000000005</v>
      </c>
      <c r="N577" s="127">
        <v>184014.03</v>
      </c>
      <c r="O577" s="127">
        <v>214813.88</v>
      </c>
      <c r="P577" s="127">
        <v>308082.45</v>
      </c>
      <c r="Q577" s="127">
        <v>558.09</v>
      </c>
    </row>
    <row r="578" spans="1:17" ht="25.5" x14ac:dyDescent="0.2">
      <c r="A578" t="str">
        <f t="shared" si="8"/>
        <v>2012_5823</v>
      </c>
      <c r="D578" s="126">
        <v>576</v>
      </c>
      <c r="E578" s="127">
        <v>5823</v>
      </c>
      <c r="F578" s="127" t="s">
        <v>220</v>
      </c>
      <c r="G578" s="127">
        <v>5823</v>
      </c>
      <c r="H578" s="127">
        <v>2012</v>
      </c>
      <c r="I578" s="127">
        <v>0</v>
      </c>
      <c r="J578" s="127">
        <v>1</v>
      </c>
      <c r="K578" s="127">
        <v>372.4</v>
      </c>
      <c r="L578" s="127">
        <v>315.3</v>
      </c>
      <c r="M578" s="127">
        <v>140034.23999999999</v>
      </c>
      <c r="N578" s="127">
        <v>99728.3</v>
      </c>
      <c r="O578" s="127">
        <v>107041.8</v>
      </c>
      <c r="P578" s="127">
        <v>117286.2</v>
      </c>
      <c r="Q578" s="127">
        <v>376.03</v>
      </c>
    </row>
    <row r="579" spans="1:17" ht="25.5" x14ac:dyDescent="0.2">
      <c r="A579" t="str">
        <f t="shared" si="8"/>
        <v>2012_5832</v>
      </c>
      <c r="D579" s="126">
        <v>577</v>
      </c>
      <c r="E579" s="127">
        <v>5832</v>
      </c>
      <c r="F579" s="127" t="s">
        <v>221</v>
      </c>
      <c r="G579" s="127">
        <v>5832</v>
      </c>
      <c r="H579" s="127">
        <v>2012</v>
      </c>
      <c r="I579" s="127">
        <v>0</v>
      </c>
      <c r="J579" s="127">
        <v>1</v>
      </c>
      <c r="K579" s="127">
        <v>309.39999999999998</v>
      </c>
      <c r="L579" s="127">
        <v>203</v>
      </c>
      <c r="M579" s="127">
        <v>106325.38</v>
      </c>
      <c r="N579" s="127">
        <v>40023.370000000003</v>
      </c>
      <c r="O579" s="127">
        <v>42558.36</v>
      </c>
      <c r="P579" s="127">
        <v>34078.480000000003</v>
      </c>
      <c r="Q579" s="127">
        <v>343.65</v>
      </c>
    </row>
    <row r="580" spans="1:17" ht="38.25" x14ac:dyDescent="0.2">
      <c r="A580" t="str">
        <f t="shared" ref="A580:A643" si="9">CONCATENATE(H580,"_",G580)</f>
        <v>2012_5877</v>
      </c>
      <c r="D580" s="126">
        <v>578</v>
      </c>
      <c r="E580" s="127">
        <v>5877</v>
      </c>
      <c r="F580" s="127" t="s">
        <v>222</v>
      </c>
      <c r="G580" s="127">
        <v>5877</v>
      </c>
      <c r="H580" s="127">
        <v>2012</v>
      </c>
      <c r="I580" s="127">
        <v>0</v>
      </c>
      <c r="J580" s="127">
        <v>1</v>
      </c>
      <c r="K580" s="127">
        <v>1339.3</v>
      </c>
      <c r="L580" s="127">
        <v>1529.1</v>
      </c>
      <c r="M580" s="127">
        <v>406878.03</v>
      </c>
      <c r="N580" s="127">
        <v>417921.25</v>
      </c>
      <c r="O580" s="127">
        <v>446501.32</v>
      </c>
      <c r="P580" s="127">
        <v>363333.39</v>
      </c>
      <c r="Q580" s="127">
        <v>303.8</v>
      </c>
    </row>
    <row r="581" spans="1:17" x14ac:dyDescent="0.2">
      <c r="A581" t="str">
        <f t="shared" si="9"/>
        <v>2012_5895</v>
      </c>
      <c r="D581" s="126">
        <v>579</v>
      </c>
      <c r="E581" s="127">
        <v>5895</v>
      </c>
      <c r="F581" s="127" t="s">
        <v>223</v>
      </c>
      <c r="G581" s="127">
        <v>5895</v>
      </c>
      <c r="H581" s="127">
        <v>2012</v>
      </c>
      <c r="I581" s="127">
        <v>0</v>
      </c>
      <c r="J581" s="127">
        <v>1</v>
      </c>
      <c r="K581" s="127">
        <v>237.9</v>
      </c>
      <c r="L581" s="127">
        <v>227</v>
      </c>
      <c r="M581" s="127">
        <v>131463.47</v>
      </c>
      <c r="N581" s="127">
        <v>60230.33</v>
      </c>
      <c r="O581" s="127">
        <v>69810.740000000005</v>
      </c>
      <c r="P581" s="127">
        <v>58967.85</v>
      </c>
      <c r="Q581" s="127">
        <v>552.6</v>
      </c>
    </row>
    <row r="582" spans="1:17" x14ac:dyDescent="0.2">
      <c r="A582" t="str">
        <f t="shared" si="9"/>
        <v>2012_5949</v>
      </c>
      <c r="D582" s="126">
        <v>580</v>
      </c>
      <c r="E582" s="127">
        <v>5949</v>
      </c>
      <c r="F582" s="127" t="s">
        <v>224</v>
      </c>
      <c r="G582" s="127">
        <v>5949</v>
      </c>
      <c r="H582" s="127">
        <v>2012</v>
      </c>
      <c r="I582" s="127">
        <v>0</v>
      </c>
      <c r="J582" s="127">
        <v>1</v>
      </c>
      <c r="K582" s="127">
        <v>975.5</v>
      </c>
      <c r="L582" s="127">
        <v>957.5</v>
      </c>
      <c r="M582" s="127">
        <v>269920.14</v>
      </c>
      <c r="N582" s="127">
        <v>304719</v>
      </c>
      <c r="O582" s="127">
        <v>305978.34999999998</v>
      </c>
      <c r="P582" s="127">
        <v>269155.12</v>
      </c>
      <c r="Q582" s="127">
        <v>276.7</v>
      </c>
    </row>
    <row r="583" spans="1:17" ht="25.5" x14ac:dyDescent="0.2">
      <c r="A583" t="str">
        <f t="shared" si="9"/>
        <v>2012_5976</v>
      </c>
      <c r="D583" s="126">
        <v>581</v>
      </c>
      <c r="E583" s="127">
        <v>5976</v>
      </c>
      <c r="F583" s="127" t="s">
        <v>225</v>
      </c>
      <c r="G583" s="127">
        <v>5976</v>
      </c>
      <c r="H583" s="127">
        <v>2012</v>
      </c>
      <c r="I583" s="127">
        <v>0</v>
      </c>
      <c r="J583" s="127">
        <v>1</v>
      </c>
      <c r="K583" s="127">
        <v>990.1</v>
      </c>
      <c r="L583" s="127">
        <v>1015.5</v>
      </c>
      <c r="M583" s="127">
        <v>298692.33</v>
      </c>
      <c r="N583" s="127">
        <v>149902.47</v>
      </c>
      <c r="O583" s="127">
        <v>163648.45000000001</v>
      </c>
      <c r="P583" s="127">
        <v>170848.55</v>
      </c>
      <c r="Q583" s="127">
        <v>301.68</v>
      </c>
    </row>
    <row r="584" spans="1:17" ht="38.25" x14ac:dyDescent="0.2">
      <c r="A584" t="str">
        <f t="shared" si="9"/>
        <v>2012_5994</v>
      </c>
      <c r="D584" s="126">
        <v>582</v>
      </c>
      <c r="E584" s="127">
        <v>5994</v>
      </c>
      <c r="F584" s="127" t="s">
        <v>226</v>
      </c>
      <c r="G584" s="127">
        <v>5994</v>
      </c>
      <c r="H584" s="127">
        <v>2012</v>
      </c>
      <c r="I584" s="127">
        <v>0</v>
      </c>
      <c r="J584" s="127">
        <v>1</v>
      </c>
      <c r="K584" s="127">
        <v>731.1</v>
      </c>
      <c r="L584" s="127">
        <v>754.1</v>
      </c>
      <c r="M584" s="127">
        <v>5829.17</v>
      </c>
      <c r="N584" s="127">
        <v>251767.61</v>
      </c>
      <c r="O584" s="127">
        <v>264738.56</v>
      </c>
      <c r="P584" s="127">
        <v>294580.7</v>
      </c>
      <c r="Q584" s="127">
        <v>7.97</v>
      </c>
    </row>
    <row r="585" spans="1:17" x14ac:dyDescent="0.2">
      <c r="A585" t="str">
        <f t="shared" si="9"/>
        <v>2012_6003</v>
      </c>
      <c r="D585" s="126">
        <v>583</v>
      </c>
      <c r="E585" s="127">
        <v>6003</v>
      </c>
      <c r="F585" s="127" t="s">
        <v>227</v>
      </c>
      <c r="G585" s="127">
        <v>6003</v>
      </c>
      <c r="H585" s="127">
        <v>2012</v>
      </c>
      <c r="I585" s="127">
        <v>0</v>
      </c>
      <c r="J585" s="127">
        <v>1</v>
      </c>
      <c r="K585" s="127">
        <v>344.3</v>
      </c>
      <c r="L585" s="127">
        <v>361.3</v>
      </c>
      <c r="M585" s="127">
        <v>54935.31</v>
      </c>
      <c r="N585" s="127">
        <v>50004.37</v>
      </c>
      <c r="O585" s="127">
        <v>56252.11</v>
      </c>
      <c r="P585" s="127">
        <v>78212.639999999999</v>
      </c>
      <c r="Q585" s="127">
        <v>159.56</v>
      </c>
    </row>
    <row r="586" spans="1:17" ht="25.5" x14ac:dyDescent="0.2">
      <c r="A586" t="str">
        <f t="shared" si="9"/>
        <v>2012_6012</v>
      </c>
      <c r="D586" s="126">
        <v>584</v>
      </c>
      <c r="E586" s="127">
        <v>6012</v>
      </c>
      <c r="F586" s="127" t="s">
        <v>228</v>
      </c>
      <c r="G586" s="127">
        <v>6012</v>
      </c>
      <c r="H586" s="127">
        <v>2012</v>
      </c>
      <c r="I586" s="127">
        <v>0</v>
      </c>
      <c r="J586" s="127">
        <v>1</v>
      </c>
      <c r="K586" s="127">
        <v>556.1</v>
      </c>
      <c r="L586" s="127">
        <v>550.79999999999995</v>
      </c>
      <c r="M586" s="127">
        <v>78886.039999999994</v>
      </c>
      <c r="N586" s="127">
        <v>149813.60999999999</v>
      </c>
      <c r="O586" s="127">
        <v>160399</v>
      </c>
      <c r="P586" s="127">
        <v>138429.51</v>
      </c>
      <c r="Q586" s="127">
        <v>141.86000000000001</v>
      </c>
    </row>
    <row r="587" spans="1:17" ht="25.5" x14ac:dyDescent="0.2">
      <c r="A587" t="str">
        <f t="shared" si="9"/>
        <v>2012_6030</v>
      </c>
      <c r="D587" s="126">
        <v>585</v>
      </c>
      <c r="E587" s="127">
        <v>6030</v>
      </c>
      <c r="F587" s="127" t="s">
        <v>229</v>
      </c>
      <c r="G587" s="127">
        <v>6030</v>
      </c>
      <c r="H587" s="127">
        <v>2012</v>
      </c>
      <c r="I587" s="127">
        <v>0</v>
      </c>
      <c r="J587" s="127">
        <v>1</v>
      </c>
      <c r="K587" s="127">
        <v>1028.0999999999999</v>
      </c>
      <c r="L587" s="127">
        <v>1063.0999999999999</v>
      </c>
      <c r="M587" s="127">
        <v>72404.78</v>
      </c>
      <c r="N587" s="127">
        <v>200404.66</v>
      </c>
      <c r="O587" s="127">
        <v>210797.08</v>
      </c>
      <c r="P587" s="127">
        <v>194588.89</v>
      </c>
      <c r="Q587" s="127">
        <v>70.430000000000007</v>
      </c>
    </row>
    <row r="588" spans="1:17" ht="25.5" x14ac:dyDescent="0.2">
      <c r="A588" t="str">
        <f t="shared" si="9"/>
        <v>2012_6035</v>
      </c>
      <c r="D588" s="126">
        <v>586</v>
      </c>
      <c r="E588" s="127">
        <v>6048</v>
      </c>
      <c r="F588" s="127" t="s">
        <v>230</v>
      </c>
      <c r="G588" s="127">
        <v>6035</v>
      </c>
      <c r="H588" s="127">
        <v>2012</v>
      </c>
      <c r="I588" s="127">
        <v>0</v>
      </c>
      <c r="J588" s="127">
        <v>1</v>
      </c>
      <c r="K588" s="127">
        <v>498.1</v>
      </c>
      <c r="L588" s="127">
        <v>636.20000000000005</v>
      </c>
      <c r="M588" s="127">
        <v>339797.03</v>
      </c>
      <c r="N588" s="127">
        <v>100077.66</v>
      </c>
      <c r="O588" s="127">
        <v>219574.47</v>
      </c>
      <c r="P588" s="127">
        <v>67292.56</v>
      </c>
      <c r="Q588" s="127">
        <v>682.19</v>
      </c>
    </row>
    <row r="589" spans="1:17" ht="25.5" x14ac:dyDescent="0.2">
      <c r="A589" t="str">
        <f t="shared" si="9"/>
        <v>2012_6039</v>
      </c>
      <c r="D589" s="126">
        <v>587</v>
      </c>
      <c r="E589" s="127">
        <v>6039</v>
      </c>
      <c r="F589" s="127" t="s">
        <v>231</v>
      </c>
      <c r="G589" s="127">
        <v>6039</v>
      </c>
      <c r="H589" s="127">
        <v>2012</v>
      </c>
      <c r="I589" s="127">
        <v>0</v>
      </c>
      <c r="J589" s="127">
        <v>1</v>
      </c>
      <c r="K589" s="127">
        <v>13766</v>
      </c>
      <c r="L589" s="127">
        <v>13528.8</v>
      </c>
      <c r="M589" s="127">
        <v>1282571.06</v>
      </c>
      <c r="N589" s="127">
        <v>1196113.08</v>
      </c>
      <c r="O589" s="127">
        <v>1269319.79</v>
      </c>
      <c r="P589" s="127">
        <v>2147866.59</v>
      </c>
      <c r="Q589" s="127">
        <v>93.17</v>
      </c>
    </row>
    <row r="590" spans="1:17" x14ac:dyDescent="0.2">
      <c r="A590" t="str">
        <f t="shared" si="9"/>
        <v>2012_6093</v>
      </c>
      <c r="D590" s="126">
        <v>588</v>
      </c>
      <c r="E590" s="127">
        <v>6093</v>
      </c>
      <c r="F590" s="127" t="s">
        <v>232</v>
      </c>
      <c r="G590" s="127">
        <v>6093</v>
      </c>
      <c r="H590" s="127">
        <v>2012</v>
      </c>
      <c r="I590" s="127">
        <v>0</v>
      </c>
      <c r="J590" s="127">
        <v>1</v>
      </c>
      <c r="K590" s="127">
        <v>1252.4000000000001</v>
      </c>
      <c r="L590" s="127">
        <v>1338.1</v>
      </c>
      <c r="M590" s="127">
        <v>269552.68</v>
      </c>
      <c r="N590" s="127">
        <v>300284.52</v>
      </c>
      <c r="O590" s="127">
        <v>313878.43</v>
      </c>
      <c r="P590" s="127">
        <v>217510.39</v>
      </c>
      <c r="Q590" s="127">
        <v>215.23</v>
      </c>
    </row>
    <row r="591" spans="1:17" ht="38.25" x14ac:dyDescent="0.2">
      <c r="A591" t="str">
        <f t="shared" si="9"/>
        <v>2012_6091</v>
      </c>
      <c r="D591" s="126">
        <v>589</v>
      </c>
      <c r="E591" s="127">
        <v>6091</v>
      </c>
      <c r="F591" s="127" t="s">
        <v>233</v>
      </c>
      <c r="G591" s="127">
        <v>6091</v>
      </c>
      <c r="H591" s="127">
        <v>2012</v>
      </c>
      <c r="I591" s="127">
        <v>0</v>
      </c>
      <c r="J591" s="127">
        <v>2</v>
      </c>
      <c r="K591" s="127">
        <v>966.4</v>
      </c>
      <c r="L591" s="127">
        <v>924.4</v>
      </c>
      <c r="M591" s="127">
        <v>506565.32</v>
      </c>
      <c r="N591" s="127">
        <v>249919.54</v>
      </c>
      <c r="O591" s="127">
        <v>264655.34000000003</v>
      </c>
      <c r="P591" s="127">
        <v>193426.89</v>
      </c>
      <c r="Q591" s="127">
        <v>524.17999999999995</v>
      </c>
    </row>
    <row r="592" spans="1:17" ht="25.5" x14ac:dyDescent="0.2">
      <c r="A592" t="str">
        <f t="shared" si="9"/>
        <v>2012_6095</v>
      </c>
      <c r="D592" s="126">
        <v>590</v>
      </c>
      <c r="E592" s="127">
        <v>6095</v>
      </c>
      <c r="F592" s="127" t="s">
        <v>234</v>
      </c>
      <c r="G592" s="127">
        <v>6095</v>
      </c>
      <c r="H592" s="127">
        <v>2012</v>
      </c>
      <c r="I592" s="127">
        <v>0</v>
      </c>
      <c r="J592" s="127">
        <v>1</v>
      </c>
      <c r="K592" s="127">
        <v>676.1</v>
      </c>
      <c r="L592" s="127">
        <v>700</v>
      </c>
      <c r="M592" s="127">
        <v>171734.99</v>
      </c>
      <c r="N592" s="127">
        <v>170319.03</v>
      </c>
      <c r="O592" s="127">
        <v>184443.61</v>
      </c>
      <c r="P592" s="127">
        <v>129180.62</v>
      </c>
      <c r="Q592" s="127">
        <v>254.01</v>
      </c>
    </row>
    <row r="593" spans="1:17" ht="25.5" x14ac:dyDescent="0.2">
      <c r="A593" t="str">
        <f t="shared" si="9"/>
        <v>2012_6099</v>
      </c>
      <c r="D593" s="126">
        <v>591</v>
      </c>
      <c r="E593" s="127">
        <v>5157</v>
      </c>
      <c r="F593" s="127" t="s">
        <v>235</v>
      </c>
      <c r="G593" s="127">
        <v>6099</v>
      </c>
      <c r="H593" s="127">
        <v>2012</v>
      </c>
      <c r="I593" s="127">
        <v>0</v>
      </c>
      <c r="J593" s="127">
        <v>1</v>
      </c>
      <c r="K593" s="127">
        <v>665.6</v>
      </c>
      <c r="L593" s="127">
        <v>625.6</v>
      </c>
      <c r="M593" s="127">
        <v>205181.05</v>
      </c>
      <c r="N593" s="127">
        <v>254377.4</v>
      </c>
      <c r="O593" s="127">
        <v>266007.40999999997</v>
      </c>
      <c r="P593" s="127">
        <v>198831.97</v>
      </c>
      <c r="Q593" s="127">
        <v>308.26</v>
      </c>
    </row>
    <row r="594" spans="1:17" ht="25.5" x14ac:dyDescent="0.2">
      <c r="A594" t="str">
        <f t="shared" si="9"/>
        <v>2012_6097</v>
      </c>
      <c r="D594" s="126">
        <v>592</v>
      </c>
      <c r="E594" s="127">
        <v>6097</v>
      </c>
      <c r="F594" s="127" t="s">
        <v>236</v>
      </c>
      <c r="G594" s="127">
        <v>6097</v>
      </c>
      <c r="H594" s="127">
        <v>2012</v>
      </c>
      <c r="I594" s="127">
        <v>0</v>
      </c>
      <c r="J594" s="127">
        <v>1</v>
      </c>
      <c r="K594" s="127">
        <v>218.2</v>
      </c>
      <c r="L594" s="127">
        <v>160.19999999999999</v>
      </c>
      <c r="M594" s="127">
        <v>86958.01</v>
      </c>
      <c r="N594" s="127">
        <v>0</v>
      </c>
      <c r="O594" s="127">
        <v>2745.24</v>
      </c>
      <c r="P594" s="127">
        <v>51866.12</v>
      </c>
      <c r="Q594" s="127">
        <v>398.52</v>
      </c>
    </row>
    <row r="595" spans="1:17" ht="25.5" x14ac:dyDescent="0.2">
      <c r="A595" t="str">
        <f t="shared" si="9"/>
        <v>2012_6098</v>
      </c>
      <c r="D595" s="126">
        <v>593</v>
      </c>
      <c r="E595" s="127">
        <v>6098</v>
      </c>
      <c r="F595" s="127" t="s">
        <v>346</v>
      </c>
      <c r="G595" s="127">
        <v>6098</v>
      </c>
      <c r="H595" s="127">
        <v>2012</v>
      </c>
      <c r="I595" s="127">
        <v>0</v>
      </c>
      <c r="J595" s="127">
        <v>1</v>
      </c>
      <c r="K595" s="127">
        <v>1455.4</v>
      </c>
      <c r="L595" s="127">
        <v>1359.4</v>
      </c>
      <c r="M595" s="127">
        <v>4410.17</v>
      </c>
      <c r="N595" s="127">
        <v>418274.54</v>
      </c>
      <c r="O595" s="127">
        <v>449002.33</v>
      </c>
      <c r="P595" s="127">
        <v>452556.56</v>
      </c>
      <c r="Q595" s="127">
        <v>3.03</v>
      </c>
    </row>
    <row r="596" spans="1:17" ht="38.25" x14ac:dyDescent="0.2">
      <c r="A596" t="str">
        <f t="shared" si="9"/>
        <v>2012_6100</v>
      </c>
      <c r="D596" s="126">
        <v>594</v>
      </c>
      <c r="E596" s="127">
        <v>6100</v>
      </c>
      <c r="F596" s="127" t="s">
        <v>237</v>
      </c>
      <c r="G596" s="127">
        <v>6100</v>
      </c>
      <c r="H596" s="127">
        <v>2012</v>
      </c>
      <c r="I596" s="127">
        <v>0</v>
      </c>
      <c r="J596" s="127">
        <v>1</v>
      </c>
      <c r="K596" s="127">
        <v>600.6</v>
      </c>
      <c r="L596" s="127">
        <v>560.6</v>
      </c>
      <c r="M596" s="127">
        <v>83739.58</v>
      </c>
      <c r="N596" s="127">
        <v>110122.03</v>
      </c>
      <c r="O596" s="127">
        <v>110734.79</v>
      </c>
      <c r="P596" s="127">
        <v>166107.44</v>
      </c>
      <c r="Q596" s="127">
        <v>139.43</v>
      </c>
    </row>
    <row r="597" spans="1:17" ht="25.5" x14ac:dyDescent="0.2">
      <c r="A597" t="str">
        <f t="shared" si="9"/>
        <v>2012_6101</v>
      </c>
      <c r="D597" s="126">
        <v>595</v>
      </c>
      <c r="E597" s="127">
        <v>6101</v>
      </c>
      <c r="F597" s="127" t="s">
        <v>238</v>
      </c>
      <c r="G597" s="127">
        <v>6101</v>
      </c>
      <c r="H597" s="127">
        <v>2012</v>
      </c>
      <c r="I597" s="127">
        <v>0</v>
      </c>
      <c r="J597" s="127">
        <v>1</v>
      </c>
      <c r="K597" s="127">
        <v>6214</v>
      </c>
      <c r="L597" s="127">
        <v>6344.1</v>
      </c>
      <c r="M597" s="127">
        <v>664812.31000000006</v>
      </c>
      <c r="N597" s="127">
        <v>1655668.43</v>
      </c>
      <c r="O597" s="127">
        <v>1729101.8</v>
      </c>
      <c r="P597" s="127">
        <v>1470663.52</v>
      </c>
      <c r="Q597" s="127">
        <v>106.99</v>
      </c>
    </row>
    <row r="598" spans="1:17" ht="25.5" x14ac:dyDescent="0.2">
      <c r="A598" t="str">
        <f t="shared" si="9"/>
        <v>2012_6096</v>
      </c>
      <c r="D598" s="126">
        <v>596</v>
      </c>
      <c r="E598" s="127">
        <v>6096</v>
      </c>
      <c r="F598" s="127" t="s">
        <v>419</v>
      </c>
      <c r="G598" s="127">
        <v>6096</v>
      </c>
      <c r="H598" s="127">
        <v>2012</v>
      </c>
      <c r="I598" s="127">
        <v>0</v>
      </c>
      <c r="J598" s="127">
        <v>2</v>
      </c>
      <c r="K598" s="127">
        <v>1172.2</v>
      </c>
      <c r="L598" s="127">
        <v>1177.3</v>
      </c>
      <c r="M598" s="127">
        <v>501093.38</v>
      </c>
      <c r="N598" s="127">
        <v>448791.53</v>
      </c>
      <c r="O598" s="127">
        <v>468147.77</v>
      </c>
      <c r="P598" s="127">
        <v>571284.42000000004</v>
      </c>
      <c r="Q598" s="127">
        <v>427.48</v>
      </c>
    </row>
    <row r="599" spans="1:17" ht="25.5" x14ac:dyDescent="0.2">
      <c r="A599" t="str">
        <f t="shared" si="9"/>
        <v>2012_6094</v>
      </c>
      <c r="D599" s="126">
        <v>597</v>
      </c>
      <c r="E599" s="127">
        <v>6094</v>
      </c>
      <c r="F599" s="127" t="s">
        <v>239</v>
      </c>
      <c r="G599" s="127">
        <v>6094</v>
      </c>
      <c r="H599" s="127">
        <v>2012</v>
      </c>
      <c r="I599" s="127">
        <v>0</v>
      </c>
      <c r="J599" s="127">
        <v>1</v>
      </c>
      <c r="K599" s="127">
        <v>541.9</v>
      </c>
      <c r="L599" s="127">
        <v>471.7</v>
      </c>
      <c r="M599" s="127">
        <v>157748.37</v>
      </c>
      <c r="N599" s="127">
        <v>100052.1</v>
      </c>
      <c r="O599" s="127">
        <v>103634.1</v>
      </c>
      <c r="P599" s="127">
        <v>67997</v>
      </c>
      <c r="Q599" s="127">
        <v>291.10000000000002</v>
      </c>
    </row>
    <row r="600" spans="1:17" x14ac:dyDescent="0.2">
      <c r="A600" t="str">
        <f t="shared" si="9"/>
        <v>2012_6102</v>
      </c>
      <c r="D600" s="126">
        <v>598</v>
      </c>
      <c r="E600" s="127">
        <v>6102</v>
      </c>
      <c r="F600" s="127" t="s">
        <v>240</v>
      </c>
      <c r="G600" s="127">
        <v>6102</v>
      </c>
      <c r="H600" s="127">
        <v>2012</v>
      </c>
      <c r="I600" s="127">
        <v>0</v>
      </c>
      <c r="J600" s="127">
        <v>1</v>
      </c>
      <c r="K600" s="127">
        <v>1909.3</v>
      </c>
      <c r="L600" s="127">
        <v>1948.3</v>
      </c>
      <c r="M600" s="127">
        <v>613155.61</v>
      </c>
      <c r="N600" s="127">
        <v>600612.38</v>
      </c>
      <c r="O600" s="127">
        <v>606587.89</v>
      </c>
      <c r="P600" s="127">
        <v>424280</v>
      </c>
      <c r="Q600" s="127">
        <v>321.14</v>
      </c>
    </row>
    <row r="601" spans="1:17" ht="25.5" x14ac:dyDescent="0.2">
      <c r="A601" t="str">
        <f t="shared" si="9"/>
        <v>2012_6120</v>
      </c>
      <c r="D601" s="126">
        <v>599</v>
      </c>
      <c r="E601" s="127">
        <v>6120</v>
      </c>
      <c r="F601" s="127" t="s">
        <v>241</v>
      </c>
      <c r="G601" s="127">
        <v>6120</v>
      </c>
      <c r="H601" s="127">
        <v>2012</v>
      </c>
      <c r="I601" s="127">
        <v>0</v>
      </c>
      <c r="J601" s="127">
        <v>1</v>
      </c>
      <c r="K601" s="127">
        <v>1198.2</v>
      </c>
      <c r="L601" s="127">
        <v>1243.3</v>
      </c>
      <c r="M601" s="127">
        <v>532021.78</v>
      </c>
      <c r="N601" s="127">
        <v>530805.12</v>
      </c>
      <c r="O601" s="127">
        <v>549116.61</v>
      </c>
      <c r="P601" s="127">
        <v>474780.82</v>
      </c>
      <c r="Q601" s="127">
        <v>444.02</v>
      </c>
    </row>
    <row r="602" spans="1:17" ht="25.5" x14ac:dyDescent="0.2">
      <c r="A602" t="str">
        <f t="shared" si="9"/>
        <v>2012_6138</v>
      </c>
      <c r="D602" s="126">
        <v>600</v>
      </c>
      <c r="E602" s="127">
        <v>6138</v>
      </c>
      <c r="F602" s="127" t="s">
        <v>242</v>
      </c>
      <c r="G602" s="127">
        <v>6138</v>
      </c>
      <c r="H602" s="127">
        <v>2012</v>
      </c>
      <c r="I602" s="127">
        <v>0</v>
      </c>
      <c r="J602" s="127">
        <v>1</v>
      </c>
      <c r="K602" s="127">
        <v>387</v>
      </c>
      <c r="L602" s="127">
        <v>358.1</v>
      </c>
      <c r="M602" s="127">
        <v>232617.06</v>
      </c>
      <c r="N602" s="127">
        <v>125521.61</v>
      </c>
      <c r="O602" s="127">
        <v>134211.62</v>
      </c>
      <c r="P602" s="127">
        <v>70617.91</v>
      </c>
      <c r="Q602" s="127">
        <v>601.08000000000004</v>
      </c>
    </row>
    <row r="603" spans="1:17" ht="25.5" x14ac:dyDescent="0.2">
      <c r="A603" t="str">
        <f t="shared" si="9"/>
        <v>2012_5751</v>
      </c>
      <c r="D603" s="126">
        <v>601</v>
      </c>
      <c r="E603" s="127">
        <v>5751</v>
      </c>
      <c r="F603" s="127" t="s">
        <v>243</v>
      </c>
      <c r="G603" s="127">
        <v>5751</v>
      </c>
      <c r="H603" s="127">
        <v>2012</v>
      </c>
      <c r="I603" s="127">
        <v>0</v>
      </c>
      <c r="J603" s="127">
        <v>1</v>
      </c>
      <c r="K603" s="127">
        <v>631.79999999999995</v>
      </c>
      <c r="L603" s="127">
        <v>631.6</v>
      </c>
      <c r="M603" s="127">
        <v>555884.65</v>
      </c>
      <c r="N603" s="127">
        <v>201027.48</v>
      </c>
      <c r="O603" s="127">
        <v>210402.5</v>
      </c>
      <c r="P603" s="127">
        <v>99020.160000000003</v>
      </c>
      <c r="Q603" s="127">
        <v>879.84</v>
      </c>
    </row>
    <row r="604" spans="1:17" x14ac:dyDescent="0.2">
      <c r="A604" t="str">
        <f t="shared" si="9"/>
        <v>2012_6165</v>
      </c>
      <c r="D604" s="126">
        <v>602</v>
      </c>
      <c r="E604" s="127">
        <v>6165</v>
      </c>
      <c r="F604" s="127" t="s">
        <v>244</v>
      </c>
      <c r="G604" s="127">
        <v>6165</v>
      </c>
      <c r="H604" s="127">
        <v>2012</v>
      </c>
      <c r="I604" s="127">
        <v>0</v>
      </c>
      <c r="J604" s="127">
        <v>1</v>
      </c>
      <c r="K604" s="127">
        <v>180</v>
      </c>
      <c r="L604" s="127">
        <v>231</v>
      </c>
      <c r="M604" s="127">
        <v>161836.21</v>
      </c>
      <c r="N604" s="127">
        <v>49847.48</v>
      </c>
      <c r="O604" s="127">
        <v>53710.85</v>
      </c>
      <c r="P604" s="127">
        <v>33261</v>
      </c>
      <c r="Q604" s="127">
        <v>899.09</v>
      </c>
    </row>
    <row r="605" spans="1:17" x14ac:dyDescent="0.2">
      <c r="A605" t="str">
        <f t="shared" si="9"/>
        <v>2012_6175</v>
      </c>
      <c r="D605" s="126">
        <v>603</v>
      </c>
      <c r="E605" s="127">
        <v>6175</v>
      </c>
      <c r="F605" s="127" t="s">
        <v>245</v>
      </c>
      <c r="G605" s="127">
        <v>6175</v>
      </c>
      <c r="H605" s="127">
        <v>2012</v>
      </c>
      <c r="I605" s="127">
        <v>0</v>
      </c>
      <c r="J605" s="127">
        <v>1</v>
      </c>
      <c r="K605" s="127">
        <v>629.4</v>
      </c>
      <c r="L605" s="127">
        <v>613.5</v>
      </c>
      <c r="M605" s="127">
        <v>225846.36</v>
      </c>
      <c r="N605" s="127">
        <v>152989.75</v>
      </c>
      <c r="O605" s="127">
        <v>161420.4</v>
      </c>
      <c r="P605" s="127">
        <v>107707.95</v>
      </c>
      <c r="Q605" s="127">
        <v>358.83</v>
      </c>
    </row>
    <row r="606" spans="1:17" ht="25.5" x14ac:dyDescent="0.2">
      <c r="A606" t="str">
        <f t="shared" si="9"/>
        <v>2012_6219</v>
      </c>
      <c r="D606" s="126">
        <v>604</v>
      </c>
      <c r="E606" s="127">
        <v>6219</v>
      </c>
      <c r="F606" s="127" t="s">
        <v>246</v>
      </c>
      <c r="G606" s="127">
        <v>6219</v>
      </c>
      <c r="H606" s="127">
        <v>2012</v>
      </c>
      <c r="I606" s="127">
        <v>0</v>
      </c>
      <c r="J606" s="127">
        <v>1</v>
      </c>
      <c r="K606" s="127">
        <v>2181.6</v>
      </c>
      <c r="L606" s="127">
        <v>2241.5</v>
      </c>
      <c r="M606" s="127">
        <v>971872.08</v>
      </c>
      <c r="N606" s="127">
        <v>599352.67000000004</v>
      </c>
      <c r="O606" s="127">
        <v>618380.16</v>
      </c>
      <c r="P606" s="127">
        <v>420976.08</v>
      </c>
      <c r="Q606" s="127">
        <v>445.49</v>
      </c>
    </row>
    <row r="607" spans="1:17" x14ac:dyDescent="0.2">
      <c r="A607" t="str">
        <f t="shared" si="9"/>
        <v>2012_6246</v>
      </c>
      <c r="D607" s="126">
        <v>605</v>
      </c>
      <c r="E607" s="127">
        <v>6246</v>
      </c>
      <c r="F607" s="127" t="s">
        <v>247</v>
      </c>
      <c r="G607" s="127">
        <v>6246</v>
      </c>
      <c r="H607" s="127">
        <v>2012</v>
      </c>
      <c r="I607" s="127">
        <v>0</v>
      </c>
      <c r="J607" s="127">
        <v>1</v>
      </c>
      <c r="K607" s="127">
        <v>164.5</v>
      </c>
      <c r="L607" s="127">
        <v>85.3</v>
      </c>
      <c r="M607" s="127">
        <v>172163.81</v>
      </c>
      <c r="N607" s="127">
        <v>86911.6</v>
      </c>
      <c r="O607" s="127">
        <v>90370.29</v>
      </c>
      <c r="P607" s="127">
        <v>94620</v>
      </c>
      <c r="Q607" s="127">
        <v>1046.5899999999999</v>
      </c>
    </row>
    <row r="608" spans="1:17" ht="38.25" x14ac:dyDescent="0.2">
      <c r="A608" t="str">
        <f t="shared" si="9"/>
        <v>2012_6273</v>
      </c>
      <c r="D608" s="126">
        <v>606</v>
      </c>
      <c r="E608" s="127">
        <v>6273</v>
      </c>
      <c r="F608" s="127" t="s">
        <v>248</v>
      </c>
      <c r="G608" s="127">
        <v>6273</v>
      </c>
      <c r="H608" s="127">
        <v>2012</v>
      </c>
      <c r="I608" s="127">
        <v>0</v>
      </c>
      <c r="J608" s="127">
        <v>2</v>
      </c>
      <c r="K608" s="127">
        <v>818.3</v>
      </c>
      <c r="L608" s="127">
        <v>806.3</v>
      </c>
      <c r="M608" s="127">
        <v>380524.91</v>
      </c>
      <c r="N608" s="127">
        <v>229923.9</v>
      </c>
      <c r="O608" s="127">
        <v>237929.8</v>
      </c>
      <c r="P608" s="127">
        <v>239470.07</v>
      </c>
      <c r="Q608" s="127">
        <v>465.02</v>
      </c>
    </row>
    <row r="609" spans="1:17" x14ac:dyDescent="0.2">
      <c r="A609" t="str">
        <f t="shared" si="9"/>
        <v>2012_6408</v>
      </c>
      <c r="D609" s="126">
        <v>607</v>
      </c>
      <c r="E609" s="127">
        <v>6408</v>
      </c>
      <c r="F609" s="127" t="s">
        <v>249</v>
      </c>
      <c r="G609" s="127">
        <v>6408</v>
      </c>
      <c r="H609" s="127">
        <v>2012</v>
      </c>
      <c r="I609" s="127">
        <v>0</v>
      </c>
      <c r="J609" s="127">
        <v>1</v>
      </c>
      <c r="K609" s="127">
        <v>836.6</v>
      </c>
      <c r="L609" s="127">
        <v>909.8</v>
      </c>
      <c r="M609" s="127">
        <v>160919.37</v>
      </c>
      <c r="N609" s="127">
        <v>134288.99</v>
      </c>
      <c r="O609" s="127">
        <v>143616.13</v>
      </c>
      <c r="P609" s="127">
        <v>140021.38</v>
      </c>
      <c r="Q609" s="127">
        <v>192.35</v>
      </c>
    </row>
    <row r="610" spans="1:17" x14ac:dyDescent="0.2">
      <c r="A610" t="str">
        <f t="shared" si="9"/>
        <v>2012_6453</v>
      </c>
      <c r="D610" s="126">
        <v>608</v>
      </c>
      <c r="E610" s="127">
        <v>6453</v>
      </c>
      <c r="F610" s="127" t="s">
        <v>250</v>
      </c>
      <c r="G610" s="127">
        <v>6453</v>
      </c>
      <c r="H610" s="127">
        <v>2012</v>
      </c>
      <c r="I610" s="127">
        <v>0</v>
      </c>
      <c r="J610" s="127">
        <v>1</v>
      </c>
      <c r="K610" s="127">
        <v>598.20000000000005</v>
      </c>
      <c r="L610" s="127">
        <v>759.3</v>
      </c>
      <c r="M610" s="127">
        <v>20706.990000000002</v>
      </c>
      <c r="N610" s="127">
        <v>114735.27</v>
      </c>
      <c r="O610" s="127">
        <v>123527.64</v>
      </c>
      <c r="P610" s="127">
        <v>123218.28</v>
      </c>
      <c r="Q610" s="127">
        <v>34.619999999999997</v>
      </c>
    </row>
    <row r="611" spans="1:17" x14ac:dyDescent="0.2">
      <c r="A611" t="str">
        <f t="shared" si="9"/>
        <v>2012_6460</v>
      </c>
      <c r="D611" s="126">
        <v>609</v>
      </c>
      <c r="E611" s="127">
        <v>6460</v>
      </c>
      <c r="F611" s="127" t="s">
        <v>251</v>
      </c>
      <c r="G611" s="127">
        <v>6460</v>
      </c>
      <c r="H611" s="127">
        <v>2012</v>
      </c>
      <c r="I611" s="127">
        <v>0</v>
      </c>
      <c r="J611" s="127">
        <v>1</v>
      </c>
      <c r="K611" s="127">
        <v>677.2</v>
      </c>
      <c r="L611" s="127">
        <v>708.2</v>
      </c>
      <c r="M611" s="127">
        <v>143482.85999999999</v>
      </c>
      <c r="N611" s="127">
        <v>200095.97</v>
      </c>
      <c r="O611" s="127">
        <v>209893.01</v>
      </c>
      <c r="P611" s="127">
        <v>125176.05</v>
      </c>
      <c r="Q611" s="127">
        <v>211.88</v>
      </c>
    </row>
    <row r="612" spans="1:17" ht="25.5" x14ac:dyDescent="0.2">
      <c r="A612" t="str">
        <f t="shared" si="9"/>
        <v>2012_6462</v>
      </c>
      <c r="D612" s="126">
        <v>610</v>
      </c>
      <c r="E612" s="127">
        <v>6462</v>
      </c>
      <c r="F612" s="127" t="s">
        <v>252</v>
      </c>
      <c r="G612" s="127">
        <v>6462</v>
      </c>
      <c r="H612" s="127">
        <v>2012</v>
      </c>
      <c r="I612" s="127">
        <v>0</v>
      </c>
      <c r="J612" s="127">
        <v>1</v>
      </c>
      <c r="K612" s="127">
        <v>268</v>
      </c>
      <c r="L612" s="127">
        <v>248</v>
      </c>
      <c r="M612" s="127">
        <v>52188</v>
      </c>
      <c r="N612" s="127">
        <v>50194.46</v>
      </c>
      <c r="O612" s="127">
        <v>57701.24</v>
      </c>
      <c r="P612" s="127">
        <v>133129.01</v>
      </c>
      <c r="Q612" s="127">
        <v>194.73</v>
      </c>
    </row>
    <row r="613" spans="1:17" x14ac:dyDescent="0.2">
      <c r="A613" t="str">
        <f t="shared" si="9"/>
        <v>2012_6471</v>
      </c>
      <c r="D613" s="126">
        <v>611</v>
      </c>
      <c r="E613" s="127">
        <v>6471</v>
      </c>
      <c r="F613" s="127" t="s">
        <v>253</v>
      </c>
      <c r="G613" s="127">
        <v>6471</v>
      </c>
      <c r="H613" s="127">
        <v>2012</v>
      </c>
      <c r="I613" s="127">
        <v>0</v>
      </c>
      <c r="J613" s="127">
        <v>1</v>
      </c>
      <c r="K613" s="127">
        <v>460</v>
      </c>
      <c r="L613" s="127">
        <v>459</v>
      </c>
      <c r="M613" s="127">
        <v>74623.199999999997</v>
      </c>
      <c r="N613" s="127">
        <v>100017.92</v>
      </c>
      <c r="O613" s="127">
        <v>106302.46</v>
      </c>
      <c r="P613" s="127">
        <v>199458.27</v>
      </c>
      <c r="Q613" s="127">
        <v>162.22</v>
      </c>
    </row>
    <row r="614" spans="1:17" ht="25.5" x14ac:dyDescent="0.2">
      <c r="A614" t="str">
        <f t="shared" si="9"/>
        <v>2012_6509</v>
      </c>
      <c r="D614" s="126">
        <v>612</v>
      </c>
      <c r="E614" s="127">
        <v>6509</v>
      </c>
      <c r="F614" s="127" t="s">
        <v>254</v>
      </c>
      <c r="G614" s="127">
        <v>6509</v>
      </c>
      <c r="H614" s="127">
        <v>2012</v>
      </c>
      <c r="I614" s="127">
        <v>0</v>
      </c>
      <c r="J614" s="127">
        <v>1</v>
      </c>
      <c r="K614" s="127">
        <v>388.2</v>
      </c>
      <c r="L614" s="127">
        <v>401.2</v>
      </c>
      <c r="M614" s="127">
        <v>45346.879999999997</v>
      </c>
      <c r="N614" s="127">
        <v>95164.800000000003</v>
      </c>
      <c r="O614" s="127">
        <v>95223.88</v>
      </c>
      <c r="P614" s="127">
        <v>121798.22</v>
      </c>
      <c r="Q614" s="127">
        <v>116.81</v>
      </c>
    </row>
    <row r="615" spans="1:17" ht="25.5" x14ac:dyDescent="0.2">
      <c r="A615" t="str">
        <f t="shared" si="9"/>
        <v>2012_6512</v>
      </c>
      <c r="D615" s="126">
        <v>613</v>
      </c>
      <c r="E615" s="127">
        <v>6512</v>
      </c>
      <c r="F615" s="127" t="s">
        <v>255</v>
      </c>
      <c r="G615" s="127">
        <v>6512</v>
      </c>
      <c r="H615" s="127">
        <v>2012</v>
      </c>
      <c r="I615" s="127">
        <v>0</v>
      </c>
      <c r="J615" s="127">
        <v>1</v>
      </c>
      <c r="K615" s="127">
        <v>392.4</v>
      </c>
      <c r="L615" s="127">
        <v>399.5</v>
      </c>
      <c r="M615" s="127">
        <v>50525.41</v>
      </c>
      <c r="N615" s="127">
        <v>74514.570000000007</v>
      </c>
      <c r="O615" s="127">
        <v>74514.570000000007</v>
      </c>
      <c r="P615" s="127">
        <v>83872.7</v>
      </c>
      <c r="Q615" s="127">
        <v>128.76</v>
      </c>
    </row>
    <row r="616" spans="1:17" ht="25.5" x14ac:dyDescent="0.2">
      <c r="A616" t="str">
        <f t="shared" si="9"/>
        <v>2012_6516</v>
      </c>
      <c r="D616" s="126">
        <v>614</v>
      </c>
      <c r="E616" s="127">
        <v>6516</v>
      </c>
      <c r="F616" s="127" t="s">
        <v>256</v>
      </c>
      <c r="G616" s="127">
        <v>6516</v>
      </c>
      <c r="H616" s="127">
        <v>2012</v>
      </c>
      <c r="I616" s="127">
        <v>0</v>
      </c>
      <c r="J616" s="127">
        <v>1</v>
      </c>
      <c r="K616" s="127">
        <v>169</v>
      </c>
      <c r="L616" s="127">
        <v>47</v>
      </c>
      <c r="M616" s="127">
        <v>260653.2</v>
      </c>
      <c r="N616" s="127">
        <v>250245.08</v>
      </c>
      <c r="O616" s="127">
        <v>255831.11</v>
      </c>
      <c r="P616" s="127">
        <v>39338</v>
      </c>
      <c r="Q616" s="127">
        <v>1542.33</v>
      </c>
    </row>
    <row r="617" spans="1:17" ht="25.5" x14ac:dyDescent="0.2">
      <c r="A617" t="str">
        <f t="shared" si="9"/>
        <v>2012_6534</v>
      </c>
      <c r="D617" s="126">
        <v>615</v>
      </c>
      <c r="E617" s="127">
        <v>6534</v>
      </c>
      <c r="F617" s="127" t="s">
        <v>257</v>
      </c>
      <c r="G617" s="127">
        <v>6534</v>
      </c>
      <c r="H617" s="127">
        <v>2012</v>
      </c>
      <c r="I617" s="127">
        <v>0</v>
      </c>
      <c r="J617" s="127">
        <v>1</v>
      </c>
      <c r="K617" s="127">
        <v>735</v>
      </c>
      <c r="L617" s="127">
        <v>761</v>
      </c>
      <c r="M617" s="127">
        <v>39608.639999999999</v>
      </c>
      <c r="N617" s="127">
        <v>179998.68</v>
      </c>
      <c r="O617" s="127">
        <v>192648.52</v>
      </c>
      <c r="P617" s="127">
        <v>203041.03</v>
      </c>
      <c r="Q617" s="127">
        <v>53.89</v>
      </c>
    </row>
    <row r="618" spans="1:17" x14ac:dyDescent="0.2">
      <c r="A618" t="str">
        <f t="shared" si="9"/>
        <v>2012_6536</v>
      </c>
      <c r="D618" s="126">
        <v>616</v>
      </c>
      <c r="E618" s="127">
        <v>1935</v>
      </c>
      <c r="F618" s="127" t="s">
        <v>258</v>
      </c>
      <c r="G618" s="127">
        <v>6536</v>
      </c>
      <c r="H618" s="127">
        <v>2012</v>
      </c>
      <c r="I618" s="127">
        <v>0</v>
      </c>
      <c r="J618" s="127">
        <v>1</v>
      </c>
      <c r="K618" s="127">
        <v>1236.8</v>
      </c>
      <c r="L618" s="127">
        <v>1246.5</v>
      </c>
      <c r="M618" s="127">
        <v>429752.38</v>
      </c>
      <c r="N618" s="127">
        <v>250674.02</v>
      </c>
      <c r="O618" s="127">
        <v>263013.78000000003</v>
      </c>
      <c r="P618" s="127">
        <v>229660.99</v>
      </c>
      <c r="Q618" s="127">
        <v>347.47</v>
      </c>
    </row>
    <row r="619" spans="1:17" x14ac:dyDescent="0.2">
      <c r="A619" t="str">
        <f t="shared" si="9"/>
        <v>2012_6561</v>
      </c>
      <c r="D619" s="126">
        <v>617</v>
      </c>
      <c r="E619" s="127">
        <v>6561</v>
      </c>
      <c r="F619" s="127" t="s">
        <v>259</v>
      </c>
      <c r="G619" s="127">
        <v>6561</v>
      </c>
      <c r="H619" s="127">
        <v>2012</v>
      </c>
      <c r="I619" s="127">
        <v>0</v>
      </c>
      <c r="J619" s="127">
        <v>1</v>
      </c>
      <c r="K619" s="127">
        <v>307.89999999999998</v>
      </c>
      <c r="L619" s="127">
        <v>184.5</v>
      </c>
      <c r="M619" s="127">
        <v>341614.77</v>
      </c>
      <c r="N619" s="127">
        <v>40880.54</v>
      </c>
      <c r="O619" s="127">
        <v>48570</v>
      </c>
      <c r="P619" s="127">
        <v>85087.57</v>
      </c>
      <c r="Q619" s="127">
        <v>1109.5</v>
      </c>
    </row>
    <row r="620" spans="1:17" ht="25.5" x14ac:dyDescent="0.2">
      <c r="A620" t="str">
        <f t="shared" si="9"/>
        <v>2012_6579</v>
      </c>
      <c r="D620" s="126">
        <v>618</v>
      </c>
      <c r="E620" s="127">
        <v>6579</v>
      </c>
      <c r="F620" s="127" t="s">
        <v>260</v>
      </c>
      <c r="G620" s="127">
        <v>6579</v>
      </c>
      <c r="H620" s="127">
        <v>2012</v>
      </c>
      <c r="I620" s="127">
        <v>0</v>
      </c>
      <c r="J620" s="127">
        <v>1</v>
      </c>
      <c r="K620" s="127">
        <v>3311.9</v>
      </c>
      <c r="L620" s="127">
        <v>3769.1</v>
      </c>
      <c r="M620" s="127">
        <v>848914.54</v>
      </c>
      <c r="N620" s="127">
        <v>695671.47</v>
      </c>
      <c r="O620" s="127">
        <v>722851.69</v>
      </c>
      <c r="P620" s="127">
        <v>587822.28</v>
      </c>
      <c r="Q620" s="127">
        <v>256.32</v>
      </c>
    </row>
    <row r="621" spans="1:17" ht="38.25" x14ac:dyDescent="0.2">
      <c r="A621" t="str">
        <f t="shared" si="9"/>
        <v>2012_6592</v>
      </c>
      <c r="D621" s="126">
        <v>619</v>
      </c>
      <c r="E621" s="127">
        <v>6592</v>
      </c>
      <c r="F621" s="127" t="s">
        <v>399</v>
      </c>
      <c r="G621" s="127">
        <v>6592</v>
      </c>
      <c r="H621" s="127">
        <v>2012</v>
      </c>
      <c r="I621" s="127">
        <v>0</v>
      </c>
      <c r="J621" s="127">
        <v>2</v>
      </c>
      <c r="K621" s="127">
        <v>1019.4</v>
      </c>
      <c r="L621" s="127">
        <v>950.8</v>
      </c>
      <c r="M621" s="127">
        <v>290038.26</v>
      </c>
      <c r="N621" s="127">
        <v>284386.93</v>
      </c>
      <c r="O621" s="127">
        <v>296846.88</v>
      </c>
      <c r="P621" s="127">
        <v>195796.27</v>
      </c>
      <c r="Q621" s="127">
        <v>284.52</v>
      </c>
    </row>
    <row r="622" spans="1:17" ht="25.5" x14ac:dyDescent="0.2">
      <c r="A622" t="str">
        <f t="shared" si="9"/>
        <v>2012_6615</v>
      </c>
      <c r="D622" s="126">
        <v>620</v>
      </c>
      <c r="E622" s="127">
        <v>6615</v>
      </c>
      <c r="F622" s="127" t="s">
        <v>261</v>
      </c>
      <c r="G622" s="127">
        <v>6615</v>
      </c>
      <c r="H622" s="127">
        <v>2012</v>
      </c>
      <c r="I622" s="127">
        <v>0</v>
      </c>
      <c r="J622" s="127">
        <v>1</v>
      </c>
      <c r="K622" s="127">
        <v>585.29999999999995</v>
      </c>
      <c r="L622" s="127">
        <v>621.29999999999995</v>
      </c>
      <c r="M622" s="135">
        <v>-116539.11</v>
      </c>
      <c r="N622" s="127">
        <v>176020.89</v>
      </c>
      <c r="O622" s="127">
        <v>194316.07</v>
      </c>
      <c r="P622" s="127">
        <v>332281.28000000003</v>
      </c>
      <c r="Q622" s="135">
        <v>-199.11</v>
      </c>
    </row>
    <row r="623" spans="1:17" x14ac:dyDescent="0.2">
      <c r="A623" t="str">
        <f t="shared" si="9"/>
        <v>2012_6651</v>
      </c>
      <c r="D623" s="126">
        <v>621</v>
      </c>
      <c r="E623" s="127">
        <v>6651</v>
      </c>
      <c r="F623" s="127" t="s">
        <v>262</v>
      </c>
      <c r="G623" s="127">
        <v>6651</v>
      </c>
      <c r="H623" s="127">
        <v>2012</v>
      </c>
      <c r="I623" s="127">
        <v>0</v>
      </c>
      <c r="J623" s="127">
        <v>1</v>
      </c>
      <c r="K623" s="127">
        <v>362.1</v>
      </c>
      <c r="L623" s="127">
        <v>332.1</v>
      </c>
      <c r="M623" s="127">
        <v>185258.69</v>
      </c>
      <c r="N623" s="127">
        <v>75128.960000000006</v>
      </c>
      <c r="O623" s="127">
        <v>82485.39</v>
      </c>
      <c r="P623" s="127">
        <v>118477.08</v>
      </c>
      <c r="Q623" s="127">
        <v>511.62</v>
      </c>
    </row>
    <row r="624" spans="1:17" ht="38.25" x14ac:dyDescent="0.2">
      <c r="A624" t="str">
        <f t="shared" si="9"/>
        <v>2012_6660</v>
      </c>
      <c r="D624" s="126">
        <v>622</v>
      </c>
      <c r="E624" s="127">
        <v>6660</v>
      </c>
      <c r="F624" s="127" t="s">
        <v>263</v>
      </c>
      <c r="G624" s="127">
        <v>6660</v>
      </c>
      <c r="H624" s="127">
        <v>2012</v>
      </c>
      <c r="I624" s="127">
        <v>0</v>
      </c>
      <c r="J624" s="127">
        <v>1</v>
      </c>
      <c r="K624" s="127">
        <v>1687.1</v>
      </c>
      <c r="L624" s="127">
        <v>1624.6</v>
      </c>
      <c r="M624" s="127">
        <v>487230.26</v>
      </c>
      <c r="N624" s="127">
        <v>407633.13</v>
      </c>
      <c r="O624" s="127">
        <v>428006.84</v>
      </c>
      <c r="P624" s="127">
        <v>242561.38</v>
      </c>
      <c r="Q624" s="127">
        <v>288.8</v>
      </c>
    </row>
    <row r="625" spans="1:17" x14ac:dyDescent="0.2">
      <c r="A625" t="str">
        <f t="shared" si="9"/>
        <v>2012_6700</v>
      </c>
      <c r="D625" s="126">
        <v>623</v>
      </c>
      <c r="E625" s="127">
        <v>6700</v>
      </c>
      <c r="F625" s="127" t="s">
        <v>264</v>
      </c>
      <c r="G625" s="127">
        <v>6700</v>
      </c>
      <c r="H625" s="127">
        <v>2012</v>
      </c>
      <c r="I625" s="127">
        <v>0</v>
      </c>
      <c r="J625" s="127">
        <v>1</v>
      </c>
      <c r="K625" s="127">
        <v>514.70000000000005</v>
      </c>
      <c r="L625" s="127">
        <v>511.7</v>
      </c>
      <c r="M625" s="127">
        <v>364303.83</v>
      </c>
      <c r="N625" s="127">
        <v>245203.35</v>
      </c>
      <c r="O625" s="127">
        <v>252279.04000000001</v>
      </c>
      <c r="P625" s="127">
        <v>99459.04</v>
      </c>
      <c r="Q625" s="127">
        <v>707.8</v>
      </c>
    </row>
    <row r="626" spans="1:17" x14ac:dyDescent="0.2">
      <c r="A626" t="str">
        <f t="shared" si="9"/>
        <v>2012_6759</v>
      </c>
      <c r="D626" s="126">
        <v>624</v>
      </c>
      <c r="E626" s="127">
        <v>6759</v>
      </c>
      <c r="F626" s="127" t="s">
        <v>265</v>
      </c>
      <c r="G626" s="127">
        <v>6759</v>
      </c>
      <c r="H626" s="127">
        <v>2012</v>
      </c>
      <c r="I626" s="127">
        <v>0</v>
      </c>
      <c r="J626" s="127">
        <v>1</v>
      </c>
      <c r="K626" s="127">
        <v>723.6</v>
      </c>
      <c r="L626" s="127">
        <v>691.9</v>
      </c>
      <c r="M626" s="127">
        <v>250365.06</v>
      </c>
      <c r="N626" s="127">
        <v>130151.59</v>
      </c>
      <c r="O626" s="127">
        <v>136824.19</v>
      </c>
      <c r="P626" s="127">
        <v>128399.77</v>
      </c>
      <c r="Q626" s="127">
        <v>346</v>
      </c>
    </row>
    <row r="627" spans="1:17" ht="25.5" x14ac:dyDescent="0.2">
      <c r="A627" t="str">
        <f t="shared" si="9"/>
        <v>2012_6762</v>
      </c>
      <c r="D627" s="126">
        <v>625</v>
      </c>
      <c r="E627" s="127">
        <v>6762</v>
      </c>
      <c r="F627" s="127" t="s">
        <v>266</v>
      </c>
      <c r="G627" s="127">
        <v>6762</v>
      </c>
      <c r="H627" s="127">
        <v>2012</v>
      </c>
      <c r="I627" s="127">
        <v>0</v>
      </c>
      <c r="J627" s="127">
        <v>1</v>
      </c>
      <c r="K627" s="127">
        <v>697.4</v>
      </c>
      <c r="L627" s="127">
        <v>724.7</v>
      </c>
      <c r="M627" s="127">
        <v>181565.07</v>
      </c>
      <c r="N627" s="127">
        <v>125241.12</v>
      </c>
      <c r="O627" s="127">
        <v>132944.66</v>
      </c>
      <c r="P627" s="127">
        <v>129497.88</v>
      </c>
      <c r="Q627" s="127">
        <v>260.35000000000002</v>
      </c>
    </row>
    <row r="628" spans="1:17" ht="25.5" x14ac:dyDescent="0.2">
      <c r="A628" t="str">
        <f t="shared" si="9"/>
        <v>2012_6768</v>
      </c>
      <c r="D628" s="126">
        <v>626</v>
      </c>
      <c r="E628" s="127">
        <v>6768</v>
      </c>
      <c r="F628" s="127" t="s">
        <v>267</v>
      </c>
      <c r="G628" s="127">
        <v>6768</v>
      </c>
      <c r="H628" s="127">
        <v>2012</v>
      </c>
      <c r="I628" s="127">
        <v>0</v>
      </c>
      <c r="J628" s="127">
        <v>1</v>
      </c>
      <c r="K628" s="127">
        <v>1739.6</v>
      </c>
      <c r="L628" s="127">
        <v>1669.9</v>
      </c>
      <c r="M628" s="127">
        <v>146479.1</v>
      </c>
      <c r="N628" s="127">
        <v>329728.09000000003</v>
      </c>
      <c r="O628" s="127">
        <v>354776.4</v>
      </c>
      <c r="P628" s="127">
        <v>377193.83</v>
      </c>
      <c r="Q628" s="127">
        <v>84.2</v>
      </c>
    </row>
    <row r="629" spans="1:17" x14ac:dyDescent="0.2">
      <c r="A629" t="str">
        <f t="shared" si="9"/>
        <v>2012_6795</v>
      </c>
      <c r="D629" s="126">
        <v>627</v>
      </c>
      <c r="E629" s="127">
        <v>6795</v>
      </c>
      <c r="F629" s="127" t="s">
        <v>268</v>
      </c>
      <c r="G629" s="127">
        <v>6795</v>
      </c>
      <c r="H629" s="127">
        <v>2012</v>
      </c>
      <c r="I629" s="127">
        <v>0</v>
      </c>
      <c r="J629" s="127">
        <v>1</v>
      </c>
      <c r="K629" s="127">
        <v>10718.3</v>
      </c>
      <c r="L629" s="127">
        <v>10331.200000000001</v>
      </c>
      <c r="M629" s="127">
        <v>752163.07</v>
      </c>
      <c r="N629" s="127">
        <v>1989951.3</v>
      </c>
      <c r="O629" s="127">
        <v>2017054.07</v>
      </c>
      <c r="P629" s="127">
        <v>2246052.58</v>
      </c>
      <c r="Q629" s="127">
        <v>70.180000000000007</v>
      </c>
    </row>
    <row r="630" spans="1:17" x14ac:dyDescent="0.2">
      <c r="A630" t="str">
        <f t="shared" si="9"/>
        <v>2012_6822</v>
      </c>
      <c r="D630" s="126">
        <v>628</v>
      </c>
      <c r="E630" s="127">
        <v>6822</v>
      </c>
      <c r="F630" s="127" t="s">
        <v>269</v>
      </c>
      <c r="G630" s="127">
        <v>6822</v>
      </c>
      <c r="H630" s="127">
        <v>2012</v>
      </c>
      <c r="I630" s="127">
        <v>0</v>
      </c>
      <c r="J630" s="127">
        <v>1</v>
      </c>
      <c r="K630" s="127">
        <v>7111.1</v>
      </c>
      <c r="L630" s="127">
        <v>6936.4</v>
      </c>
      <c r="M630" s="127">
        <v>3208547.27</v>
      </c>
      <c r="N630" s="127">
        <v>998026.38</v>
      </c>
      <c r="O630" s="127">
        <v>1054950.1000000001</v>
      </c>
      <c r="P630" s="127">
        <v>622751.41</v>
      </c>
      <c r="Q630" s="127">
        <v>451.2</v>
      </c>
    </row>
    <row r="631" spans="1:17" ht="38.25" x14ac:dyDescent="0.2">
      <c r="A631" t="str">
        <f t="shared" si="9"/>
        <v>2012_6840</v>
      </c>
      <c r="D631" s="126">
        <v>629</v>
      </c>
      <c r="E631" s="127">
        <v>6840</v>
      </c>
      <c r="F631" s="127" t="s">
        <v>270</v>
      </c>
      <c r="G631" s="127">
        <v>6840</v>
      </c>
      <c r="H631" s="127">
        <v>2012</v>
      </c>
      <c r="I631" s="127">
        <v>0</v>
      </c>
      <c r="J631" s="127">
        <v>1</v>
      </c>
      <c r="K631" s="127">
        <v>1883.8</v>
      </c>
      <c r="L631" s="127">
        <v>2056</v>
      </c>
      <c r="M631" s="127">
        <v>437606.87</v>
      </c>
      <c r="N631" s="127">
        <v>272182.81</v>
      </c>
      <c r="O631" s="127">
        <v>276017.71999999997</v>
      </c>
      <c r="P631" s="127">
        <v>247406.31</v>
      </c>
      <c r="Q631" s="127">
        <v>232.3</v>
      </c>
    </row>
    <row r="632" spans="1:17" x14ac:dyDescent="0.2">
      <c r="A632" t="str">
        <f t="shared" si="9"/>
        <v>2012_6854</v>
      </c>
      <c r="D632" s="126">
        <v>630</v>
      </c>
      <c r="E632" s="127">
        <v>6854</v>
      </c>
      <c r="F632" s="127" t="s">
        <v>271</v>
      </c>
      <c r="G632" s="127">
        <v>6854</v>
      </c>
      <c r="H632" s="127">
        <v>2012</v>
      </c>
      <c r="I632" s="127">
        <v>0</v>
      </c>
      <c r="J632" s="127">
        <v>1</v>
      </c>
      <c r="K632" s="127">
        <v>552.79999999999995</v>
      </c>
      <c r="L632" s="127">
        <v>543.70000000000005</v>
      </c>
      <c r="M632" s="127">
        <v>415391.61</v>
      </c>
      <c r="N632" s="127">
        <v>137679.35</v>
      </c>
      <c r="O632" s="127">
        <v>155241.16</v>
      </c>
      <c r="P632" s="127">
        <v>215986.35</v>
      </c>
      <c r="Q632" s="127">
        <v>751.43</v>
      </c>
    </row>
    <row r="633" spans="1:17" ht="25.5" x14ac:dyDescent="0.2">
      <c r="A633" t="str">
        <f t="shared" si="9"/>
        <v>2012_6867</v>
      </c>
      <c r="D633" s="126">
        <v>631</v>
      </c>
      <c r="E633" s="127">
        <v>6867</v>
      </c>
      <c r="F633" s="127" t="s">
        <v>272</v>
      </c>
      <c r="G633" s="127">
        <v>6867</v>
      </c>
      <c r="H633" s="127">
        <v>2012</v>
      </c>
      <c r="I633" s="127">
        <v>0</v>
      </c>
      <c r="J633" s="127">
        <v>2</v>
      </c>
      <c r="K633" s="127">
        <v>1787.5</v>
      </c>
      <c r="L633" s="127">
        <v>1880.4</v>
      </c>
      <c r="M633" s="127">
        <v>138599.37</v>
      </c>
      <c r="N633" s="127">
        <v>321803.14</v>
      </c>
      <c r="O633" s="127">
        <v>346060.94</v>
      </c>
      <c r="P633" s="127">
        <v>322641.90999999997</v>
      </c>
      <c r="Q633" s="127">
        <v>77.540000000000006</v>
      </c>
    </row>
    <row r="634" spans="1:17" ht="38.25" x14ac:dyDescent="0.2">
      <c r="A634" t="str">
        <f t="shared" si="9"/>
        <v>2012_6921</v>
      </c>
      <c r="D634" s="126">
        <v>632</v>
      </c>
      <c r="E634" s="127">
        <v>6921</v>
      </c>
      <c r="F634" s="127" t="s">
        <v>273</v>
      </c>
      <c r="G634" s="127">
        <v>6921</v>
      </c>
      <c r="H634" s="127">
        <v>2012</v>
      </c>
      <c r="I634" s="127">
        <v>0</v>
      </c>
      <c r="J634" s="127">
        <v>1</v>
      </c>
      <c r="K634" s="127">
        <v>325</v>
      </c>
      <c r="L634" s="127">
        <v>344</v>
      </c>
      <c r="M634" s="127">
        <v>591010.06000000006</v>
      </c>
      <c r="N634" s="127">
        <v>289173.12</v>
      </c>
      <c r="O634" s="127">
        <v>295584.81</v>
      </c>
      <c r="P634" s="127">
        <v>73985.67</v>
      </c>
      <c r="Q634" s="127">
        <v>1818.49</v>
      </c>
    </row>
    <row r="635" spans="1:17" ht="25.5" x14ac:dyDescent="0.2">
      <c r="A635" t="str">
        <f t="shared" si="9"/>
        <v>2012_6930</v>
      </c>
      <c r="D635" s="126">
        <v>633</v>
      </c>
      <c r="E635" s="127">
        <v>6930</v>
      </c>
      <c r="F635" s="127" t="s">
        <v>274</v>
      </c>
      <c r="G635" s="127">
        <v>6930</v>
      </c>
      <c r="H635" s="127">
        <v>2012</v>
      </c>
      <c r="I635" s="127">
        <v>0</v>
      </c>
      <c r="J635" s="127">
        <v>1</v>
      </c>
      <c r="K635" s="127">
        <v>791.9</v>
      </c>
      <c r="L635" s="127">
        <v>792.3</v>
      </c>
      <c r="M635" s="127">
        <v>127932.65</v>
      </c>
      <c r="N635" s="127">
        <v>200123.66</v>
      </c>
      <c r="O635" s="127">
        <v>210746.26</v>
      </c>
      <c r="P635" s="127">
        <v>262277.87</v>
      </c>
      <c r="Q635" s="127">
        <v>161.55000000000001</v>
      </c>
    </row>
    <row r="636" spans="1:17" ht="38.25" x14ac:dyDescent="0.2">
      <c r="A636" t="str">
        <f t="shared" si="9"/>
        <v>2012_6937</v>
      </c>
      <c r="D636" s="126">
        <v>634</v>
      </c>
      <c r="E636" s="127">
        <v>6937</v>
      </c>
      <c r="F636" s="127" t="s">
        <v>347</v>
      </c>
      <c r="G636" s="127">
        <v>6937</v>
      </c>
      <c r="H636" s="127">
        <v>2012</v>
      </c>
      <c r="I636" s="127">
        <v>0</v>
      </c>
      <c r="J636" s="127">
        <v>1</v>
      </c>
      <c r="K636" s="127">
        <v>458.4</v>
      </c>
      <c r="L636" s="127">
        <v>784.8</v>
      </c>
      <c r="M636" s="127">
        <v>101119.33</v>
      </c>
      <c r="N636" s="127">
        <v>210381.87</v>
      </c>
      <c r="O636" s="127">
        <v>221729.59</v>
      </c>
      <c r="P636" s="127">
        <v>198219.29</v>
      </c>
      <c r="Q636" s="127">
        <v>220.59</v>
      </c>
    </row>
    <row r="637" spans="1:17" ht="25.5" x14ac:dyDescent="0.2">
      <c r="A637" t="str">
        <f t="shared" si="9"/>
        <v>2012_6943</v>
      </c>
      <c r="D637" s="126">
        <v>635</v>
      </c>
      <c r="E637" s="127">
        <v>6943</v>
      </c>
      <c r="F637" s="127" t="s">
        <v>275</v>
      </c>
      <c r="G637" s="127">
        <v>6943</v>
      </c>
      <c r="H637" s="127">
        <v>2012</v>
      </c>
      <c r="I637" s="127">
        <v>0</v>
      </c>
      <c r="J637" s="127">
        <v>1</v>
      </c>
      <c r="K637" s="127">
        <v>286.3</v>
      </c>
      <c r="L637" s="127">
        <v>267.10000000000002</v>
      </c>
      <c r="M637" s="127">
        <v>431853.32</v>
      </c>
      <c r="N637" s="127">
        <v>186988.17</v>
      </c>
      <c r="O637" s="127">
        <v>191038.33</v>
      </c>
      <c r="P637" s="127">
        <v>99333.06</v>
      </c>
      <c r="Q637" s="127">
        <v>1508.39</v>
      </c>
    </row>
    <row r="638" spans="1:17" ht="38.25" x14ac:dyDescent="0.2">
      <c r="A638" t="str">
        <f t="shared" si="9"/>
        <v>2012_6264</v>
      </c>
      <c r="D638" s="126">
        <v>636</v>
      </c>
      <c r="E638" s="127">
        <v>6264</v>
      </c>
      <c r="F638" s="127" t="s">
        <v>276</v>
      </c>
      <c r="G638" s="127">
        <v>6264</v>
      </c>
      <c r="H638" s="127">
        <v>2012</v>
      </c>
      <c r="I638" s="127">
        <v>0</v>
      </c>
      <c r="J638" s="127">
        <v>1</v>
      </c>
      <c r="K638" s="127">
        <v>951.9</v>
      </c>
      <c r="L638" s="127">
        <v>839.8</v>
      </c>
      <c r="M638" s="127">
        <v>55486.64</v>
      </c>
      <c r="N638" s="127">
        <v>174741.72</v>
      </c>
      <c r="O638" s="127">
        <v>188959.74</v>
      </c>
      <c r="P638" s="127">
        <v>372198.54</v>
      </c>
      <c r="Q638" s="127">
        <v>58.29</v>
      </c>
    </row>
    <row r="639" spans="1:17" ht="38.25" x14ac:dyDescent="0.2">
      <c r="A639" t="str">
        <f t="shared" si="9"/>
        <v>2012_6950</v>
      </c>
      <c r="D639" s="126">
        <v>637</v>
      </c>
      <c r="E639" s="127">
        <v>6950</v>
      </c>
      <c r="F639" s="127" t="s">
        <v>348</v>
      </c>
      <c r="G639" s="127">
        <v>6950</v>
      </c>
      <c r="H639" s="127">
        <v>2012</v>
      </c>
      <c r="I639" s="127">
        <v>0</v>
      </c>
      <c r="J639" s="127">
        <v>1</v>
      </c>
      <c r="K639" s="127">
        <v>1585.9</v>
      </c>
      <c r="L639" s="127">
        <v>1537.6</v>
      </c>
      <c r="M639" s="127">
        <v>420365.35</v>
      </c>
      <c r="N639" s="127">
        <v>385224.63</v>
      </c>
      <c r="O639" s="127">
        <v>409312.51</v>
      </c>
      <c r="P639" s="127">
        <v>394457.59999999998</v>
      </c>
      <c r="Q639" s="127">
        <v>265.06</v>
      </c>
    </row>
    <row r="640" spans="1:17" ht="38.25" x14ac:dyDescent="0.2">
      <c r="A640" t="str">
        <f t="shared" si="9"/>
        <v>2012_6957</v>
      </c>
      <c r="D640" s="126">
        <v>638</v>
      </c>
      <c r="E640" s="127">
        <v>6957</v>
      </c>
      <c r="F640" s="127" t="s">
        <v>277</v>
      </c>
      <c r="G640" s="127">
        <v>6957</v>
      </c>
      <c r="H640" s="127">
        <v>2012</v>
      </c>
      <c r="I640" s="127">
        <v>0</v>
      </c>
      <c r="J640" s="127">
        <v>1</v>
      </c>
      <c r="K640" s="127">
        <v>9050.4</v>
      </c>
      <c r="L640" s="127">
        <v>9046.6</v>
      </c>
      <c r="M640" s="127">
        <v>5876574.5199999996</v>
      </c>
      <c r="N640" s="127">
        <v>3278929.64</v>
      </c>
      <c r="O640" s="127">
        <v>3374624.45</v>
      </c>
      <c r="P640" s="127">
        <v>2295560.4700000002</v>
      </c>
      <c r="Q640" s="127">
        <v>649.32000000000005</v>
      </c>
    </row>
    <row r="641" spans="1:17" ht="25.5" x14ac:dyDescent="0.2">
      <c r="A641" t="str">
        <f t="shared" si="9"/>
        <v>2012_5922</v>
      </c>
      <c r="D641" s="126">
        <v>639</v>
      </c>
      <c r="E641" s="127">
        <v>5922</v>
      </c>
      <c r="F641" s="127" t="s">
        <v>349</v>
      </c>
      <c r="G641" s="127">
        <v>5922</v>
      </c>
      <c r="H641" s="127">
        <v>2012</v>
      </c>
      <c r="I641" s="127">
        <v>0</v>
      </c>
      <c r="J641" s="127">
        <v>1</v>
      </c>
      <c r="K641" s="127">
        <v>721.6</v>
      </c>
      <c r="L641" s="127">
        <v>676.6</v>
      </c>
      <c r="M641" s="127">
        <v>229371.25</v>
      </c>
      <c r="N641" s="127">
        <v>290145.18</v>
      </c>
      <c r="O641" s="127">
        <v>301503.19</v>
      </c>
      <c r="P641" s="127">
        <v>368007.87</v>
      </c>
      <c r="Q641" s="127">
        <v>317.86</v>
      </c>
    </row>
    <row r="642" spans="1:17" ht="25.5" x14ac:dyDescent="0.2">
      <c r="A642" t="str">
        <f t="shared" si="9"/>
        <v>2012_819</v>
      </c>
      <c r="D642" s="126">
        <v>640</v>
      </c>
      <c r="E642" s="127">
        <v>819</v>
      </c>
      <c r="F642" s="127" t="s">
        <v>278</v>
      </c>
      <c r="G642" s="127">
        <v>819</v>
      </c>
      <c r="H642" s="127">
        <v>2012</v>
      </c>
      <c r="I642" s="127">
        <v>0</v>
      </c>
      <c r="J642" s="127">
        <v>1</v>
      </c>
      <c r="K642" s="127">
        <v>640.5</v>
      </c>
      <c r="L642" s="127">
        <v>641.6</v>
      </c>
      <c r="M642" s="127">
        <v>589913.61</v>
      </c>
      <c r="N642" s="127">
        <v>150062.54</v>
      </c>
      <c r="O642" s="127">
        <v>153111.42000000001</v>
      </c>
      <c r="P642" s="127">
        <v>160804.57</v>
      </c>
      <c r="Q642" s="127">
        <v>921.02</v>
      </c>
    </row>
    <row r="643" spans="1:17" ht="25.5" x14ac:dyDescent="0.2">
      <c r="A643" t="str">
        <f t="shared" si="9"/>
        <v>2012_6969</v>
      </c>
      <c r="D643" s="126">
        <v>641</v>
      </c>
      <c r="E643" s="127">
        <v>6969</v>
      </c>
      <c r="F643" s="127" t="s">
        <v>279</v>
      </c>
      <c r="G643" s="127">
        <v>6969</v>
      </c>
      <c r="H643" s="127">
        <v>2012</v>
      </c>
      <c r="I643" s="127">
        <v>0</v>
      </c>
      <c r="J643" s="127">
        <v>1</v>
      </c>
      <c r="K643" s="127">
        <v>434.7</v>
      </c>
      <c r="L643" s="127">
        <v>390</v>
      </c>
      <c r="M643" s="127">
        <v>83188.06</v>
      </c>
      <c r="N643" s="127">
        <v>74959.34</v>
      </c>
      <c r="O643" s="127">
        <v>82553.710000000006</v>
      </c>
      <c r="P643" s="127">
        <v>125305.7</v>
      </c>
      <c r="Q643" s="127">
        <v>191.37</v>
      </c>
    </row>
    <row r="644" spans="1:17" ht="25.5" x14ac:dyDescent="0.2">
      <c r="A644" t="str">
        <f t="shared" ref="A644:A707" si="10">CONCATENATE(H644,"_",G644)</f>
        <v>2012_6975</v>
      </c>
      <c r="D644" s="126">
        <v>642</v>
      </c>
      <c r="E644" s="127">
        <v>6975</v>
      </c>
      <c r="F644" s="127" t="s">
        <v>280</v>
      </c>
      <c r="G644" s="127">
        <v>6975</v>
      </c>
      <c r="H644" s="127">
        <v>2012</v>
      </c>
      <c r="I644" s="127">
        <v>0</v>
      </c>
      <c r="J644" s="127">
        <v>1</v>
      </c>
      <c r="K644" s="127">
        <v>1240.2</v>
      </c>
      <c r="L644" s="127">
        <v>1176.8</v>
      </c>
      <c r="M644" s="127">
        <v>132076.63</v>
      </c>
      <c r="N644" s="127">
        <v>182636.68</v>
      </c>
      <c r="O644" s="127">
        <v>197790.03</v>
      </c>
      <c r="P644" s="127">
        <v>159129</v>
      </c>
      <c r="Q644" s="127">
        <v>106.5</v>
      </c>
    </row>
    <row r="645" spans="1:17" ht="25.5" x14ac:dyDescent="0.2">
      <c r="A645" t="str">
        <f t="shared" si="10"/>
        <v>2012_6983</v>
      </c>
      <c r="D645" s="126">
        <v>643</v>
      </c>
      <c r="E645" s="127">
        <v>6983</v>
      </c>
      <c r="F645" s="127" t="s">
        <v>281</v>
      </c>
      <c r="G645" s="127">
        <v>6983</v>
      </c>
      <c r="H645" s="127">
        <v>2012</v>
      </c>
      <c r="I645" s="127">
        <v>0</v>
      </c>
      <c r="J645" s="127">
        <v>1</v>
      </c>
      <c r="K645" s="127">
        <v>815.5</v>
      </c>
      <c r="L645" s="127">
        <v>807.5</v>
      </c>
      <c r="M645" s="127">
        <v>44729.91</v>
      </c>
      <c r="N645" s="127">
        <v>232301.84</v>
      </c>
      <c r="O645" s="127">
        <v>241166.87</v>
      </c>
      <c r="P645" s="127">
        <v>235597.23</v>
      </c>
      <c r="Q645" s="127">
        <v>54.85</v>
      </c>
    </row>
    <row r="646" spans="1:17" ht="25.5" x14ac:dyDescent="0.2">
      <c r="A646" t="str">
        <f t="shared" si="10"/>
        <v>2012_6985</v>
      </c>
      <c r="D646" s="126">
        <v>644</v>
      </c>
      <c r="E646" s="127">
        <v>6985</v>
      </c>
      <c r="F646" s="127" t="s">
        <v>282</v>
      </c>
      <c r="G646" s="127">
        <v>6985</v>
      </c>
      <c r="H646" s="127">
        <v>2012</v>
      </c>
      <c r="I646" s="127">
        <v>0</v>
      </c>
      <c r="J646" s="127">
        <v>1</v>
      </c>
      <c r="K646" s="127">
        <v>877.5</v>
      </c>
      <c r="L646" s="127">
        <v>921.6</v>
      </c>
      <c r="M646" s="127">
        <v>195563.01</v>
      </c>
      <c r="N646" s="127">
        <v>125286.85</v>
      </c>
      <c r="O646" s="127">
        <v>125997.91</v>
      </c>
      <c r="P646" s="127">
        <v>140908.76</v>
      </c>
      <c r="Q646" s="127">
        <v>222.86</v>
      </c>
    </row>
    <row r="647" spans="1:17" ht="25.5" x14ac:dyDescent="0.2">
      <c r="A647" t="str">
        <f t="shared" si="10"/>
        <v>2012_6987</v>
      </c>
      <c r="D647" s="126">
        <v>645</v>
      </c>
      <c r="E647" s="127">
        <v>6987</v>
      </c>
      <c r="F647" s="127" t="s">
        <v>283</v>
      </c>
      <c r="G647" s="127">
        <v>6987</v>
      </c>
      <c r="H647" s="127">
        <v>2012</v>
      </c>
      <c r="I647" s="127">
        <v>0</v>
      </c>
      <c r="J647" s="127">
        <v>1</v>
      </c>
      <c r="K647" s="127">
        <v>715.9</v>
      </c>
      <c r="L647" s="127">
        <v>665.9</v>
      </c>
      <c r="M647" s="127">
        <v>132425.82</v>
      </c>
      <c r="N647" s="127">
        <v>100315.25</v>
      </c>
      <c r="O647" s="127">
        <v>100390.27</v>
      </c>
      <c r="P647" s="127">
        <v>99349</v>
      </c>
      <c r="Q647" s="127">
        <v>184.98</v>
      </c>
    </row>
    <row r="648" spans="1:17" ht="25.5" x14ac:dyDescent="0.2">
      <c r="A648" t="str">
        <f t="shared" si="10"/>
        <v>2012_6990</v>
      </c>
      <c r="D648" s="126">
        <v>646</v>
      </c>
      <c r="E648" s="127">
        <v>6990</v>
      </c>
      <c r="F648" s="127" t="s">
        <v>284</v>
      </c>
      <c r="G648" s="127">
        <v>6990</v>
      </c>
      <c r="H648" s="127">
        <v>2012</v>
      </c>
      <c r="I648" s="127">
        <v>0</v>
      </c>
      <c r="J648" s="127">
        <v>1</v>
      </c>
      <c r="K648" s="127">
        <v>670</v>
      </c>
      <c r="L648" s="127">
        <v>621</v>
      </c>
      <c r="M648" s="127">
        <v>84583.39</v>
      </c>
      <c r="N648" s="127">
        <v>100066.16</v>
      </c>
      <c r="O648" s="127">
        <v>110588.04</v>
      </c>
      <c r="P648" s="127">
        <v>147040.76</v>
      </c>
      <c r="Q648" s="127">
        <v>126.24</v>
      </c>
    </row>
    <row r="649" spans="1:17" ht="38.25" x14ac:dyDescent="0.2">
      <c r="A649" t="str">
        <f t="shared" si="10"/>
        <v>2012_6961</v>
      </c>
      <c r="D649" s="126">
        <v>647</v>
      </c>
      <c r="E649" s="127">
        <v>6961</v>
      </c>
      <c r="F649" s="127" t="s">
        <v>350</v>
      </c>
      <c r="G649" s="127">
        <v>6961</v>
      </c>
      <c r="H649" s="127">
        <v>2012</v>
      </c>
      <c r="I649" s="127">
        <v>0</v>
      </c>
      <c r="J649" s="127">
        <v>1</v>
      </c>
      <c r="K649" s="127">
        <v>2919</v>
      </c>
      <c r="L649" s="127">
        <v>3012</v>
      </c>
      <c r="M649" s="127">
        <v>1741338.11</v>
      </c>
      <c r="N649" s="127">
        <v>970444.32</v>
      </c>
      <c r="O649" s="127">
        <v>1011198.45</v>
      </c>
      <c r="P649" s="127">
        <v>877265.6</v>
      </c>
      <c r="Q649" s="127">
        <v>596.54999999999995</v>
      </c>
    </row>
    <row r="650" spans="1:17" ht="25.5" x14ac:dyDescent="0.2">
      <c r="A650" t="str">
        <f t="shared" si="10"/>
        <v>2012_6992</v>
      </c>
      <c r="D650" s="126">
        <v>648</v>
      </c>
      <c r="E650" s="127">
        <v>6992</v>
      </c>
      <c r="F650" s="127" t="s">
        <v>285</v>
      </c>
      <c r="G650" s="127">
        <v>6992</v>
      </c>
      <c r="H650" s="127">
        <v>2012</v>
      </c>
      <c r="I650" s="127">
        <v>0</v>
      </c>
      <c r="J650" s="127">
        <v>1</v>
      </c>
      <c r="K650" s="127">
        <v>544.20000000000005</v>
      </c>
      <c r="L650" s="127">
        <v>541.20000000000005</v>
      </c>
      <c r="M650" s="135">
        <v>-165905.51999999999</v>
      </c>
      <c r="N650" s="127">
        <v>166836.67000000001</v>
      </c>
      <c r="O650" s="127">
        <v>176963.37</v>
      </c>
      <c r="P650" s="127">
        <v>474705.66</v>
      </c>
      <c r="Q650" s="135">
        <v>-304.86</v>
      </c>
    </row>
    <row r="651" spans="1:17" x14ac:dyDescent="0.2">
      <c r="A651" t="str">
        <f t="shared" si="10"/>
        <v>2012_7002</v>
      </c>
      <c r="D651" s="126">
        <v>649</v>
      </c>
      <c r="E651" s="127">
        <v>7002</v>
      </c>
      <c r="F651" s="127" t="s">
        <v>286</v>
      </c>
      <c r="G651" s="127">
        <v>7002</v>
      </c>
      <c r="H651" s="127">
        <v>2012</v>
      </c>
      <c r="I651" s="127">
        <v>0</v>
      </c>
      <c r="J651" s="127">
        <v>1</v>
      </c>
      <c r="K651" s="127">
        <v>183.1</v>
      </c>
      <c r="L651" s="127">
        <v>230.1</v>
      </c>
      <c r="M651" s="127">
        <v>162713.76999999999</v>
      </c>
      <c r="N651" s="127">
        <v>90577.01</v>
      </c>
      <c r="O651" s="127">
        <v>90691.42</v>
      </c>
      <c r="P651" s="127">
        <v>48365.31</v>
      </c>
      <c r="Q651" s="127">
        <v>888.66</v>
      </c>
    </row>
    <row r="652" spans="1:17" ht="25.5" x14ac:dyDescent="0.2">
      <c r="A652" t="str">
        <f t="shared" si="10"/>
        <v>2012_7029</v>
      </c>
      <c r="D652" s="126">
        <v>650</v>
      </c>
      <c r="E652" s="127">
        <v>7029</v>
      </c>
      <c r="F652" s="127" t="s">
        <v>287</v>
      </c>
      <c r="G652" s="127">
        <v>7029</v>
      </c>
      <c r="H652" s="127">
        <v>2012</v>
      </c>
      <c r="I652" s="127">
        <v>0</v>
      </c>
      <c r="J652" s="127">
        <v>1</v>
      </c>
      <c r="K652" s="127">
        <v>1108.0999999999999</v>
      </c>
      <c r="L652" s="127">
        <v>1129.9000000000001</v>
      </c>
      <c r="M652" s="127">
        <v>345148.11</v>
      </c>
      <c r="N652" s="127">
        <v>217357.87</v>
      </c>
      <c r="O652" s="127">
        <v>232672.5</v>
      </c>
      <c r="P652" s="127">
        <v>219757.95</v>
      </c>
      <c r="Q652" s="127">
        <v>311.48</v>
      </c>
    </row>
    <row r="653" spans="1:17" x14ac:dyDescent="0.2">
      <c r="A653" t="str">
        <f t="shared" si="10"/>
        <v>2012_7038</v>
      </c>
      <c r="D653" s="126">
        <v>651</v>
      </c>
      <c r="E653" s="127">
        <v>7038</v>
      </c>
      <c r="F653" s="127" t="s">
        <v>288</v>
      </c>
      <c r="G653" s="127">
        <v>7038</v>
      </c>
      <c r="H653" s="127">
        <v>2012</v>
      </c>
      <c r="I653" s="127">
        <v>0</v>
      </c>
      <c r="J653" s="127">
        <v>1</v>
      </c>
      <c r="K653" s="127">
        <v>790.6</v>
      </c>
      <c r="L653" s="127">
        <v>809.2</v>
      </c>
      <c r="M653" s="127">
        <v>247735.58</v>
      </c>
      <c r="N653" s="127">
        <v>175429.96</v>
      </c>
      <c r="O653" s="127">
        <v>187426.2</v>
      </c>
      <c r="P653" s="127">
        <v>122787.87</v>
      </c>
      <c r="Q653" s="127">
        <v>313.35000000000002</v>
      </c>
    </row>
    <row r="654" spans="1:17" ht="25.5" x14ac:dyDescent="0.2">
      <c r="A654" t="str">
        <f t="shared" si="10"/>
        <v>2012_7047</v>
      </c>
      <c r="D654" s="126">
        <v>652</v>
      </c>
      <c r="E654" s="127">
        <v>7047</v>
      </c>
      <c r="F654" s="127" t="s">
        <v>289</v>
      </c>
      <c r="G654" s="127">
        <v>7047</v>
      </c>
      <c r="H654" s="127">
        <v>2012</v>
      </c>
      <c r="I654" s="127">
        <v>0</v>
      </c>
      <c r="J654" s="127">
        <v>1</v>
      </c>
      <c r="K654" s="127">
        <v>362.1</v>
      </c>
      <c r="L654" s="127">
        <v>417.1</v>
      </c>
      <c r="M654" s="127">
        <v>292307.39</v>
      </c>
      <c r="N654" s="127">
        <v>90051.99</v>
      </c>
      <c r="O654" s="127">
        <v>90413.94</v>
      </c>
      <c r="P654" s="127">
        <v>39410.230000000003</v>
      </c>
      <c r="Q654" s="127">
        <v>807.26</v>
      </c>
    </row>
    <row r="655" spans="1:17" x14ac:dyDescent="0.2">
      <c r="A655" t="str">
        <f t="shared" si="10"/>
        <v>2012_7056</v>
      </c>
      <c r="D655" s="126">
        <v>653</v>
      </c>
      <c r="E655" s="127">
        <v>7056</v>
      </c>
      <c r="F655" s="127" t="s">
        <v>290</v>
      </c>
      <c r="G655" s="127">
        <v>7056</v>
      </c>
      <c r="H655" s="127">
        <v>2012</v>
      </c>
      <c r="I655" s="127">
        <v>0</v>
      </c>
      <c r="J655" s="127">
        <v>1</v>
      </c>
      <c r="K655" s="127">
        <v>1709</v>
      </c>
      <c r="L655" s="127">
        <v>1707.1</v>
      </c>
      <c r="M655" s="127">
        <v>740415.26</v>
      </c>
      <c r="N655" s="127">
        <v>795576.4</v>
      </c>
      <c r="O655" s="127">
        <v>809225.76</v>
      </c>
      <c r="P655" s="127">
        <v>268327.86</v>
      </c>
      <c r="Q655" s="127">
        <v>433.24</v>
      </c>
    </row>
    <row r="656" spans="1:17" ht="25.5" x14ac:dyDescent="0.2">
      <c r="A656" t="str">
        <f t="shared" si="10"/>
        <v>2012_7092</v>
      </c>
      <c r="D656" s="126">
        <v>654</v>
      </c>
      <c r="E656" s="127">
        <v>7092</v>
      </c>
      <c r="F656" s="127" t="s">
        <v>291</v>
      </c>
      <c r="G656" s="127">
        <v>7092</v>
      </c>
      <c r="H656" s="127">
        <v>2012</v>
      </c>
      <c r="I656" s="127">
        <v>0</v>
      </c>
      <c r="J656" s="127">
        <v>1</v>
      </c>
      <c r="K656" s="127">
        <v>442.4</v>
      </c>
      <c r="L656" s="127">
        <v>436.4</v>
      </c>
      <c r="M656" s="127">
        <v>37698.730000000003</v>
      </c>
      <c r="N656" s="127">
        <v>73401.279999999999</v>
      </c>
      <c r="O656" s="127">
        <v>77620.5</v>
      </c>
      <c r="P656" s="127">
        <v>80655.789999999994</v>
      </c>
      <c r="Q656" s="127">
        <v>85.21</v>
      </c>
    </row>
    <row r="657" spans="1:17" ht="25.5" x14ac:dyDescent="0.2">
      <c r="A657" t="str">
        <f t="shared" si="10"/>
        <v>2012_7098</v>
      </c>
      <c r="D657" s="126">
        <v>655</v>
      </c>
      <c r="E657" s="127">
        <v>7098</v>
      </c>
      <c r="F657" s="127" t="s">
        <v>292</v>
      </c>
      <c r="G657" s="127">
        <v>7098</v>
      </c>
      <c r="H657" s="127">
        <v>2012</v>
      </c>
      <c r="I657" s="127">
        <v>0</v>
      </c>
      <c r="J657" s="127">
        <v>1</v>
      </c>
      <c r="K657" s="127">
        <v>598.29999999999995</v>
      </c>
      <c r="L657" s="127">
        <v>608.29999999999995</v>
      </c>
      <c r="M657" s="127">
        <v>286822.83</v>
      </c>
      <c r="N657" s="127">
        <v>130136.8</v>
      </c>
      <c r="O657" s="127">
        <v>135082.4</v>
      </c>
      <c r="P657" s="127">
        <v>99269.48</v>
      </c>
      <c r="Q657" s="127">
        <v>479.4</v>
      </c>
    </row>
    <row r="658" spans="1:17" ht="25.5" x14ac:dyDescent="0.2">
      <c r="A658" t="str">
        <f t="shared" si="10"/>
        <v>2012_7110</v>
      </c>
      <c r="D658" s="126">
        <v>656</v>
      </c>
      <c r="E658" s="127">
        <v>7110</v>
      </c>
      <c r="F658" s="127" t="s">
        <v>293</v>
      </c>
      <c r="G658" s="127">
        <v>7110</v>
      </c>
      <c r="H658" s="127">
        <v>2012</v>
      </c>
      <c r="I658" s="127">
        <v>0</v>
      </c>
      <c r="J658" s="127">
        <v>1</v>
      </c>
      <c r="K658" s="127">
        <v>846.8</v>
      </c>
      <c r="L658" s="127">
        <v>909.3</v>
      </c>
      <c r="M658" s="127">
        <v>209396.94</v>
      </c>
      <c r="N658" s="127">
        <v>253018.23</v>
      </c>
      <c r="O658" s="127">
        <v>265651.73</v>
      </c>
      <c r="P658" s="127">
        <v>249067.85</v>
      </c>
      <c r="Q658" s="127">
        <v>247.28</v>
      </c>
    </row>
    <row r="659" spans="1:17" x14ac:dyDescent="0.2">
      <c r="A659" t="str">
        <f t="shared" si="10"/>
        <v>2013_1224</v>
      </c>
      <c r="D659" s="126">
        <v>657</v>
      </c>
      <c r="E659" s="127">
        <v>0</v>
      </c>
      <c r="F659" s="127"/>
      <c r="G659" s="127">
        <v>1224</v>
      </c>
      <c r="H659" s="127">
        <v>2013</v>
      </c>
      <c r="I659" s="127">
        <v>0</v>
      </c>
      <c r="J659" s="127">
        <v>1</v>
      </c>
      <c r="K659" s="127">
        <v>82</v>
      </c>
      <c r="L659" s="127">
        <v>19</v>
      </c>
      <c r="M659" s="127">
        <v>185237.65</v>
      </c>
      <c r="N659" s="127">
        <v>0</v>
      </c>
      <c r="O659" s="127">
        <v>935.55</v>
      </c>
      <c r="P659" s="127">
        <v>22432</v>
      </c>
      <c r="Q659" s="127">
        <v>2259</v>
      </c>
    </row>
    <row r="660" spans="1:17" x14ac:dyDescent="0.2">
      <c r="A660" t="str">
        <f t="shared" si="10"/>
        <v>2013_1449</v>
      </c>
      <c r="D660" s="126">
        <v>658</v>
      </c>
      <c r="E660" s="127">
        <v>0</v>
      </c>
      <c r="F660" s="127"/>
      <c r="G660" s="127">
        <v>1449</v>
      </c>
      <c r="H660" s="127">
        <v>2013</v>
      </c>
      <c r="I660" s="127">
        <v>0</v>
      </c>
      <c r="J660" s="127">
        <v>1</v>
      </c>
      <c r="K660" s="127">
        <v>115</v>
      </c>
      <c r="L660" s="127">
        <v>91</v>
      </c>
      <c r="M660" s="127">
        <v>126214.14</v>
      </c>
      <c r="N660" s="127">
        <v>52103.5</v>
      </c>
      <c r="O660" s="127">
        <v>54366.45</v>
      </c>
      <c r="P660" s="127">
        <v>45556.5</v>
      </c>
      <c r="Q660" s="127">
        <v>1097.51</v>
      </c>
    </row>
    <row r="661" spans="1:17" x14ac:dyDescent="0.2">
      <c r="A661" t="str">
        <f t="shared" si="10"/>
        <v>2013_2205</v>
      </c>
      <c r="D661" s="126">
        <v>659</v>
      </c>
      <c r="E661" s="127">
        <v>0</v>
      </c>
      <c r="F661" s="127"/>
      <c r="G661" s="127">
        <v>2205</v>
      </c>
      <c r="H661" s="127">
        <v>2013</v>
      </c>
      <c r="I661" s="127">
        <v>0</v>
      </c>
      <c r="J661" s="127">
        <v>1</v>
      </c>
      <c r="K661" s="127">
        <v>211.2</v>
      </c>
      <c r="L661" s="127">
        <v>171.1</v>
      </c>
      <c r="M661" s="127">
        <v>153470.37</v>
      </c>
      <c r="N661" s="127">
        <v>144025.26</v>
      </c>
      <c r="O661" s="127">
        <v>144202.62</v>
      </c>
      <c r="P661" s="127">
        <v>59624.81</v>
      </c>
      <c r="Q661" s="127">
        <v>726.66</v>
      </c>
    </row>
    <row r="662" spans="1:17" x14ac:dyDescent="0.2">
      <c r="A662" t="str">
        <f t="shared" si="10"/>
        <v>2013_9</v>
      </c>
      <c r="D662" s="126">
        <v>660</v>
      </c>
      <c r="E662" s="127">
        <v>9</v>
      </c>
      <c r="F662" s="127" t="s">
        <v>0</v>
      </c>
      <c r="G662" s="127">
        <v>9</v>
      </c>
      <c r="H662" s="127">
        <v>2013</v>
      </c>
      <c r="I662" s="127">
        <v>0</v>
      </c>
      <c r="J662" s="127">
        <v>1</v>
      </c>
      <c r="K662" s="127">
        <v>616.79999999999995</v>
      </c>
      <c r="L662" s="127">
        <v>553</v>
      </c>
      <c r="M662" s="127">
        <v>1419643.66</v>
      </c>
      <c r="N662" s="127">
        <v>201284.1</v>
      </c>
      <c r="O662" s="127">
        <v>295785.02</v>
      </c>
      <c r="P662" s="127">
        <v>233676.66</v>
      </c>
      <c r="Q662" s="127">
        <v>2301.63</v>
      </c>
    </row>
    <row r="663" spans="1:17" x14ac:dyDescent="0.2">
      <c r="A663" t="str">
        <f t="shared" si="10"/>
        <v>2013_441</v>
      </c>
      <c r="D663" s="126">
        <v>661</v>
      </c>
      <c r="E663" s="127">
        <v>441</v>
      </c>
      <c r="F663" s="127" t="s">
        <v>295</v>
      </c>
      <c r="G663" s="127">
        <v>441</v>
      </c>
      <c r="H663" s="127">
        <v>2013</v>
      </c>
      <c r="I663" s="127">
        <v>0</v>
      </c>
      <c r="J663" s="127">
        <v>2</v>
      </c>
      <c r="K663" s="127">
        <v>783</v>
      </c>
      <c r="L663" s="127">
        <v>664.2</v>
      </c>
      <c r="M663" s="127">
        <v>674774.72</v>
      </c>
      <c r="N663" s="127">
        <v>266672.94</v>
      </c>
      <c r="O663" s="127">
        <v>270545.40999999997</v>
      </c>
      <c r="P663" s="127">
        <v>168028.79</v>
      </c>
      <c r="Q663" s="127">
        <v>861.78</v>
      </c>
    </row>
    <row r="664" spans="1:17" ht="25.5" x14ac:dyDescent="0.2">
      <c r="A664" t="str">
        <f t="shared" si="10"/>
        <v>2013_18</v>
      </c>
      <c r="D664" s="126">
        <v>662</v>
      </c>
      <c r="E664" s="127">
        <v>18</v>
      </c>
      <c r="F664" s="127" t="s">
        <v>10</v>
      </c>
      <c r="G664" s="127">
        <v>18</v>
      </c>
      <c r="H664" s="127">
        <v>2013</v>
      </c>
      <c r="I664" s="127">
        <v>0</v>
      </c>
      <c r="J664" s="127">
        <v>1</v>
      </c>
      <c r="K664" s="127">
        <v>357.3</v>
      </c>
      <c r="L664" s="127">
        <v>328.7</v>
      </c>
      <c r="M664" s="127">
        <v>82192.070000000007</v>
      </c>
      <c r="N664" s="127">
        <v>99951.3</v>
      </c>
      <c r="O664" s="127">
        <v>104931.6</v>
      </c>
      <c r="P664" s="127">
        <v>109769.54</v>
      </c>
      <c r="Q664" s="127">
        <v>230.04</v>
      </c>
    </row>
    <row r="665" spans="1:17" ht="38.25" x14ac:dyDescent="0.2">
      <c r="A665" t="str">
        <f t="shared" si="10"/>
        <v>2013_27</v>
      </c>
      <c r="D665" s="126">
        <v>663</v>
      </c>
      <c r="E665" s="127">
        <v>27</v>
      </c>
      <c r="F665" s="127" t="s">
        <v>324</v>
      </c>
      <c r="G665" s="127">
        <v>27</v>
      </c>
      <c r="H665" s="127">
        <v>2013</v>
      </c>
      <c r="I665" s="127">
        <v>0</v>
      </c>
      <c r="J665" s="127">
        <v>1</v>
      </c>
      <c r="K665" s="127">
        <v>1459.7</v>
      </c>
      <c r="L665" s="127">
        <v>1560</v>
      </c>
      <c r="M665" s="127">
        <v>1191445.95</v>
      </c>
      <c r="N665" s="127">
        <v>578465.54</v>
      </c>
      <c r="O665" s="127">
        <v>586323.38</v>
      </c>
      <c r="P665" s="127">
        <v>465642.38</v>
      </c>
      <c r="Q665" s="127">
        <v>816.23</v>
      </c>
    </row>
    <row r="666" spans="1:17" ht="25.5" x14ac:dyDescent="0.2">
      <c r="A666" t="str">
        <f t="shared" si="10"/>
        <v>2013_63</v>
      </c>
      <c r="D666" s="126">
        <v>664</v>
      </c>
      <c r="E666" s="127">
        <v>63</v>
      </c>
      <c r="F666" s="127" t="s">
        <v>325</v>
      </c>
      <c r="G666" s="127">
        <v>63</v>
      </c>
      <c r="H666" s="127">
        <v>2013</v>
      </c>
      <c r="I666" s="127">
        <v>0</v>
      </c>
      <c r="J666" s="127">
        <v>1</v>
      </c>
      <c r="K666" s="127">
        <v>511.8</v>
      </c>
      <c r="L666" s="127">
        <v>510.8</v>
      </c>
      <c r="M666" s="127">
        <v>248383.03</v>
      </c>
      <c r="N666" s="127">
        <v>250054.51</v>
      </c>
      <c r="O666" s="127">
        <v>253298.9</v>
      </c>
      <c r="P666" s="127">
        <v>209531.07</v>
      </c>
      <c r="Q666" s="127">
        <v>485.31</v>
      </c>
    </row>
    <row r="667" spans="1:17" ht="38.25" x14ac:dyDescent="0.2">
      <c r="A667" t="str">
        <f t="shared" si="10"/>
        <v>2013_72</v>
      </c>
      <c r="D667" s="126">
        <v>665</v>
      </c>
      <c r="E667" s="127">
        <v>72</v>
      </c>
      <c r="F667" s="127" t="s">
        <v>11</v>
      </c>
      <c r="G667" s="127">
        <v>72</v>
      </c>
      <c r="H667" s="127">
        <v>2013</v>
      </c>
      <c r="I667" s="127">
        <v>0</v>
      </c>
      <c r="J667" s="127">
        <v>1</v>
      </c>
      <c r="K667" s="127">
        <v>213</v>
      </c>
      <c r="L667" s="127">
        <v>101.2</v>
      </c>
      <c r="M667" s="127">
        <v>188734.91</v>
      </c>
      <c r="N667" s="127">
        <v>125647.18</v>
      </c>
      <c r="O667" s="127">
        <v>127389.82</v>
      </c>
      <c r="P667" s="127">
        <v>63767.71</v>
      </c>
      <c r="Q667" s="127">
        <v>886.08</v>
      </c>
    </row>
    <row r="668" spans="1:17" x14ac:dyDescent="0.2">
      <c r="A668" t="str">
        <f t="shared" si="10"/>
        <v>2013_81</v>
      </c>
      <c r="D668" s="126">
        <v>666</v>
      </c>
      <c r="E668" s="127">
        <v>81</v>
      </c>
      <c r="F668" s="127" t="s">
        <v>12</v>
      </c>
      <c r="G668" s="127">
        <v>81</v>
      </c>
      <c r="H668" s="127">
        <v>2013</v>
      </c>
      <c r="I668" s="127">
        <v>0</v>
      </c>
      <c r="J668" s="127">
        <v>1</v>
      </c>
      <c r="K668" s="127">
        <v>1182.8</v>
      </c>
      <c r="L668" s="127">
        <v>1144.4000000000001</v>
      </c>
      <c r="M668" s="127">
        <v>348197.54</v>
      </c>
      <c r="N668" s="127">
        <v>300268.48</v>
      </c>
      <c r="O668" s="127">
        <v>306827.71999999997</v>
      </c>
      <c r="P668" s="127">
        <v>259542.03</v>
      </c>
      <c r="Q668" s="127">
        <v>294.38</v>
      </c>
    </row>
    <row r="669" spans="1:17" x14ac:dyDescent="0.2">
      <c r="A669" t="str">
        <f t="shared" si="10"/>
        <v>2013_99</v>
      </c>
      <c r="D669" s="126">
        <v>667</v>
      </c>
      <c r="E669" s="127">
        <v>99</v>
      </c>
      <c r="F669" s="127" t="s">
        <v>13</v>
      </c>
      <c r="G669" s="127">
        <v>99</v>
      </c>
      <c r="H669" s="127">
        <v>2013</v>
      </c>
      <c r="I669" s="127">
        <v>0</v>
      </c>
      <c r="J669" s="127">
        <v>1</v>
      </c>
      <c r="K669" s="127">
        <v>558.4</v>
      </c>
      <c r="L669" s="127">
        <v>648</v>
      </c>
      <c r="M669" s="127">
        <v>108574.91</v>
      </c>
      <c r="N669" s="127">
        <v>129984.8</v>
      </c>
      <c r="O669" s="127">
        <v>133920.06</v>
      </c>
      <c r="P669" s="127">
        <v>111735.95</v>
      </c>
      <c r="Q669" s="127">
        <v>194.44</v>
      </c>
    </row>
    <row r="670" spans="1:17" x14ac:dyDescent="0.2">
      <c r="A670" t="str">
        <f t="shared" si="10"/>
        <v>2013_108</v>
      </c>
      <c r="D670" s="126">
        <v>668</v>
      </c>
      <c r="E670" s="127">
        <v>108</v>
      </c>
      <c r="F670" s="127" t="s">
        <v>14</v>
      </c>
      <c r="G670" s="127">
        <v>108</v>
      </c>
      <c r="H670" s="127">
        <v>2013</v>
      </c>
      <c r="I670" s="127">
        <v>0</v>
      </c>
      <c r="J670" s="127">
        <v>1</v>
      </c>
      <c r="K670" s="127">
        <v>264.5</v>
      </c>
      <c r="L670" s="127">
        <v>232.1</v>
      </c>
      <c r="M670" s="127">
        <v>96469.33</v>
      </c>
      <c r="N670" s="127">
        <v>0</v>
      </c>
      <c r="O670" s="127">
        <v>161.93</v>
      </c>
      <c r="P670" s="127">
        <v>39871</v>
      </c>
      <c r="Q670" s="127">
        <v>364.72</v>
      </c>
    </row>
    <row r="671" spans="1:17" x14ac:dyDescent="0.2">
      <c r="A671" t="str">
        <f t="shared" si="10"/>
        <v>2013_126</v>
      </c>
      <c r="D671" s="126">
        <v>669</v>
      </c>
      <c r="E671" s="127">
        <v>126</v>
      </c>
      <c r="F671" s="127" t="s">
        <v>15</v>
      </c>
      <c r="G671" s="127">
        <v>126</v>
      </c>
      <c r="H671" s="127">
        <v>2013</v>
      </c>
      <c r="I671" s="127">
        <v>0</v>
      </c>
      <c r="J671" s="127">
        <v>3</v>
      </c>
      <c r="K671" s="127">
        <v>1420.1</v>
      </c>
      <c r="L671" s="127">
        <v>1482.1</v>
      </c>
      <c r="M671" s="127">
        <v>741131.5</v>
      </c>
      <c r="N671" s="127">
        <v>426035.53</v>
      </c>
      <c r="O671" s="127">
        <v>434991.7</v>
      </c>
      <c r="P671" s="127">
        <v>444301.12</v>
      </c>
      <c r="Q671" s="127">
        <v>521.89</v>
      </c>
    </row>
    <row r="672" spans="1:17" ht="25.5" x14ac:dyDescent="0.2">
      <c r="A672" t="str">
        <f t="shared" si="10"/>
        <v>2013_135</v>
      </c>
      <c r="D672" s="126">
        <v>670</v>
      </c>
      <c r="E672" s="127">
        <v>135</v>
      </c>
      <c r="F672" s="127" t="s">
        <v>16</v>
      </c>
      <c r="G672" s="127">
        <v>135</v>
      </c>
      <c r="H672" s="127">
        <v>2013</v>
      </c>
      <c r="I672" s="127">
        <v>0</v>
      </c>
      <c r="J672" s="127">
        <v>1</v>
      </c>
      <c r="K672" s="127">
        <v>1207.9000000000001</v>
      </c>
      <c r="L672" s="127">
        <v>1192.9000000000001</v>
      </c>
      <c r="M672" s="127">
        <v>299437.65999999997</v>
      </c>
      <c r="N672" s="127">
        <v>300618.17</v>
      </c>
      <c r="O672" s="127">
        <v>310396.52</v>
      </c>
      <c r="P672" s="127">
        <v>351583.06</v>
      </c>
      <c r="Q672" s="127">
        <v>247.9</v>
      </c>
    </row>
    <row r="673" spans="1:17" ht="25.5" x14ac:dyDescent="0.2">
      <c r="A673" t="str">
        <f t="shared" si="10"/>
        <v>2013_171</v>
      </c>
      <c r="D673" s="126">
        <v>671</v>
      </c>
      <c r="E673" s="127">
        <v>171</v>
      </c>
      <c r="F673" s="127" t="s">
        <v>326</v>
      </c>
      <c r="G673" s="127">
        <v>171</v>
      </c>
      <c r="H673" s="127">
        <v>2013</v>
      </c>
      <c r="I673" s="127">
        <v>0</v>
      </c>
      <c r="J673" s="127">
        <v>2</v>
      </c>
      <c r="K673" s="127">
        <v>759.9</v>
      </c>
      <c r="L673" s="127">
        <v>756.8</v>
      </c>
      <c r="M673" s="127">
        <v>535211.31000000006</v>
      </c>
      <c r="N673" s="127">
        <v>275366.96999999997</v>
      </c>
      <c r="O673" s="127">
        <v>280261.43</v>
      </c>
      <c r="P673" s="127">
        <v>231239.12</v>
      </c>
      <c r="Q673" s="127">
        <v>704.32</v>
      </c>
    </row>
    <row r="674" spans="1:17" x14ac:dyDescent="0.2">
      <c r="A674" t="str">
        <f t="shared" si="10"/>
        <v>2013_225</v>
      </c>
      <c r="D674" s="126">
        <v>672</v>
      </c>
      <c r="E674" s="127">
        <v>225</v>
      </c>
      <c r="F674" s="127" t="s">
        <v>17</v>
      </c>
      <c r="G674" s="127">
        <v>225</v>
      </c>
      <c r="H674" s="127">
        <v>2013</v>
      </c>
      <c r="I674" s="127">
        <v>0</v>
      </c>
      <c r="J674" s="127">
        <v>1</v>
      </c>
      <c r="K674" s="127">
        <v>4228.7</v>
      </c>
      <c r="L674" s="127">
        <v>4332.8999999999996</v>
      </c>
      <c r="M674" s="127">
        <v>5450702.6299999999</v>
      </c>
      <c r="N674" s="127">
        <v>3980442.96</v>
      </c>
      <c r="O674" s="127">
        <v>4008191.75</v>
      </c>
      <c r="P674" s="127">
        <v>1210011.9099999999</v>
      </c>
      <c r="Q674" s="127">
        <v>1288.98</v>
      </c>
    </row>
    <row r="675" spans="1:17" x14ac:dyDescent="0.2">
      <c r="A675" t="str">
        <f t="shared" si="10"/>
        <v>2013_234</v>
      </c>
      <c r="D675" s="126">
        <v>673</v>
      </c>
      <c r="E675" s="127">
        <v>234</v>
      </c>
      <c r="F675" s="127" t="s">
        <v>18</v>
      </c>
      <c r="G675" s="127">
        <v>234</v>
      </c>
      <c r="H675" s="127">
        <v>2013</v>
      </c>
      <c r="I675" s="127">
        <v>0</v>
      </c>
      <c r="J675" s="127">
        <v>1</v>
      </c>
      <c r="K675" s="127">
        <v>1238.0999999999999</v>
      </c>
      <c r="L675" s="127">
        <v>1223.9000000000001</v>
      </c>
      <c r="M675" s="127">
        <v>128727.91</v>
      </c>
      <c r="N675" s="127">
        <v>266081.45</v>
      </c>
      <c r="O675" s="127">
        <v>272709.27</v>
      </c>
      <c r="P675" s="127">
        <v>263065.26</v>
      </c>
      <c r="Q675" s="127">
        <v>103.97</v>
      </c>
    </row>
    <row r="676" spans="1:17" x14ac:dyDescent="0.2">
      <c r="A676" t="str">
        <f t="shared" si="10"/>
        <v>2013_243</v>
      </c>
      <c r="D676" s="126">
        <v>674</v>
      </c>
      <c r="E676" s="127">
        <v>243</v>
      </c>
      <c r="F676" s="127" t="s">
        <v>19</v>
      </c>
      <c r="G676" s="127">
        <v>243</v>
      </c>
      <c r="H676" s="127">
        <v>2013</v>
      </c>
      <c r="I676" s="127">
        <v>0</v>
      </c>
      <c r="J676" s="127">
        <v>1</v>
      </c>
      <c r="K676" s="127">
        <v>273.3</v>
      </c>
      <c r="L676" s="127">
        <v>161</v>
      </c>
      <c r="M676" s="127">
        <v>89510.55</v>
      </c>
      <c r="N676" s="127">
        <v>85048.39</v>
      </c>
      <c r="O676" s="127">
        <v>87159.22</v>
      </c>
      <c r="P676" s="127">
        <v>92597.95</v>
      </c>
      <c r="Q676" s="127">
        <v>327.52</v>
      </c>
    </row>
    <row r="677" spans="1:17" x14ac:dyDescent="0.2">
      <c r="A677" t="str">
        <f t="shared" si="10"/>
        <v>2013_261</v>
      </c>
      <c r="D677" s="126">
        <v>675</v>
      </c>
      <c r="E677" s="127">
        <v>261</v>
      </c>
      <c r="F677" s="127" t="s">
        <v>20</v>
      </c>
      <c r="G677" s="127">
        <v>261</v>
      </c>
      <c r="H677" s="127">
        <v>2013</v>
      </c>
      <c r="I677" s="127">
        <v>0</v>
      </c>
      <c r="J677" s="127">
        <v>1</v>
      </c>
      <c r="K677" s="127">
        <v>9386.2999999999993</v>
      </c>
      <c r="L677" s="127">
        <v>9242.2000000000007</v>
      </c>
      <c r="M677" s="127">
        <v>4337736.68</v>
      </c>
      <c r="N677" s="127">
        <v>1201135.5900000001</v>
      </c>
      <c r="O677" s="127">
        <v>1236799.69</v>
      </c>
      <c r="P677" s="127">
        <v>846573.04</v>
      </c>
      <c r="Q677" s="127">
        <v>462.13</v>
      </c>
    </row>
    <row r="678" spans="1:17" ht="38.25" x14ac:dyDescent="0.2">
      <c r="A678" t="str">
        <f t="shared" si="10"/>
        <v>2013_279</v>
      </c>
      <c r="D678" s="126">
        <v>676</v>
      </c>
      <c r="E678" s="127">
        <v>279</v>
      </c>
      <c r="F678" s="127" t="s">
        <v>21</v>
      </c>
      <c r="G678" s="127">
        <v>279</v>
      </c>
      <c r="H678" s="127">
        <v>2013</v>
      </c>
      <c r="I678" s="127">
        <v>0</v>
      </c>
      <c r="J678" s="127">
        <v>1</v>
      </c>
      <c r="K678" s="127">
        <v>842</v>
      </c>
      <c r="L678" s="127">
        <v>861</v>
      </c>
      <c r="M678" s="127">
        <v>212281.32</v>
      </c>
      <c r="N678" s="127">
        <v>199832.34</v>
      </c>
      <c r="O678" s="127">
        <v>205201.73</v>
      </c>
      <c r="P678" s="127">
        <v>216543.97</v>
      </c>
      <c r="Q678" s="127">
        <v>252.12</v>
      </c>
    </row>
    <row r="679" spans="1:17" x14ac:dyDescent="0.2">
      <c r="A679" t="str">
        <f t="shared" si="10"/>
        <v>2013_355</v>
      </c>
      <c r="D679" s="126">
        <v>677</v>
      </c>
      <c r="E679" s="127">
        <v>355</v>
      </c>
      <c r="F679" s="127" t="s">
        <v>22</v>
      </c>
      <c r="G679" s="127">
        <v>355</v>
      </c>
      <c r="H679" s="127">
        <v>2013</v>
      </c>
      <c r="I679" s="127">
        <v>0</v>
      </c>
      <c r="J679" s="127">
        <v>1</v>
      </c>
      <c r="K679" s="127">
        <v>299.60000000000002</v>
      </c>
      <c r="L679" s="127">
        <v>232.3</v>
      </c>
      <c r="M679" s="127">
        <v>605703.91</v>
      </c>
      <c r="N679" s="127">
        <v>159032.65</v>
      </c>
      <c r="O679" s="127">
        <v>160864.74</v>
      </c>
      <c r="P679" s="127">
        <v>62753.61</v>
      </c>
      <c r="Q679" s="127">
        <v>2021.71</v>
      </c>
    </row>
    <row r="680" spans="1:17" x14ac:dyDescent="0.2">
      <c r="A680" t="str">
        <f t="shared" si="10"/>
        <v>2013_387</v>
      </c>
      <c r="D680" s="126">
        <v>678</v>
      </c>
      <c r="E680" s="127">
        <v>387</v>
      </c>
      <c r="F680" s="127" t="s">
        <v>23</v>
      </c>
      <c r="G680" s="127">
        <v>387</v>
      </c>
      <c r="H680" s="127">
        <v>2013</v>
      </c>
      <c r="I680" s="127">
        <v>0</v>
      </c>
      <c r="J680" s="127">
        <v>1</v>
      </c>
      <c r="K680" s="127">
        <v>1428.8</v>
      </c>
      <c r="L680" s="127">
        <v>1499.6</v>
      </c>
      <c r="M680" s="127">
        <v>107704.03</v>
      </c>
      <c r="N680" s="127">
        <v>216988.74</v>
      </c>
      <c r="O680" s="127">
        <v>221736.67</v>
      </c>
      <c r="P680" s="127">
        <v>208984.73</v>
      </c>
      <c r="Q680" s="127">
        <v>75.38</v>
      </c>
    </row>
    <row r="681" spans="1:17" x14ac:dyDescent="0.2">
      <c r="A681" t="str">
        <f t="shared" si="10"/>
        <v>2013_414</v>
      </c>
      <c r="D681" s="126">
        <v>679</v>
      </c>
      <c r="E681" s="127">
        <v>414</v>
      </c>
      <c r="F681" s="127" t="s">
        <v>24</v>
      </c>
      <c r="G681" s="127">
        <v>414</v>
      </c>
      <c r="H681" s="127">
        <v>2013</v>
      </c>
      <c r="I681" s="127">
        <v>0</v>
      </c>
      <c r="J681" s="127">
        <v>1</v>
      </c>
      <c r="K681" s="127">
        <v>533.1</v>
      </c>
      <c r="L681" s="127">
        <v>531.9</v>
      </c>
      <c r="M681" s="127">
        <v>121554.56</v>
      </c>
      <c r="N681" s="127">
        <v>127565.02</v>
      </c>
      <c r="O681" s="127">
        <v>130512.43</v>
      </c>
      <c r="P681" s="127">
        <v>144761.43</v>
      </c>
      <c r="Q681" s="127">
        <v>228.01</v>
      </c>
    </row>
    <row r="682" spans="1:17" x14ac:dyDescent="0.2">
      <c r="A682" t="str">
        <f t="shared" si="10"/>
        <v>2013_540</v>
      </c>
      <c r="D682" s="126">
        <v>680</v>
      </c>
      <c r="E682" s="127">
        <v>540</v>
      </c>
      <c r="F682" s="127" t="s">
        <v>3</v>
      </c>
      <c r="G682" s="127">
        <v>540</v>
      </c>
      <c r="H682" s="127">
        <v>2013</v>
      </c>
      <c r="I682" s="127">
        <v>0</v>
      </c>
      <c r="J682" s="127">
        <v>1</v>
      </c>
      <c r="K682" s="127">
        <v>582.70000000000005</v>
      </c>
      <c r="L682" s="127">
        <v>617.70000000000005</v>
      </c>
      <c r="M682" s="127">
        <v>418682.34</v>
      </c>
      <c r="N682" s="127">
        <v>325520.78000000003</v>
      </c>
      <c r="O682" s="127">
        <v>330170.67</v>
      </c>
      <c r="P682" s="127">
        <v>156302.84</v>
      </c>
      <c r="Q682" s="127">
        <v>718.52</v>
      </c>
    </row>
    <row r="683" spans="1:17" x14ac:dyDescent="0.2">
      <c r="A683" t="str">
        <f t="shared" si="10"/>
        <v>2013_472</v>
      </c>
      <c r="D683" s="126">
        <v>681</v>
      </c>
      <c r="E683" s="127">
        <v>472</v>
      </c>
      <c r="F683" s="127" t="s">
        <v>25</v>
      </c>
      <c r="G683" s="127">
        <v>472</v>
      </c>
      <c r="H683" s="127">
        <v>2013</v>
      </c>
      <c r="I683" s="127">
        <v>0</v>
      </c>
      <c r="J683" s="127">
        <v>1</v>
      </c>
      <c r="K683" s="127">
        <v>1540.9</v>
      </c>
      <c r="L683" s="127">
        <v>1660</v>
      </c>
      <c r="M683" s="127">
        <v>325853.05</v>
      </c>
      <c r="N683" s="127">
        <v>351008.34</v>
      </c>
      <c r="O683" s="127">
        <v>359713.39</v>
      </c>
      <c r="P683" s="127">
        <v>333673.71999999997</v>
      </c>
      <c r="Q683" s="127">
        <v>211.47</v>
      </c>
    </row>
    <row r="684" spans="1:17" x14ac:dyDescent="0.2">
      <c r="A684" t="str">
        <f t="shared" si="10"/>
        <v>2013_513</v>
      </c>
      <c r="D684" s="126">
        <v>682</v>
      </c>
      <c r="E684" s="127">
        <v>513</v>
      </c>
      <c r="F684" s="127" t="s">
        <v>26</v>
      </c>
      <c r="G684" s="127">
        <v>513</v>
      </c>
      <c r="H684" s="127">
        <v>2013</v>
      </c>
      <c r="I684" s="127">
        <v>0</v>
      </c>
      <c r="J684" s="127">
        <v>1</v>
      </c>
      <c r="K684" s="127">
        <v>353.3</v>
      </c>
      <c r="L684" s="127">
        <v>417.3</v>
      </c>
      <c r="M684" s="127">
        <v>115328.62</v>
      </c>
      <c r="N684" s="127">
        <v>165340.41</v>
      </c>
      <c r="O684" s="127">
        <v>167790.75</v>
      </c>
      <c r="P684" s="127">
        <v>139158.68</v>
      </c>
      <c r="Q684" s="127">
        <v>326.43</v>
      </c>
    </row>
    <row r="685" spans="1:17" x14ac:dyDescent="0.2">
      <c r="A685" t="str">
        <f t="shared" si="10"/>
        <v>2013_549</v>
      </c>
      <c r="D685" s="126">
        <v>683</v>
      </c>
      <c r="E685" s="127">
        <v>549</v>
      </c>
      <c r="F685" s="127" t="s">
        <v>27</v>
      </c>
      <c r="G685" s="127">
        <v>549</v>
      </c>
      <c r="H685" s="127">
        <v>2013</v>
      </c>
      <c r="I685" s="127">
        <v>0</v>
      </c>
      <c r="J685" s="127">
        <v>1</v>
      </c>
      <c r="K685" s="127">
        <v>496.3</v>
      </c>
      <c r="L685" s="127">
        <v>471.3</v>
      </c>
      <c r="M685" s="127">
        <v>213847.06</v>
      </c>
      <c r="N685" s="127">
        <v>224436.81</v>
      </c>
      <c r="O685" s="127">
        <v>227988.93</v>
      </c>
      <c r="P685" s="127">
        <v>159552.68</v>
      </c>
      <c r="Q685" s="127">
        <v>430.88</v>
      </c>
    </row>
    <row r="686" spans="1:17" ht="25.5" x14ac:dyDescent="0.2">
      <c r="A686" t="str">
        <f t="shared" si="10"/>
        <v>2013_576</v>
      </c>
      <c r="D686" s="126">
        <v>684</v>
      </c>
      <c r="E686" s="127">
        <v>576</v>
      </c>
      <c r="F686" s="127" t="s">
        <v>28</v>
      </c>
      <c r="G686" s="127">
        <v>576</v>
      </c>
      <c r="H686" s="127">
        <v>2013</v>
      </c>
      <c r="I686" s="127">
        <v>0</v>
      </c>
      <c r="J686" s="127">
        <v>1</v>
      </c>
      <c r="K686" s="127">
        <v>576.5</v>
      </c>
      <c r="L686" s="127">
        <v>567.29999999999995</v>
      </c>
      <c r="M686" s="127">
        <v>613874.53</v>
      </c>
      <c r="N686" s="127">
        <v>322820.8</v>
      </c>
      <c r="O686" s="127">
        <v>325355.09000000003</v>
      </c>
      <c r="P686" s="127">
        <v>90895.82</v>
      </c>
      <c r="Q686" s="127">
        <v>1064.83</v>
      </c>
    </row>
    <row r="687" spans="1:17" x14ac:dyDescent="0.2">
      <c r="A687" t="str">
        <f t="shared" si="10"/>
        <v>2013_585</v>
      </c>
      <c r="D687" s="126">
        <v>685</v>
      </c>
      <c r="E687" s="127">
        <v>585</v>
      </c>
      <c r="F687" s="127" t="s">
        <v>29</v>
      </c>
      <c r="G687" s="127">
        <v>585</v>
      </c>
      <c r="H687" s="127">
        <v>2013</v>
      </c>
      <c r="I687" s="127">
        <v>0</v>
      </c>
      <c r="J687" s="127">
        <v>1</v>
      </c>
      <c r="K687" s="127">
        <v>568.6</v>
      </c>
      <c r="L687" s="127">
        <v>631.79999999999995</v>
      </c>
      <c r="M687" s="127">
        <v>141288.37</v>
      </c>
      <c r="N687" s="127">
        <v>148141.78</v>
      </c>
      <c r="O687" s="127">
        <v>151798.26</v>
      </c>
      <c r="P687" s="127">
        <v>117802.62</v>
      </c>
      <c r="Q687" s="127">
        <v>248.48</v>
      </c>
    </row>
    <row r="688" spans="1:17" ht="25.5" x14ac:dyDescent="0.2">
      <c r="A688" t="str">
        <f t="shared" si="10"/>
        <v>2013_594</v>
      </c>
      <c r="D688" s="126">
        <v>686</v>
      </c>
      <c r="E688" s="127">
        <v>594</v>
      </c>
      <c r="F688" s="127" t="s">
        <v>30</v>
      </c>
      <c r="G688" s="127">
        <v>594</v>
      </c>
      <c r="H688" s="127">
        <v>2013</v>
      </c>
      <c r="I688" s="127">
        <v>0</v>
      </c>
      <c r="J688" s="127">
        <v>1</v>
      </c>
      <c r="K688" s="127">
        <v>765.5</v>
      </c>
      <c r="L688" s="127">
        <v>699.5</v>
      </c>
      <c r="M688" s="127">
        <v>432174.18</v>
      </c>
      <c r="N688" s="127">
        <v>241383.06</v>
      </c>
      <c r="O688" s="127">
        <v>241801.56</v>
      </c>
      <c r="P688" s="127">
        <v>240580.2</v>
      </c>
      <c r="Q688" s="127">
        <v>564.55999999999995</v>
      </c>
    </row>
    <row r="689" spans="1:17" x14ac:dyDescent="0.2">
      <c r="A689" t="str">
        <f t="shared" si="10"/>
        <v>2013_603</v>
      </c>
      <c r="D689" s="126">
        <v>687</v>
      </c>
      <c r="E689" s="127">
        <v>603</v>
      </c>
      <c r="F689" s="127" t="s">
        <v>31</v>
      </c>
      <c r="G689" s="127">
        <v>603</v>
      </c>
      <c r="H689" s="127">
        <v>2013</v>
      </c>
      <c r="I689" s="127">
        <v>0</v>
      </c>
      <c r="J689" s="127">
        <v>1</v>
      </c>
      <c r="K689" s="127">
        <v>196</v>
      </c>
      <c r="L689" s="127">
        <v>67</v>
      </c>
      <c r="M689" s="127">
        <v>58368.07</v>
      </c>
      <c r="N689" s="127">
        <v>24999.84</v>
      </c>
      <c r="O689" s="127">
        <v>26377.74</v>
      </c>
      <c r="P689" s="127">
        <v>34866</v>
      </c>
      <c r="Q689" s="127">
        <v>297.8</v>
      </c>
    </row>
    <row r="690" spans="1:17" x14ac:dyDescent="0.2">
      <c r="A690" t="str">
        <f t="shared" si="10"/>
        <v>2013_609</v>
      </c>
      <c r="D690" s="126">
        <v>688</v>
      </c>
      <c r="E690" s="127">
        <v>609</v>
      </c>
      <c r="F690" s="127" t="s">
        <v>32</v>
      </c>
      <c r="G690" s="127">
        <v>609</v>
      </c>
      <c r="H690" s="127">
        <v>2013</v>
      </c>
      <c r="I690" s="127">
        <v>0</v>
      </c>
      <c r="J690" s="127">
        <v>1</v>
      </c>
      <c r="K690" s="127">
        <v>1492.6</v>
      </c>
      <c r="L690" s="127">
        <v>1463.8</v>
      </c>
      <c r="M690" s="127">
        <v>150374.76</v>
      </c>
      <c r="N690" s="127">
        <v>275007.78000000003</v>
      </c>
      <c r="O690" s="127">
        <v>291473.03000000003</v>
      </c>
      <c r="P690" s="127">
        <v>305228.56</v>
      </c>
      <c r="Q690" s="127">
        <v>100.75</v>
      </c>
    </row>
    <row r="691" spans="1:17" ht="25.5" x14ac:dyDescent="0.2">
      <c r="A691" t="str">
        <f t="shared" si="10"/>
        <v>2013_621</v>
      </c>
      <c r="D691" s="126">
        <v>689</v>
      </c>
      <c r="E691" s="127">
        <v>621</v>
      </c>
      <c r="F691" s="127" t="s">
        <v>33</v>
      </c>
      <c r="G691" s="127">
        <v>621</v>
      </c>
      <c r="H691" s="127">
        <v>2013</v>
      </c>
      <c r="I691" s="127">
        <v>0</v>
      </c>
      <c r="J691" s="127">
        <v>1</v>
      </c>
      <c r="K691" s="127">
        <v>4045.8</v>
      </c>
      <c r="L691" s="127">
        <v>4441.3999999999996</v>
      </c>
      <c r="M691" s="127">
        <v>1015464.4</v>
      </c>
      <c r="N691" s="127">
        <v>524635.41</v>
      </c>
      <c r="O691" s="127">
        <v>538604.79</v>
      </c>
      <c r="P691" s="127">
        <v>668443.5</v>
      </c>
      <c r="Q691" s="127">
        <v>250.99</v>
      </c>
    </row>
    <row r="692" spans="1:17" ht="25.5" x14ac:dyDescent="0.2">
      <c r="A692" t="str">
        <f t="shared" si="10"/>
        <v>2013_720</v>
      </c>
      <c r="D692" s="126">
        <v>690</v>
      </c>
      <c r="E692" s="127">
        <v>720</v>
      </c>
      <c r="F692" s="127" t="s">
        <v>34</v>
      </c>
      <c r="G692" s="127">
        <v>720</v>
      </c>
      <c r="H692" s="127">
        <v>2013</v>
      </c>
      <c r="I692" s="127">
        <v>0</v>
      </c>
      <c r="J692" s="127">
        <v>1</v>
      </c>
      <c r="K692" s="127">
        <v>1466.7</v>
      </c>
      <c r="L692" s="127">
        <v>1540.3</v>
      </c>
      <c r="M692" s="127">
        <v>101287.08</v>
      </c>
      <c r="N692" s="127">
        <v>300982.75</v>
      </c>
      <c r="O692" s="127">
        <v>347105.1</v>
      </c>
      <c r="P692" s="127">
        <v>243459.74</v>
      </c>
      <c r="Q692" s="127">
        <v>69.06</v>
      </c>
    </row>
    <row r="693" spans="1:17" x14ac:dyDescent="0.2">
      <c r="A693" t="str">
        <f t="shared" si="10"/>
        <v>2013_729</v>
      </c>
      <c r="D693" s="126">
        <v>691</v>
      </c>
      <c r="E693" s="127">
        <v>729</v>
      </c>
      <c r="F693" s="127" t="s">
        <v>35</v>
      </c>
      <c r="G693" s="127">
        <v>729</v>
      </c>
      <c r="H693" s="127">
        <v>2013</v>
      </c>
      <c r="I693" s="127">
        <v>0</v>
      </c>
      <c r="J693" s="127">
        <v>1</v>
      </c>
      <c r="K693" s="127">
        <v>2184.1999999999998</v>
      </c>
      <c r="L693" s="127">
        <v>2177.4</v>
      </c>
      <c r="M693" s="127">
        <v>593430.18999999994</v>
      </c>
      <c r="N693" s="127">
        <v>646153.88</v>
      </c>
      <c r="O693" s="127">
        <v>653805.88</v>
      </c>
      <c r="P693" s="127">
        <v>338645.51</v>
      </c>
      <c r="Q693" s="127">
        <v>271.69</v>
      </c>
    </row>
    <row r="694" spans="1:17" ht="25.5" x14ac:dyDescent="0.2">
      <c r="A694" t="str">
        <f t="shared" si="10"/>
        <v>2013_747</v>
      </c>
      <c r="D694" s="126">
        <v>692</v>
      </c>
      <c r="E694" s="127">
        <v>747</v>
      </c>
      <c r="F694" s="127" t="s">
        <v>36</v>
      </c>
      <c r="G694" s="127">
        <v>747</v>
      </c>
      <c r="H694" s="127">
        <v>2013</v>
      </c>
      <c r="I694" s="127">
        <v>0</v>
      </c>
      <c r="J694" s="127">
        <v>1</v>
      </c>
      <c r="K694" s="127">
        <v>628.9</v>
      </c>
      <c r="L694" s="127">
        <v>632.9</v>
      </c>
      <c r="M694" s="127">
        <v>116550.05</v>
      </c>
      <c r="N694" s="127">
        <v>105195.66</v>
      </c>
      <c r="O694" s="127">
        <v>109889.28</v>
      </c>
      <c r="P694" s="127">
        <v>116214.33</v>
      </c>
      <c r="Q694" s="127">
        <v>185.32</v>
      </c>
    </row>
    <row r="695" spans="1:17" ht="25.5" x14ac:dyDescent="0.2">
      <c r="A695" t="str">
        <f t="shared" si="10"/>
        <v>2013_1917</v>
      </c>
      <c r="D695" s="126">
        <v>693</v>
      </c>
      <c r="E695" s="127">
        <v>1917</v>
      </c>
      <c r="F695" s="127" t="s">
        <v>37</v>
      </c>
      <c r="G695" s="127">
        <v>1917</v>
      </c>
      <c r="H695" s="127">
        <v>2013</v>
      </c>
      <c r="I695" s="127">
        <v>0</v>
      </c>
      <c r="J695" s="127">
        <v>1</v>
      </c>
      <c r="K695" s="127">
        <v>443.4</v>
      </c>
      <c r="L695" s="127">
        <v>426.2</v>
      </c>
      <c r="M695" s="127">
        <v>80449.119999999995</v>
      </c>
      <c r="N695" s="127">
        <v>74906.8</v>
      </c>
      <c r="O695" s="127">
        <v>75237.240000000005</v>
      </c>
      <c r="P695" s="127">
        <v>108534.04</v>
      </c>
      <c r="Q695" s="127">
        <v>181.44</v>
      </c>
    </row>
    <row r="696" spans="1:17" ht="38.25" x14ac:dyDescent="0.2">
      <c r="A696" t="str">
        <f t="shared" si="10"/>
        <v>2013_846</v>
      </c>
      <c r="D696" s="126">
        <v>694</v>
      </c>
      <c r="E696" s="127">
        <v>846</v>
      </c>
      <c r="F696" s="127" t="s">
        <v>396</v>
      </c>
      <c r="G696" s="127">
        <v>846</v>
      </c>
      <c r="H696" s="127">
        <v>2013</v>
      </c>
      <c r="I696" s="127">
        <v>0</v>
      </c>
      <c r="J696" s="127">
        <v>1</v>
      </c>
      <c r="K696" s="127">
        <v>517.4</v>
      </c>
      <c r="L696" s="127">
        <v>519.4</v>
      </c>
      <c r="M696" s="127">
        <v>664648.16</v>
      </c>
      <c r="N696" s="127">
        <v>200288.08</v>
      </c>
      <c r="O696" s="127">
        <v>206051.09</v>
      </c>
      <c r="P696" s="127">
        <v>118286</v>
      </c>
      <c r="Q696" s="127">
        <v>1284.5899999999999</v>
      </c>
    </row>
    <row r="697" spans="1:17" ht="25.5" x14ac:dyDescent="0.2">
      <c r="A697" t="str">
        <f t="shared" si="10"/>
        <v>2013_882</v>
      </c>
      <c r="D697" s="126">
        <v>695</v>
      </c>
      <c r="E697" s="127">
        <v>882</v>
      </c>
      <c r="F697" s="127" t="s">
        <v>38</v>
      </c>
      <c r="G697" s="127">
        <v>882</v>
      </c>
      <c r="H697" s="127">
        <v>2013</v>
      </c>
      <c r="I697" s="127">
        <v>0</v>
      </c>
      <c r="J697" s="127">
        <v>1</v>
      </c>
      <c r="K697" s="127">
        <v>4655.8999999999996</v>
      </c>
      <c r="L697" s="127">
        <v>4214.3</v>
      </c>
      <c r="M697" s="127">
        <v>679340.84</v>
      </c>
      <c r="N697" s="127">
        <v>1101920.6399999999</v>
      </c>
      <c r="O697" s="127">
        <v>1159151.6399999999</v>
      </c>
      <c r="P697" s="127">
        <v>1220060.98</v>
      </c>
      <c r="Q697" s="127">
        <v>145.91</v>
      </c>
    </row>
    <row r="698" spans="1:17" x14ac:dyDescent="0.2">
      <c r="A698" t="str">
        <f t="shared" si="10"/>
        <v>2013_916</v>
      </c>
      <c r="D698" s="126">
        <v>696</v>
      </c>
      <c r="E698" s="127">
        <v>916</v>
      </c>
      <c r="F698" s="127" t="s">
        <v>4</v>
      </c>
      <c r="G698" s="127">
        <v>916</v>
      </c>
      <c r="H698" s="127">
        <v>2013</v>
      </c>
      <c r="I698" s="127">
        <v>0</v>
      </c>
      <c r="J698" s="127">
        <v>1</v>
      </c>
      <c r="K698" s="127">
        <v>275.39999999999998</v>
      </c>
      <c r="L698" s="127">
        <v>235.4</v>
      </c>
      <c r="M698" s="127">
        <v>269084.24</v>
      </c>
      <c r="N698" s="127">
        <v>142585.64000000001</v>
      </c>
      <c r="O698" s="127">
        <v>183807.73</v>
      </c>
      <c r="P698" s="127">
        <v>159894.57</v>
      </c>
      <c r="Q698" s="127">
        <v>977.07</v>
      </c>
    </row>
    <row r="699" spans="1:17" x14ac:dyDescent="0.2">
      <c r="A699" t="str">
        <f t="shared" si="10"/>
        <v>2013_914</v>
      </c>
      <c r="D699" s="126">
        <v>697</v>
      </c>
      <c r="E699" s="127">
        <v>914</v>
      </c>
      <c r="F699" s="127" t="s">
        <v>5</v>
      </c>
      <c r="G699" s="127">
        <v>914</v>
      </c>
      <c r="H699" s="127">
        <v>2013</v>
      </c>
      <c r="I699" s="127">
        <v>0</v>
      </c>
      <c r="J699" s="127">
        <v>1</v>
      </c>
      <c r="K699" s="127">
        <v>441.1</v>
      </c>
      <c r="L699" s="127">
        <v>653.20000000000005</v>
      </c>
      <c r="M699" s="127">
        <v>85390.06</v>
      </c>
      <c r="N699" s="127">
        <v>74934.14</v>
      </c>
      <c r="O699" s="127">
        <v>78046.850000000006</v>
      </c>
      <c r="P699" s="127">
        <v>122310.49</v>
      </c>
      <c r="Q699" s="127">
        <v>193.58</v>
      </c>
    </row>
    <row r="700" spans="1:17" ht="38.25" x14ac:dyDescent="0.2">
      <c r="A700" t="str">
        <f t="shared" si="10"/>
        <v>2013_918</v>
      </c>
      <c r="D700" s="126">
        <v>698</v>
      </c>
      <c r="E700" s="127">
        <v>918</v>
      </c>
      <c r="F700" s="127" t="s">
        <v>39</v>
      </c>
      <c r="G700" s="127">
        <v>918</v>
      </c>
      <c r="H700" s="127">
        <v>2013</v>
      </c>
      <c r="I700" s="127">
        <v>0</v>
      </c>
      <c r="J700" s="127">
        <v>1</v>
      </c>
      <c r="K700" s="127">
        <v>467.4</v>
      </c>
      <c r="L700" s="127">
        <v>508.3</v>
      </c>
      <c r="M700" s="127">
        <v>83312.960000000006</v>
      </c>
      <c r="N700" s="127">
        <v>110055.92</v>
      </c>
      <c r="O700" s="127">
        <v>114371.34</v>
      </c>
      <c r="P700" s="127">
        <v>109582.53</v>
      </c>
      <c r="Q700" s="127">
        <v>178.25</v>
      </c>
    </row>
    <row r="701" spans="1:17" ht="25.5" x14ac:dyDescent="0.2">
      <c r="A701" t="str">
        <f t="shared" si="10"/>
        <v>2013_936</v>
      </c>
      <c r="D701" s="126">
        <v>699</v>
      </c>
      <c r="E701" s="127">
        <v>936</v>
      </c>
      <c r="F701" s="127" t="s">
        <v>40</v>
      </c>
      <c r="G701" s="127">
        <v>936</v>
      </c>
      <c r="H701" s="127">
        <v>2013</v>
      </c>
      <c r="I701" s="127">
        <v>0</v>
      </c>
      <c r="J701" s="127">
        <v>1</v>
      </c>
      <c r="K701" s="127">
        <v>894</v>
      </c>
      <c r="L701" s="127">
        <v>1077</v>
      </c>
      <c r="M701" s="127">
        <v>63483.25</v>
      </c>
      <c r="N701" s="127">
        <v>255791.41</v>
      </c>
      <c r="O701" s="127">
        <v>257810</v>
      </c>
      <c r="P701" s="127">
        <v>263233.17</v>
      </c>
      <c r="Q701" s="127">
        <v>71.010000000000005</v>
      </c>
    </row>
    <row r="702" spans="1:17" x14ac:dyDescent="0.2">
      <c r="A702" t="str">
        <f t="shared" si="10"/>
        <v>2013_977</v>
      </c>
      <c r="D702" s="126">
        <v>700</v>
      </c>
      <c r="E702" s="127">
        <v>977</v>
      </c>
      <c r="F702" s="127" t="s">
        <v>41</v>
      </c>
      <c r="G702" s="127">
        <v>977</v>
      </c>
      <c r="H702" s="127">
        <v>2013</v>
      </c>
      <c r="I702" s="127">
        <v>0</v>
      </c>
      <c r="J702" s="127">
        <v>1</v>
      </c>
      <c r="K702" s="127">
        <v>590.4</v>
      </c>
      <c r="L702" s="127">
        <v>598.9</v>
      </c>
      <c r="M702" s="127">
        <v>470602.19</v>
      </c>
      <c r="N702" s="127">
        <v>325310.05</v>
      </c>
      <c r="O702" s="127">
        <v>327938.15999999997</v>
      </c>
      <c r="P702" s="127">
        <v>166332.73000000001</v>
      </c>
      <c r="Q702" s="127">
        <v>797.09</v>
      </c>
    </row>
    <row r="703" spans="1:17" x14ac:dyDescent="0.2">
      <c r="A703" t="str">
        <f t="shared" si="10"/>
        <v>2013_981</v>
      </c>
      <c r="D703" s="126">
        <v>701</v>
      </c>
      <c r="E703" s="127">
        <v>981</v>
      </c>
      <c r="F703" s="127" t="s">
        <v>42</v>
      </c>
      <c r="G703" s="127">
        <v>981</v>
      </c>
      <c r="H703" s="127">
        <v>2013</v>
      </c>
      <c r="I703" s="127">
        <v>0</v>
      </c>
      <c r="J703" s="127">
        <v>1</v>
      </c>
      <c r="K703" s="127">
        <v>1787.3</v>
      </c>
      <c r="L703" s="127">
        <v>1912.7</v>
      </c>
      <c r="M703" s="127">
        <v>357195.59</v>
      </c>
      <c r="N703" s="127">
        <v>391050.65</v>
      </c>
      <c r="O703" s="127">
        <v>398751.86</v>
      </c>
      <c r="P703" s="127">
        <v>352376.01</v>
      </c>
      <c r="Q703" s="127">
        <v>199.85</v>
      </c>
    </row>
    <row r="704" spans="1:17" x14ac:dyDescent="0.2">
      <c r="A704" t="str">
        <f t="shared" si="10"/>
        <v>2013_999</v>
      </c>
      <c r="D704" s="126">
        <v>702</v>
      </c>
      <c r="E704" s="127">
        <v>999</v>
      </c>
      <c r="F704" s="127" t="s">
        <v>43</v>
      </c>
      <c r="G704" s="127">
        <v>999</v>
      </c>
      <c r="H704" s="127">
        <v>2013</v>
      </c>
      <c r="I704" s="127">
        <v>0</v>
      </c>
      <c r="J704" s="127">
        <v>1</v>
      </c>
      <c r="K704" s="127">
        <v>1690.5</v>
      </c>
      <c r="L704" s="127">
        <v>1726.9</v>
      </c>
      <c r="M704" s="127">
        <v>1153975.8400000001</v>
      </c>
      <c r="N704" s="127">
        <v>489205.13</v>
      </c>
      <c r="O704" s="127">
        <v>500356.45</v>
      </c>
      <c r="P704" s="127">
        <v>359133.6</v>
      </c>
      <c r="Q704" s="127">
        <v>682.62</v>
      </c>
    </row>
    <row r="705" spans="1:17" ht="25.5" x14ac:dyDescent="0.2">
      <c r="A705" t="str">
        <f t="shared" si="10"/>
        <v>2013_1044</v>
      </c>
      <c r="D705" s="126">
        <v>703</v>
      </c>
      <c r="E705" s="127">
        <v>1044</v>
      </c>
      <c r="F705" s="127" t="s">
        <v>44</v>
      </c>
      <c r="G705" s="127">
        <v>1044</v>
      </c>
      <c r="H705" s="127">
        <v>2013</v>
      </c>
      <c r="I705" s="127">
        <v>0</v>
      </c>
      <c r="J705" s="127">
        <v>1</v>
      </c>
      <c r="K705" s="127">
        <v>4862.3999999999996</v>
      </c>
      <c r="L705" s="127">
        <v>5103.3999999999996</v>
      </c>
      <c r="M705" s="127">
        <v>1199504.45</v>
      </c>
      <c r="N705" s="127">
        <v>544044.44999999995</v>
      </c>
      <c r="O705" s="127">
        <v>609979.36</v>
      </c>
      <c r="P705" s="127">
        <v>537335.84</v>
      </c>
      <c r="Q705" s="127">
        <v>246.69</v>
      </c>
    </row>
    <row r="706" spans="1:17" ht="25.5" x14ac:dyDescent="0.2">
      <c r="A706" t="str">
        <f t="shared" si="10"/>
        <v>2013_1053</v>
      </c>
      <c r="D706" s="126">
        <v>704</v>
      </c>
      <c r="E706" s="127">
        <v>1053</v>
      </c>
      <c r="F706" s="127" t="s">
        <v>45</v>
      </c>
      <c r="G706" s="127">
        <v>1053</v>
      </c>
      <c r="H706" s="127">
        <v>2013</v>
      </c>
      <c r="I706" s="127">
        <v>0</v>
      </c>
      <c r="J706" s="127">
        <v>1</v>
      </c>
      <c r="K706" s="127">
        <v>16651.099999999999</v>
      </c>
      <c r="L706" s="127">
        <v>16078.2</v>
      </c>
      <c r="M706" s="127">
        <v>3340234.11</v>
      </c>
      <c r="N706" s="127">
        <v>10483499.050000001</v>
      </c>
      <c r="O706" s="127">
        <v>10814351.529999999</v>
      </c>
      <c r="P706" s="127">
        <v>6735759.6900000004</v>
      </c>
      <c r="Q706" s="127">
        <v>200.6</v>
      </c>
    </row>
    <row r="707" spans="1:17" ht="38.25" x14ac:dyDescent="0.2">
      <c r="A707" t="str">
        <f t="shared" si="10"/>
        <v>2013_1062</v>
      </c>
      <c r="D707" s="126">
        <v>705</v>
      </c>
      <c r="E707" s="127">
        <v>1062</v>
      </c>
      <c r="F707" s="127" t="s">
        <v>46</v>
      </c>
      <c r="G707" s="127">
        <v>1062</v>
      </c>
      <c r="H707" s="127">
        <v>2013</v>
      </c>
      <c r="I707" s="127">
        <v>0</v>
      </c>
      <c r="J707" s="127">
        <v>1</v>
      </c>
      <c r="K707" s="127">
        <v>1317.6</v>
      </c>
      <c r="L707" s="127">
        <v>1453.7</v>
      </c>
      <c r="M707" s="127">
        <v>84157.05</v>
      </c>
      <c r="N707" s="127">
        <v>258163.91</v>
      </c>
      <c r="O707" s="127">
        <v>265783.53999999998</v>
      </c>
      <c r="P707" s="127">
        <v>238448</v>
      </c>
      <c r="Q707" s="127">
        <v>63.87</v>
      </c>
    </row>
    <row r="708" spans="1:17" ht="25.5" x14ac:dyDescent="0.2">
      <c r="A708" t="str">
        <f t="shared" ref="A708:A771" si="11">CONCATENATE(H708,"_",G708)</f>
        <v>2013_1071</v>
      </c>
      <c r="D708" s="126">
        <v>706</v>
      </c>
      <c r="E708" s="127">
        <v>1071</v>
      </c>
      <c r="F708" s="127" t="s">
        <v>47</v>
      </c>
      <c r="G708" s="127">
        <v>1071</v>
      </c>
      <c r="H708" s="127">
        <v>2013</v>
      </c>
      <c r="I708" s="127">
        <v>0</v>
      </c>
      <c r="J708" s="127">
        <v>1</v>
      </c>
      <c r="K708" s="127">
        <v>1382.9</v>
      </c>
      <c r="L708" s="127">
        <v>1368.2</v>
      </c>
      <c r="M708" s="127">
        <v>220242.81</v>
      </c>
      <c r="N708" s="127">
        <v>400468.6</v>
      </c>
      <c r="O708" s="127">
        <v>410994.32</v>
      </c>
      <c r="P708" s="127">
        <v>390329.66</v>
      </c>
      <c r="Q708" s="127">
        <v>159.26</v>
      </c>
    </row>
    <row r="709" spans="1:17" ht="25.5" x14ac:dyDescent="0.2">
      <c r="A709" t="str">
        <f t="shared" si="11"/>
        <v>2013_1089</v>
      </c>
      <c r="D709" s="126">
        <v>707</v>
      </c>
      <c r="E709" s="127">
        <v>1089</v>
      </c>
      <c r="F709" s="127" t="s">
        <v>48</v>
      </c>
      <c r="G709" s="127">
        <v>1089</v>
      </c>
      <c r="H709" s="127">
        <v>2013</v>
      </c>
      <c r="I709" s="127">
        <v>0</v>
      </c>
      <c r="J709" s="127">
        <v>1</v>
      </c>
      <c r="K709" s="127">
        <v>489.5</v>
      </c>
      <c r="L709" s="127">
        <v>440</v>
      </c>
      <c r="M709" s="127">
        <v>121815.22</v>
      </c>
      <c r="N709" s="127">
        <v>100076.39</v>
      </c>
      <c r="O709" s="127">
        <v>102530.86</v>
      </c>
      <c r="P709" s="127">
        <v>132665.54999999999</v>
      </c>
      <c r="Q709" s="127">
        <v>248.86</v>
      </c>
    </row>
    <row r="710" spans="1:17" ht="25.5" x14ac:dyDescent="0.2">
      <c r="A710" t="str">
        <f t="shared" si="11"/>
        <v>2013_1080</v>
      </c>
      <c r="D710" s="126">
        <v>708</v>
      </c>
      <c r="E710" s="127">
        <v>1080</v>
      </c>
      <c r="F710" s="127" t="s">
        <v>327</v>
      </c>
      <c r="G710" s="127">
        <v>1080</v>
      </c>
      <c r="H710" s="127">
        <v>2013</v>
      </c>
      <c r="I710" s="127">
        <v>0</v>
      </c>
      <c r="J710" s="127">
        <v>1</v>
      </c>
      <c r="K710" s="127">
        <v>472.1</v>
      </c>
      <c r="L710" s="127">
        <v>469.4</v>
      </c>
      <c r="M710" s="127">
        <v>206183.14</v>
      </c>
      <c r="N710" s="127">
        <v>300032.83</v>
      </c>
      <c r="O710" s="127">
        <v>304348.61</v>
      </c>
      <c r="P710" s="127">
        <v>158888.51</v>
      </c>
      <c r="Q710" s="127">
        <v>436.74</v>
      </c>
    </row>
    <row r="711" spans="1:17" ht="25.5" x14ac:dyDescent="0.2">
      <c r="A711" t="str">
        <f t="shared" si="11"/>
        <v>2013_1082</v>
      </c>
      <c r="D711" s="126">
        <v>709</v>
      </c>
      <c r="E711" s="127">
        <v>1082</v>
      </c>
      <c r="F711" s="127" t="s">
        <v>296</v>
      </c>
      <c r="G711" s="127">
        <v>1082</v>
      </c>
      <c r="H711" s="127">
        <v>2013</v>
      </c>
      <c r="I711" s="127">
        <v>0</v>
      </c>
      <c r="J711" s="127">
        <v>1</v>
      </c>
      <c r="K711" s="127">
        <v>1487.6</v>
      </c>
      <c r="L711" s="127">
        <v>1472.7</v>
      </c>
      <c r="M711" s="127">
        <v>92182.38</v>
      </c>
      <c r="N711" s="127">
        <v>265268.36</v>
      </c>
      <c r="O711" s="127">
        <v>288834.84000000003</v>
      </c>
      <c r="P711" s="127">
        <v>321640.68</v>
      </c>
      <c r="Q711" s="127">
        <v>61.97</v>
      </c>
    </row>
    <row r="712" spans="1:17" ht="25.5" x14ac:dyDescent="0.2">
      <c r="A712" t="str">
        <f t="shared" si="11"/>
        <v>2013_1093</v>
      </c>
      <c r="D712" s="126">
        <v>710</v>
      </c>
      <c r="E712" s="127">
        <v>1093</v>
      </c>
      <c r="F712" s="127" t="s">
        <v>49</v>
      </c>
      <c r="G712" s="127">
        <v>1093</v>
      </c>
      <c r="H712" s="127">
        <v>2013</v>
      </c>
      <c r="I712" s="127">
        <v>0</v>
      </c>
      <c r="J712" s="127">
        <v>1</v>
      </c>
      <c r="K712" s="127">
        <v>672.7</v>
      </c>
      <c r="L712" s="127">
        <v>685.8</v>
      </c>
      <c r="M712" s="127">
        <v>114580.65</v>
      </c>
      <c r="N712" s="127">
        <v>160038.44</v>
      </c>
      <c r="O712" s="127">
        <v>163732.64000000001</v>
      </c>
      <c r="P712" s="127">
        <v>182446.72</v>
      </c>
      <c r="Q712" s="127">
        <v>170.33</v>
      </c>
    </row>
    <row r="713" spans="1:17" ht="25.5" x14ac:dyDescent="0.2">
      <c r="A713" t="str">
        <f t="shared" si="11"/>
        <v>2013_1079</v>
      </c>
      <c r="D713" s="126">
        <v>711</v>
      </c>
      <c r="E713" s="127">
        <v>1079</v>
      </c>
      <c r="F713" s="127" t="s">
        <v>50</v>
      </c>
      <c r="G713" s="127">
        <v>1079</v>
      </c>
      <c r="H713" s="127">
        <v>2013</v>
      </c>
      <c r="I713" s="127">
        <v>0</v>
      </c>
      <c r="J713" s="127">
        <v>1</v>
      </c>
      <c r="K713" s="127">
        <v>832.6</v>
      </c>
      <c r="L713" s="127">
        <v>1073.5999999999999</v>
      </c>
      <c r="M713" s="127">
        <v>146432.21</v>
      </c>
      <c r="N713" s="127">
        <v>245690.43</v>
      </c>
      <c r="O713" s="127">
        <v>254490.98</v>
      </c>
      <c r="P713" s="127">
        <v>178138.45</v>
      </c>
      <c r="Q713" s="127">
        <v>175.87</v>
      </c>
    </row>
    <row r="714" spans="1:17" ht="25.5" x14ac:dyDescent="0.2">
      <c r="A714" t="str">
        <f t="shared" si="11"/>
        <v>2013_1095</v>
      </c>
      <c r="D714" s="126">
        <v>712</v>
      </c>
      <c r="E714" s="127">
        <v>1095</v>
      </c>
      <c r="F714" s="127" t="s">
        <v>51</v>
      </c>
      <c r="G714" s="127">
        <v>1095</v>
      </c>
      <c r="H714" s="127">
        <v>2013</v>
      </c>
      <c r="I714" s="127">
        <v>0</v>
      </c>
      <c r="J714" s="127">
        <v>1</v>
      </c>
      <c r="K714" s="127">
        <v>696.5</v>
      </c>
      <c r="L714" s="127">
        <v>653.5</v>
      </c>
      <c r="M714" s="127">
        <v>115425.36</v>
      </c>
      <c r="N714" s="127">
        <v>99986.28</v>
      </c>
      <c r="O714" s="127">
        <v>115893.61</v>
      </c>
      <c r="P714" s="127">
        <v>121355</v>
      </c>
      <c r="Q714" s="127">
        <v>165.72</v>
      </c>
    </row>
    <row r="715" spans="1:17" ht="25.5" x14ac:dyDescent="0.2">
      <c r="A715" t="str">
        <f t="shared" si="11"/>
        <v>2013_4772</v>
      </c>
      <c r="D715" s="126">
        <v>713</v>
      </c>
      <c r="E715" s="127">
        <v>4772</v>
      </c>
      <c r="F715" s="127" t="s">
        <v>52</v>
      </c>
      <c r="G715" s="127">
        <v>4772</v>
      </c>
      <c r="H715" s="127">
        <v>2013</v>
      </c>
      <c r="I715" s="127">
        <v>0</v>
      </c>
      <c r="J715" s="127">
        <v>1</v>
      </c>
      <c r="K715" s="127">
        <v>865.2</v>
      </c>
      <c r="L715" s="127">
        <v>793.2</v>
      </c>
      <c r="M715" s="127">
        <v>404668.22</v>
      </c>
      <c r="N715" s="127">
        <v>280388.03000000003</v>
      </c>
      <c r="O715" s="127">
        <v>292300.37</v>
      </c>
      <c r="P715" s="127">
        <v>270234.15000000002</v>
      </c>
      <c r="Q715" s="127">
        <v>467.72</v>
      </c>
    </row>
    <row r="716" spans="1:17" x14ac:dyDescent="0.2">
      <c r="A716" t="str">
        <f t="shared" si="11"/>
        <v>2013_1107</v>
      </c>
      <c r="D716" s="126">
        <v>714</v>
      </c>
      <c r="E716" s="127">
        <v>1107</v>
      </c>
      <c r="F716" s="127" t="s">
        <v>53</v>
      </c>
      <c r="G716" s="127">
        <v>1107</v>
      </c>
      <c r="H716" s="127">
        <v>2013</v>
      </c>
      <c r="I716" s="127">
        <v>0</v>
      </c>
      <c r="J716" s="127">
        <v>1</v>
      </c>
      <c r="K716" s="127">
        <v>1361.1</v>
      </c>
      <c r="L716" s="127">
        <v>1349.4</v>
      </c>
      <c r="M716" s="127">
        <v>601972.73</v>
      </c>
      <c r="N716" s="127">
        <v>426427.48</v>
      </c>
      <c r="O716" s="127">
        <v>426427.48</v>
      </c>
      <c r="P716" s="127">
        <v>172654</v>
      </c>
      <c r="Q716" s="127">
        <v>442.27</v>
      </c>
    </row>
    <row r="717" spans="1:17" ht="25.5" x14ac:dyDescent="0.2">
      <c r="A717" t="str">
        <f t="shared" si="11"/>
        <v>2013_1116</v>
      </c>
      <c r="D717" s="126">
        <v>715</v>
      </c>
      <c r="E717" s="127">
        <v>1116</v>
      </c>
      <c r="F717" s="127" t="s">
        <v>54</v>
      </c>
      <c r="G717" s="127">
        <v>1116</v>
      </c>
      <c r="H717" s="127">
        <v>2013</v>
      </c>
      <c r="I717" s="127">
        <v>0</v>
      </c>
      <c r="J717" s="127">
        <v>1</v>
      </c>
      <c r="K717" s="127">
        <v>1579.7</v>
      </c>
      <c r="L717" s="127">
        <v>1590.9</v>
      </c>
      <c r="M717" s="127">
        <v>171279.97</v>
      </c>
      <c r="N717" s="127">
        <v>300685.40000000002</v>
      </c>
      <c r="O717" s="127">
        <v>322664.46999999997</v>
      </c>
      <c r="P717" s="127">
        <v>353194.81</v>
      </c>
      <c r="Q717" s="127">
        <v>108.43</v>
      </c>
    </row>
    <row r="718" spans="1:17" ht="25.5" x14ac:dyDescent="0.2">
      <c r="A718" t="str">
        <f t="shared" si="11"/>
        <v>2013_1134</v>
      </c>
      <c r="D718" s="126">
        <v>716</v>
      </c>
      <c r="E718" s="127">
        <v>1134</v>
      </c>
      <c r="F718" s="127" t="s">
        <v>55</v>
      </c>
      <c r="G718" s="127">
        <v>1134</v>
      </c>
      <c r="H718" s="127">
        <v>2013</v>
      </c>
      <c r="I718" s="127">
        <v>0</v>
      </c>
      <c r="J718" s="127">
        <v>1</v>
      </c>
      <c r="K718" s="127">
        <v>304.60000000000002</v>
      </c>
      <c r="L718" s="127">
        <v>317.60000000000002</v>
      </c>
      <c r="M718" s="127">
        <v>396280.25</v>
      </c>
      <c r="N718" s="127">
        <v>150016.6</v>
      </c>
      <c r="O718" s="127">
        <v>152773.63</v>
      </c>
      <c r="P718" s="127">
        <v>89940.1</v>
      </c>
      <c r="Q718" s="127">
        <v>1300.99</v>
      </c>
    </row>
    <row r="719" spans="1:17" x14ac:dyDescent="0.2">
      <c r="A719" t="str">
        <f t="shared" si="11"/>
        <v>2013_1152</v>
      </c>
      <c r="D719" s="126">
        <v>717</v>
      </c>
      <c r="E719" s="127">
        <v>1152</v>
      </c>
      <c r="F719" s="127" t="s">
        <v>56</v>
      </c>
      <c r="G719" s="127">
        <v>1152</v>
      </c>
      <c r="H719" s="127">
        <v>2013</v>
      </c>
      <c r="I719" s="127">
        <v>0</v>
      </c>
      <c r="J719" s="127">
        <v>1</v>
      </c>
      <c r="K719" s="127">
        <v>959.2</v>
      </c>
      <c r="L719" s="127">
        <v>1016.2</v>
      </c>
      <c r="M719" s="127">
        <v>271359.33</v>
      </c>
      <c r="N719" s="127">
        <v>422913.95</v>
      </c>
      <c r="O719" s="127">
        <v>429332.81</v>
      </c>
      <c r="P719" s="127">
        <v>256536.22</v>
      </c>
      <c r="Q719" s="127">
        <v>282.89999999999998</v>
      </c>
    </row>
    <row r="720" spans="1:17" x14ac:dyDescent="0.2">
      <c r="A720" t="str">
        <f t="shared" si="11"/>
        <v>2013_1197</v>
      </c>
      <c r="D720" s="126">
        <v>718</v>
      </c>
      <c r="E720" s="127">
        <v>1197</v>
      </c>
      <c r="F720" s="127" t="s">
        <v>57</v>
      </c>
      <c r="G720" s="127">
        <v>1197</v>
      </c>
      <c r="H720" s="127">
        <v>2013</v>
      </c>
      <c r="I720" s="127">
        <v>0</v>
      </c>
      <c r="J720" s="127">
        <v>1</v>
      </c>
      <c r="K720" s="127">
        <v>947.2</v>
      </c>
      <c r="L720" s="127">
        <v>1086.2</v>
      </c>
      <c r="M720" s="127">
        <v>213613.7</v>
      </c>
      <c r="N720" s="127">
        <v>175321.33</v>
      </c>
      <c r="O720" s="127">
        <v>180474.49</v>
      </c>
      <c r="P720" s="127">
        <v>180925</v>
      </c>
      <c r="Q720" s="127">
        <v>225.52</v>
      </c>
    </row>
    <row r="721" spans="1:17" ht="38.25" x14ac:dyDescent="0.2">
      <c r="A721" t="str">
        <f t="shared" si="11"/>
        <v>2013_1206</v>
      </c>
      <c r="D721" s="126">
        <v>719</v>
      </c>
      <c r="E721" s="127">
        <v>1206</v>
      </c>
      <c r="F721" s="127" t="s">
        <v>58</v>
      </c>
      <c r="G721" s="127">
        <v>1206</v>
      </c>
      <c r="H721" s="127">
        <v>2013</v>
      </c>
      <c r="I721" s="127">
        <v>0</v>
      </c>
      <c r="J721" s="127">
        <v>2</v>
      </c>
      <c r="K721" s="127">
        <v>922.9</v>
      </c>
      <c r="L721" s="127">
        <v>904.9</v>
      </c>
      <c r="M721" s="127">
        <v>873567.91</v>
      </c>
      <c r="N721" s="127">
        <v>674834.23</v>
      </c>
      <c r="O721" s="127">
        <v>687947.82</v>
      </c>
      <c r="P721" s="127">
        <v>415313.27</v>
      </c>
      <c r="Q721" s="127">
        <v>946.55</v>
      </c>
    </row>
    <row r="722" spans="1:17" x14ac:dyDescent="0.2">
      <c r="A722" t="str">
        <f t="shared" si="11"/>
        <v>2013_1211</v>
      </c>
      <c r="D722" s="126">
        <v>720</v>
      </c>
      <c r="E722" s="127">
        <v>1211</v>
      </c>
      <c r="F722" s="127" t="s">
        <v>59</v>
      </c>
      <c r="G722" s="127">
        <v>1211</v>
      </c>
      <c r="H722" s="127">
        <v>2013</v>
      </c>
      <c r="I722" s="127">
        <v>0</v>
      </c>
      <c r="J722" s="127">
        <v>1</v>
      </c>
      <c r="K722" s="127">
        <v>1435.6</v>
      </c>
      <c r="L722" s="127">
        <v>1352.1</v>
      </c>
      <c r="M722" s="127">
        <v>265677.65000000002</v>
      </c>
      <c r="N722" s="127">
        <v>350015.98</v>
      </c>
      <c r="O722" s="127">
        <v>357029.27</v>
      </c>
      <c r="P722" s="127">
        <v>291517.99</v>
      </c>
      <c r="Q722" s="127">
        <v>185.06</v>
      </c>
    </row>
    <row r="723" spans="1:17" ht="25.5" x14ac:dyDescent="0.2">
      <c r="A723" t="str">
        <f t="shared" si="11"/>
        <v>2013_1215</v>
      </c>
      <c r="D723" s="126">
        <v>721</v>
      </c>
      <c r="E723" s="127">
        <v>1215</v>
      </c>
      <c r="F723" s="127" t="s">
        <v>60</v>
      </c>
      <c r="G723" s="127">
        <v>1215</v>
      </c>
      <c r="H723" s="127">
        <v>2013</v>
      </c>
      <c r="I723" s="127">
        <v>0</v>
      </c>
      <c r="J723" s="127">
        <v>1</v>
      </c>
      <c r="K723" s="127">
        <v>339.8</v>
      </c>
      <c r="L723" s="127">
        <v>297.8</v>
      </c>
      <c r="M723" s="127">
        <v>97999.28</v>
      </c>
      <c r="N723" s="127">
        <v>100125.98</v>
      </c>
      <c r="O723" s="127">
        <v>104066.94</v>
      </c>
      <c r="P723" s="127">
        <v>95364.29</v>
      </c>
      <c r="Q723" s="127">
        <v>288.39999999999998</v>
      </c>
    </row>
    <row r="724" spans="1:17" ht="38.25" x14ac:dyDescent="0.2">
      <c r="A724" t="str">
        <f t="shared" si="11"/>
        <v>2013_1218</v>
      </c>
      <c r="D724" s="126">
        <v>722</v>
      </c>
      <c r="E724" s="127">
        <v>1218</v>
      </c>
      <c r="F724" s="127" t="s">
        <v>61</v>
      </c>
      <c r="G724" s="127">
        <v>1218</v>
      </c>
      <c r="H724" s="127">
        <v>2013</v>
      </c>
      <c r="I724" s="127">
        <v>0</v>
      </c>
      <c r="J724" s="127">
        <v>1</v>
      </c>
      <c r="K724" s="127">
        <v>345</v>
      </c>
      <c r="L724" s="127">
        <v>301</v>
      </c>
      <c r="M724" s="127">
        <v>278424.89</v>
      </c>
      <c r="N724" s="127">
        <v>186776</v>
      </c>
      <c r="O724" s="127">
        <v>190332.26</v>
      </c>
      <c r="P724" s="127">
        <v>107287.08</v>
      </c>
      <c r="Q724" s="127">
        <v>807.03</v>
      </c>
    </row>
    <row r="725" spans="1:17" ht="25.5" x14ac:dyDescent="0.2">
      <c r="A725" t="str">
        <f t="shared" si="11"/>
        <v>2013_2763</v>
      </c>
      <c r="D725" s="126">
        <v>723</v>
      </c>
      <c r="E725" s="127">
        <v>2763</v>
      </c>
      <c r="F725" s="127" t="s">
        <v>62</v>
      </c>
      <c r="G725" s="127">
        <v>2763</v>
      </c>
      <c r="H725" s="127">
        <v>2013</v>
      </c>
      <c r="I725" s="127">
        <v>0</v>
      </c>
      <c r="J725" s="127">
        <v>1</v>
      </c>
      <c r="K725" s="127">
        <v>628.79999999999995</v>
      </c>
      <c r="L725" s="127">
        <v>666.8</v>
      </c>
      <c r="M725" s="127">
        <v>800902.35</v>
      </c>
      <c r="N725" s="127">
        <v>110302.96</v>
      </c>
      <c r="O725" s="127">
        <v>179260.77</v>
      </c>
      <c r="P725" s="127">
        <v>273830.06</v>
      </c>
      <c r="Q725" s="127">
        <v>1273.7</v>
      </c>
    </row>
    <row r="726" spans="1:17" ht="38.25" x14ac:dyDescent="0.2">
      <c r="A726" t="str">
        <f t="shared" si="11"/>
        <v>2013_1221</v>
      </c>
      <c r="D726" s="126">
        <v>724</v>
      </c>
      <c r="E726" s="127">
        <v>1221</v>
      </c>
      <c r="F726" s="127" t="s">
        <v>328</v>
      </c>
      <c r="G726" s="127">
        <v>1221</v>
      </c>
      <c r="H726" s="127">
        <v>2013</v>
      </c>
      <c r="I726" s="127">
        <v>0</v>
      </c>
      <c r="J726" s="127">
        <v>1</v>
      </c>
      <c r="K726" s="127">
        <v>1671.3</v>
      </c>
      <c r="L726" s="127">
        <v>1870.9</v>
      </c>
      <c r="M726" s="127">
        <v>821085.33</v>
      </c>
      <c r="N726" s="127">
        <v>979096.18</v>
      </c>
      <c r="O726" s="127">
        <v>1001856.12</v>
      </c>
      <c r="P726" s="127">
        <v>520978.14</v>
      </c>
      <c r="Q726" s="127">
        <v>491.29</v>
      </c>
    </row>
    <row r="727" spans="1:17" ht="25.5" x14ac:dyDescent="0.2">
      <c r="A727" t="str">
        <f t="shared" si="11"/>
        <v>2013_1233</v>
      </c>
      <c r="D727" s="126">
        <v>725</v>
      </c>
      <c r="E727" s="127">
        <v>1233</v>
      </c>
      <c r="F727" s="127" t="s">
        <v>63</v>
      </c>
      <c r="G727" s="127">
        <v>1233</v>
      </c>
      <c r="H727" s="127">
        <v>2013</v>
      </c>
      <c r="I727" s="127">
        <v>0</v>
      </c>
      <c r="J727" s="127">
        <v>1</v>
      </c>
      <c r="K727" s="127">
        <v>1263.4000000000001</v>
      </c>
      <c r="L727" s="127">
        <v>1304</v>
      </c>
      <c r="M727" s="127">
        <v>212562.46</v>
      </c>
      <c r="N727" s="127">
        <v>449701.87</v>
      </c>
      <c r="O727" s="127">
        <v>450463.44</v>
      </c>
      <c r="P727" s="127">
        <v>418884.36</v>
      </c>
      <c r="Q727" s="127">
        <v>168.25</v>
      </c>
    </row>
    <row r="728" spans="1:17" x14ac:dyDescent="0.2">
      <c r="A728" t="str">
        <f t="shared" si="11"/>
        <v>2013_1278</v>
      </c>
      <c r="D728" s="126">
        <v>726</v>
      </c>
      <c r="E728" s="127">
        <v>1278</v>
      </c>
      <c r="F728" s="127" t="s">
        <v>64</v>
      </c>
      <c r="G728" s="127">
        <v>1278</v>
      </c>
      <c r="H728" s="127">
        <v>2013</v>
      </c>
      <c r="I728" s="127">
        <v>0</v>
      </c>
      <c r="J728" s="127">
        <v>1</v>
      </c>
      <c r="K728" s="127">
        <v>3965.5</v>
      </c>
      <c r="L728" s="127">
        <v>3669.4</v>
      </c>
      <c r="M728" s="127">
        <v>591133.57999999996</v>
      </c>
      <c r="N728" s="127">
        <v>496942.8</v>
      </c>
      <c r="O728" s="127">
        <v>633993.9</v>
      </c>
      <c r="P728" s="127">
        <v>556525.86</v>
      </c>
      <c r="Q728" s="127">
        <v>149.07</v>
      </c>
    </row>
    <row r="729" spans="1:17" ht="25.5" x14ac:dyDescent="0.2">
      <c r="A729" t="str">
        <f t="shared" si="11"/>
        <v>2013_1332</v>
      </c>
      <c r="D729" s="126">
        <v>727</v>
      </c>
      <c r="E729" s="127">
        <v>1332</v>
      </c>
      <c r="F729" s="127" t="s">
        <v>65</v>
      </c>
      <c r="G729" s="127">
        <v>1332</v>
      </c>
      <c r="H729" s="127">
        <v>2013</v>
      </c>
      <c r="I729" s="127">
        <v>0</v>
      </c>
      <c r="J729" s="127">
        <v>1</v>
      </c>
      <c r="K729" s="127">
        <v>731.5</v>
      </c>
      <c r="L729" s="127">
        <v>674.5</v>
      </c>
      <c r="M729" s="127">
        <v>131375.24</v>
      </c>
      <c r="N729" s="127">
        <v>150424.56</v>
      </c>
      <c r="O729" s="127">
        <v>178903.41</v>
      </c>
      <c r="P729" s="127">
        <v>265628.59999999998</v>
      </c>
      <c r="Q729" s="127">
        <v>179.6</v>
      </c>
    </row>
    <row r="730" spans="1:17" ht="38.25" x14ac:dyDescent="0.2">
      <c r="A730" t="str">
        <f t="shared" si="11"/>
        <v>2013_1337</v>
      </c>
      <c r="D730" s="126">
        <v>728</v>
      </c>
      <c r="E730" s="127">
        <v>1337</v>
      </c>
      <c r="F730" s="127" t="s">
        <v>329</v>
      </c>
      <c r="G730" s="127">
        <v>1337</v>
      </c>
      <c r="H730" s="127">
        <v>2013</v>
      </c>
      <c r="I730" s="127">
        <v>0</v>
      </c>
      <c r="J730" s="127">
        <v>1</v>
      </c>
      <c r="K730" s="127">
        <v>4568</v>
      </c>
      <c r="L730" s="127">
        <v>4875.3999999999996</v>
      </c>
      <c r="M730" s="127">
        <v>1480734.88</v>
      </c>
      <c r="N730" s="127">
        <v>1201149.27</v>
      </c>
      <c r="O730" s="127">
        <v>1245051.33</v>
      </c>
      <c r="P730" s="127">
        <v>1228577.68</v>
      </c>
      <c r="Q730" s="127">
        <v>324.14999999999998</v>
      </c>
    </row>
    <row r="731" spans="1:17" ht="25.5" x14ac:dyDescent="0.2">
      <c r="A731" t="str">
        <f t="shared" si="11"/>
        <v>2013_1350</v>
      </c>
      <c r="D731" s="126">
        <v>729</v>
      </c>
      <c r="E731" s="127">
        <v>1350</v>
      </c>
      <c r="F731" s="127" t="s">
        <v>66</v>
      </c>
      <c r="G731" s="127">
        <v>1350</v>
      </c>
      <c r="H731" s="127">
        <v>2013</v>
      </c>
      <c r="I731" s="127">
        <v>0</v>
      </c>
      <c r="J731" s="127">
        <v>1</v>
      </c>
      <c r="K731" s="127">
        <v>470</v>
      </c>
      <c r="L731" s="127">
        <v>447.2</v>
      </c>
      <c r="M731" s="127">
        <v>296286.65000000002</v>
      </c>
      <c r="N731" s="127">
        <v>0</v>
      </c>
      <c r="O731" s="127">
        <v>3397.69</v>
      </c>
      <c r="P731" s="127">
        <v>77095</v>
      </c>
      <c r="Q731" s="127">
        <v>630.4</v>
      </c>
    </row>
    <row r="732" spans="1:17" ht="25.5" x14ac:dyDescent="0.2">
      <c r="A732" t="str">
        <f t="shared" si="11"/>
        <v>2013_1359</v>
      </c>
      <c r="D732" s="126">
        <v>730</v>
      </c>
      <c r="E732" s="127">
        <v>1359</v>
      </c>
      <c r="F732" s="127" t="s">
        <v>330</v>
      </c>
      <c r="G732" s="127">
        <v>1359</v>
      </c>
      <c r="H732" s="127">
        <v>2013</v>
      </c>
      <c r="I732" s="127">
        <v>0</v>
      </c>
      <c r="J732" s="127">
        <v>1</v>
      </c>
      <c r="K732" s="127">
        <v>500.4</v>
      </c>
      <c r="L732" s="127">
        <v>435.8</v>
      </c>
      <c r="M732" s="127">
        <v>117283.96</v>
      </c>
      <c r="N732" s="127">
        <v>98805.48</v>
      </c>
      <c r="O732" s="127">
        <v>104891.66</v>
      </c>
      <c r="P732" s="127">
        <v>155923.21</v>
      </c>
      <c r="Q732" s="127">
        <v>234.38</v>
      </c>
    </row>
    <row r="733" spans="1:17" ht="25.5" x14ac:dyDescent="0.2">
      <c r="A733" t="str">
        <f t="shared" si="11"/>
        <v>2013_1368</v>
      </c>
      <c r="D733" s="126">
        <v>731</v>
      </c>
      <c r="E733" s="127">
        <v>1368</v>
      </c>
      <c r="F733" s="127" t="s">
        <v>67</v>
      </c>
      <c r="G733" s="127">
        <v>1368</v>
      </c>
      <c r="H733" s="127">
        <v>2013</v>
      </c>
      <c r="I733" s="127">
        <v>0</v>
      </c>
      <c r="J733" s="127">
        <v>1</v>
      </c>
      <c r="K733" s="127">
        <v>826.2</v>
      </c>
      <c r="L733" s="127">
        <v>771.2</v>
      </c>
      <c r="M733" s="127">
        <v>124837.54</v>
      </c>
      <c r="N733" s="127">
        <v>115435.5</v>
      </c>
      <c r="O733" s="127">
        <v>187144.42</v>
      </c>
      <c r="P733" s="127">
        <v>211425.12</v>
      </c>
      <c r="Q733" s="127">
        <v>151.1</v>
      </c>
    </row>
    <row r="734" spans="1:17" ht="38.25" x14ac:dyDescent="0.2">
      <c r="A734" t="str">
        <f t="shared" si="11"/>
        <v>2013_1413</v>
      </c>
      <c r="D734" s="126">
        <v>732</v>
      </c>
      <c r="E734" s="127">
        <v>1413</v>
      </c>
      <c r="F734" s="127" t="s">
        <v>68</v>
      </c>
      <c r="G734" s="127">
        <v>1413</v>
      </c>
      <c r="H734" s="127">
        <v>2013</v>
      </c>
      <c r="I734" s="127">
        <v>0</v>
      </c>
      <c r="J734" s="127">
        <v>1</v>
      </c>
      <c r="K734" s="127">
        <v>393.6</v>
      </c>
      <c r="L734" s="127">
        <v>369.3</v>
      </c>
      <c r="M734" s="127">
        <v>155340.94</v>
      </c>
      <c r="N734" s="127">
        <v>115109.48</v>
      </c>
      <c r="O734" s="127">
        <v>117382.04</v>
      </c>
      <c r="P734" s="127">
        <v>115758.28</v>
      </c>
      <c r="Q734" s="127">
        <v>394.67</v>
      </c>
    </row>
    <row r="735" spans="1:17" x14ac:dyDescent="0.2">
      <c r="A735" t="str">
        <f t="shared" si="11"/>
        <v>2013_1431</v>
      </c>
      <c r="D735" s="126">
        <v>733</v>
      </c>
      <c r="E735" s="127">
        <v>1431</v>
      </c>
      <c r="F735" s="127" t="s">
        <v>69</v>
      </c>
      <c r="G735" s="127">
        <v>1431</v>
      </c>
      <c r="H735" s="127">
        <v>2013</v>
      </c>
      <c r="I735" s="127">
        <v>0</v>
      </c>
      <c r="J735" s="127">
        <v>1</v>
      </c>
      <c r="K735" s="127">
        <v>422</v>
      </c>
      <c r="L735" s="127">
        <v>449.6</v>
      </c>
      <c r="M735" s="127">
        <v>300602.06</v>
      </c>
      <c r="N735" s="127">
        <v>105345.5</v>
      </c>
      <c r="O735" s="127">
        <v>108549.05</v>
      </c>
      <c r="P735" s="127">
        <v>103160.6</v>
      </c>
      <c r="Q735" s="127">
        <v>712.33</v>
      </c>
    </row>
    <row r="736" spans="1:17" ht="25.5" x14ac:dyDescent="0.2">
      <c r="A736" t="str">
        <f t="shared" si="11"/>
        <v>2013_1476</v>
      </c>
      <c r="D736" s="126">
        <v>734</v>
      </c>
      <c r="E736" s="127">
        <v>1476</v>
      </c>
      <c r="F736" s="127" t="s">
        <v>70</v>
      </c>
      <c r="G736" s="127">
        <v>1476</v>
      </c>
      <c r="H736" s="127">
        <v>2013</v>
      </c>
      <c r="I736" s="127">
        <v>0</v>
      </c>
      <c r="J736" s="127">
        <v>1</v>
      </c>
      <c r="K736" s="127">
        <v>8944.6</v>
      </c>
      <c r="L736" s="127">
        <v>8514.6</v>
      </c>
      <c r="M736" s="127">
        <v>558863.91</v>
      </c>
      <c r="N736" s="127">
        <v>2081081.04</v>
      </c>
      <c r="O736" s="127">
        <v>2211021.04</v>
      </c>
      <c r="P736" s="127">
        <v>1704611.27</v>
      </c>
      <c r="Q736" s="127">
        <v>62.48</v>
      </c>
    </row>
    <row r="737" spans="1:17" x14ac:dyDescent="0.2">
      <c r="A737" t="str">
        <f t="shared" si="11"/>
        <v>2013_1503</v>
      </c>
      <c r="D737" s="126">
        <v>735</v>
      </c>
      <c r="E737" s="127">
        <v>1503</v>
      </c>
      <c r="F737" s="127" t="s">
        <v>71</v>
      </c>
      <c r="G737" s="127">
        <v>1503</v>
      </c>
      <c r="H737" s="127">
        <v>2013</v>
      </c>
      <c r="I737" s="127">
        <v>0</v>
      </c>
      <c r="J737" s="127">
        <v>2</v>
      </c>
      <c r="K737" s="127">
        <v>1496.8</v>
      </c>
      <c r="L737" s="127">
        <v>1480.9</v>
      </c>
      <c r="M737" s="127">
        <v>250324.72</v>
      </c>
      <c r="N737" s="127">
        <v>125580.91</v>
      </c>
      <c r="O737" s="127">
        <v>131253.82</v>
      </c>
      <c r="P737" s="127">
        <v>161459.42000000001</v>
      </c>
      <c r="Q737" s="127">
        <v>167.24</v>
      </c>
    </row>
    <row r="738" spans="1:17" ht="38.25" x14ac:dyDescent="0.2">
      <c r="A738" t="str">
        <f t="shared" si="11"/>
        <v>2013_1576</v>
      </c>
      <c r="D738" s="126">
        <v>736</v>
      </c>
      <c r="E738" s="127">
        <v>1576</v>
      </c>
      <c r="F738" s="127" t="s">
        <v>72</v>
      </c>
      <c r="G738" s="127">
        <v>1576</v>
      </c>
      <c r="H738" s="127">
        <v>2013</v>
      </c>
      <c r="I738" s="127">
        <v>0</v>
      </c>
      <c r="J738" s="127">
        <v>1</v>
      </c>
      <c r="K738" s="127">
        <v>2139.8000000000002</v>
      </c>
      <c r="L738" s="127">
        <v>2366.5</v>
      </c>
      <c r="M738" s="127">
        <v>529825.21</v>
      </c>
      <c r="N738" s="127">
        <v>575659.35</v>
      </c>
      <c r="O738" s="127">
        <v>575779.04</v>
      </c>
      <c r="P738" s="127">
        <v>344687.24</v>
      </c>
      <c r="Q738" s="127">
        <v>247.61</v>
      </c>
    </row>
    <row r="739" spans="1:17" x14ac:dyDescent="0.2">
      <c r="A739" t="str">
        <f t="shared" si="11"/>
        <v>2013_1602</v>
      </c>
      <c r="D739" s="126">
        <v>737</v>
      </c>
      <c r="E739" s="127">
        <v>1602</v>
      </c>
      <c r="F739" s="127" t="s">
        <v>73</v>
      </c>
      <c r="G739" s="127">
        <v>1602</v>
      </c>
      <c r="H739" s="127">
        <v>2013</v>
      </c>
      <c r="I739" s="127">
        <v>0</v>
      </c>
      <c r="J739" s="127">
        <v>1</v>
      </c>
      <c r="K739" s="127">
        <v>483</v>
      </c>
      <c r="L739" s="127">
        <v>610.20000000000005</v>
      </c>
      <c r="M739" s="127">
        <v>30639.09</v>
      </c>
      <c r="N739" s="127">
        <v>123831.34</v>
      </c>
      <c r="O739" s="127">
        <v>123922.82</v>
      </c>
      <c r="P739" s="127">
        <v>125396.52</v>
      </c>
      <c r="Q739" s="127">
        <v>63.43</v>
      </c>
    </row>
    <row r="740" spans="1:17" x14ac:dyDescent="0.2">
      <c r="A740" t="str">
        <f t="shared" si="11"/>
        <v>2013_1611</v>
      </c>
      <c r="D740" s="126">
        <v>738</v>
      </c>
      <c r="E740" s="127">
        <v>1611</v>
      </c>
      <c r="F740" s="127" t="s">
        <v>74</v>
      </c>
      <c r="G740" s="127">
        <v>1611</v>
      </c>
      <c r="H740" s="127">
        <v>2013</v>
      </c>
      <c r="I740" s="127">
        <v>0</v>
      </c>
      <c r="J740" s="127">
        <v>1</v>
      </c>
      <c r="K740" s="127">
        <v>15940.2</v>
      </c>
      <c r="L740" s="127">
        <v>15545.5</v>
      </c>
      <c r="M740" s="127">
        <v>3543941.66</v>
      </c>
      <c r="N740" s="127">
        <v>3190817.58</v>
      </c>
      <c r="O740" s="127">
        <v>3194283.43</v>
      </c>
      <c r="P740" s="127">
        <v>1909239.64</v>
      </c>
      <c r="Q740" s="127">
        <v>222.33</v>
      </c>
    </row>
    <row r="741" spans="1:17" ht="25.5" x14ac:dyDescent="0.2">
      <c r="A741" t="str">
        <f t="shared" si="11"/>
        <v>2013_1619</v>
      </c>
      <c r="D741" s="126">
        <v>739</v>
      </c>
      <c r="E741" s="127">
        <v>1619</v>
      </c>
      <c r="F741" s="127" t="s">
        <v>75</v>
      </c>
      <c r="G741" s="127">
        <v>1619</v>
      </c>
      <c r="H741" s="127">
        <v>2013</v>
      </c>
      <c r="I741" s="127">
        <v>0</v>
      </c>
      <c r="J741" s="127">
        <v>1</v>
      </c>
      <c r="K741" s="127">
        <v>1195.7</v>
      </c>
      <c r="L741" s="127">
        <v>1247.4000000000001</v>
      </c>
      <c r="M741" s="127">
        <v>236379.91</v>
      </c>
      <c r="N741" s="127">
        <v>299235.15000000002</v>
      </c>
      <c r="O741" s="127">
        <v>432527.97</v>
      </c>
      <c r="P741" s="127">
        <v>285954.81</v>
      </c>
      <c r="Q741" s="127">
        <v>197.69</v>
      </c>
    </row>
    <row r="742" spans="1:17" x14ac:dyDescent="0.2">
      <c r="A742" t="str">
        <f t="shared" si="11"/>
        <v>2013_1638</v>
      </c>
      <c r="D742" s="126">
        <v>740</v>
      </c>
      <c r="E742" s="127">
        <v>1638</v>
      </c>
      <c r="F742" s="127" t="s">
        <v>331</v>
      </c>
      <c r="G742" s="127">
        <v>1638</v>
      </c>
      <c r="H742" s="127">
        <v>2013</v>
      </c>
      <c r="I742" s="127">
        <v>0</v>
      </c>
      <c r="J742" s="127">
        <v>2</v>
      </c>
      <c r="K742" s="127">
        <v>1712.4</v>
      </c>
      <c r="L742" s="127">
        <v>1839.4</v>
      </c>
      <c r="M742" s="127">
        <v>483416.49</v>
      </c>
      <c r="N742" s="127">
        <v>559696.62</v>
      </c>
      <c r="O742" s="127">
        <v>567758.89</v>
      </c>
      <c r="P742" s="127">
        <v>672494.3</v>
      </c>
      <c r="Q742" s="127">
        <v>282.3</v>
      </c>
    </row>
    <row r="743" spans="1:17" x14ac:dyDescent="0.2">
      <c r="A743" t="str">
        <f t="shared" si="11"/>
        <v>2013_1675</v>
      </c>
      <c r="D743" s="126">
        <v>741</v>
      </c>
      <c r="E743" s="127">
        <v>1675</v>
      </c>
      <c r="F743" s="127" t="s">
        <v>76</v>
      </c>
      <c r="G743" s="127">
        <v>1675</v>
      </c>
      <c r="H743" s="127">
        <v>2013</v>
      </c>
      <c r="I743" s="127">
        <v>0</v>
      </c>
      <c r="J743" s="127">
        <v>1</v>
      </c>
      <c r="K743" s="127">
        <v>204.3</v>
      </c>
      <c r="L743" s="127">
        <v>142.19999999999999</v>
      </c>
      <c r="M743" s="127">
        <v>29184.55</v>
      </c>
      <c r="N743" s="127">
        <v>24989.71</v>
      </c>
      <c r="O743" s="127">
        <v>26401.41</v>
      </c>
      <c r="P743" s="127">
        <v>36026.36</v>
      </c>
      <c r="Q743" s="127">
        <v>142.85</v>
      </c>
    </row>
    <row r="744" spans="1:17" x14ac:dyDescent="0.2">
      <c r="A744" t="str">
        <f t="shared" si="11"/>
        <v>2013_1701</v>
      </c>
      <c r="D744" s="126">
        <v>742</v>
      </c>
      <c r="E744" s="127">
        <v>1701</v>
      </c>
      <c r="F744" s="127" t="s">
        <v>77</v>
      </c>
      <c r="G744" s="127">
        <v>1701</v>
      </c>
      <c r="H744" s="127">
        <v>2013</v>
      </c>
      <c r="I744" s="127">
        <v>0</v>
      </c>
      <c r="J744" s="127">
        <v>1</v>
      </c>
      <c r="K744" s="127">
        <v>2068.6</v>
      </c>
      <c r="L744" s="127">
        <v>2192.6</v>
      </c>
      <c r="M744" s="127">
        <v>386213.11</v>
      </c>
      <c r="N744" s="127">
        <v>360894.5</v>
      </c>
      <c r="O744" s="127">
        <v>371394.7</v>
      </c>
      <c r="P744" s="127">
        <v>301192.74</v>
      </c>
      <c r="Q744" s="127">
        <v>186.7</v>
      </c>
    </row>
    <row r="745" spans="1:17" x14ac:dyDescent="0.2">
      <c r="A745" t="str">
        <f t="shared" si="11"/>
        <v>2013_1719</v>
      </c>
      <c r="D745" s="126">
        <v>743</v>
      </c>
      <c r="E745" s="127">
        <v>1719</v>
      </c>
      <c r="F745" s="127" t="s">
        <v>78</v>
      </c>
      <c r="G745" s="127">
        <v>1719</v>
      </c>
      <c r="H745" s="127">
        <v>2013</v>
      </c>
      <c r="I745" s="127">
        <v>0</v>
      </c>
      <c r="J745" s="127">
        <v>1</v>
      </c>
      <c r="K745" s="127">
        <v>717.1</v>
      </c>
      <c r="L745" s="127">
        <v>750</v>
      </c>
      <c r="M745" s="127">
        <v>138543.42000000001</v>
      </c>
      <c r="N745" s="127">
        <v>200295.28</v>
      </c>
      <c r="O745" s="127">
        <v>205682.62</v>
      </c>
      <c r="P745" s="127">
        <v>132271</v>
      </c>
      <c r="Q745" s="127">
        <v>193.2</v>
      </c>
    </row>
    <row r="746" spans="1:17" ht="25.5" x14ac:dyDescent="0.2">
      <c r="A746" t="str">
        <f t="shared" si="11"/>
        <v>2013_1737</v>
      </c>
      <c r="D746" s="126">
        <v>744</v>
      </c>
      <c r="E746" s="127">
        <v>1737</v>
      </c>
      <c r="F746" s="127" t="s">
        <v>332</v>
      </c>
      <c r="G746" s="127">
        <v>1737</v>
      </c>
      <c r="H746" s="127">
        <v>2013</v>
      </c>
      <c r="I746" s="127">
        <v>0</v>
      </c>
      <c r="J746" s="127">
        <v>1</v>
      </c>
      <c r="K746" s="127">
        <v>32062.1</v>
      </c>
      <c r="L746" s="127">
        <v>31168.799999999999</v>
      </c>
      <c r="M746" s="127">
        <v>4075545.66</v>
      </c>
      <c r="N746" s="127">
        <v>9935981.9000000004</v>
      </c>
      <c r="O746" s="127">
        <v>10114530.6</v>
      </c>
      <c r="P746" s="127">
        <v>9022584.0600000005</v>
      </c>
      <c r="Q746" s="127">
        <v>127.11</v>
      </c>
    </row>
    <row r="747" spans="1:17" x14ac:dyDescent="0.2">
      <c r="A747" t="str">
        <f t="shared" si="11"/>
        <v>2013_1782</v>
      </c>
      <c r="D747" s="126">
        <v>745</v>
      </c>
      <c r="E747" s="127">
        <v>1782</v>
      </c>
      <c r="F747" s="127" t="s">
        <v>79</v>
      </c>
      <c r="G747" s="127">
        <v>1782</v>
      </c>
      <c r="H747" s="127">
        <v>2013</v>
      </c>
      <c r="I747" s="127">
        <v>0</v>
      </c>
      <c r="J747" s="127">
        <v>1</v>
      </c>
      <c r="K747" s="127">
        <v>112</v>
      </c>
      <c r="L747" s="127">
        <v>113</v>
      </c>
      <c r="M747" s="127">
        <v>55066.59</v>
      </c>
      <c r="N747" s="127">
        <v>0</v>
      </c>
      <c r="O747" s="127">
        <v>969.26</v>
      </c>
      <c r="P747" s="127">
        <v>39853.339999999997</v>
      </c>
      <c r="Q747" s="127">
        <v>491.67</v>
      </c>
    </row>
    <row r="748" spans="1:17" ht="25.5" x14ac:dyDescent="0.2">
      <c r="A748" t="str">
        <f t="shared" si="11"/>
        <v>2013_1791</v>
      </c>
      <c r="D748" s="126">
        <v>746</v>
      </c>
      <c r="E748" s="127">
        <v>1791</v>
      </c>
      <c r="F748" s="127" t="s">
        <v>80</v>
      </c>
      <c r="G748" s="127">
        <v>1791</v>
      </c>
      <c r="H748" s="127">
        <v>2013</v>
      </c>
      <c r="I748" s="127">
        <v>0</v>
      </c>
      <c r="J748" s="127">
        <v>1</v>
      </c>
      <c r="K748" s="127">
        <v>846.7</v>
      </c>
      <c r="L748" s="127">
        <v>832.7</v>
      </c>
      <c r="M748" s="127">
        <v>256408.65</v>
      </c>
      <c r="N748" s="127">
        <v>175626.48</v>
      </c>
      <c r="O748" s="127">
        <v>179978.72</v>
      </c>
      <c r="P748" s="127">
        <v>139657.45000000001</v>
      </c>
      <c r="Q748" s="127">
        <v>302.83</v>
      </c>
    </row>
    <row r="749" spans="1:17" x14ac:dyDescent="0.2">
      <c r="A749" t="str">
        <f t="shared" si="11"/>
        <v>2013_1863</v>
      </c>
      <c r="D749" s="126">
        <v>747</v>
      </c>
      <c r="E749" s="127">
        <v>1863</v>
      </c>
      <c r="F749" s="127" t="s">
        <v>81</v>
      </c>
      <c r="G749" s="127">
        <v>1863</v>
      </c>
      <c r="H749" s="127">
        <v>2013</v>
      </c>
      <c r="I749" s="127">
        <v>0</v>
      </c>
      <c r="J749" s="127">
        <v>1</v>
      </c>
      <c r="K749" s="127">
        <v>10513.3</v>
      </c>
      <c r="L749" s="127">
        <v>10434.299999999999</v>
      </c>
      <c r="M749" s="127">
        <v>4137818.34</v>
      </c>
      <c r="N749" s="127">
        <v>5003465.0199999996</v>
      </c>
      <c r="O749" s="127">
        <v>5096428.1900000004</v>
      </c>
      <c r="P749" s="127">
        <v>1833335.64</v>
      </c>
      <c r="Q749" s="127">
        <v>393.58</v>
      </c>
    </row>
    <row r="750" spans="1:17" ht="25.5" x14ac:dyDescent="0.2">
      <c r="A750" t="str">
        <f t="shared" si="11"/>
        <v>2013_1908</v>
      </c>
      <c r="D750" s="126">
        <v>748</v>
      </c>
      <c r="E750" s="127">
        <v>1908</v>
      </c>
      <c r="F750" s="127" t="s">
        <v>82</v>
      </c>
      <c r="G750" s="127">
        <v>1908</v>
      </c>
      <c r="H750" s="127">
        <v>2013</v>
      </c>
      <c r="I750" s="127">
        <v>0</v>
      </c>
      <c r="J750" s="127">
        <v>1</v>
      </c>
      <c r="K750" s="127">
        <v>476.6</v>
      </c>
      <c r="L750" s="127">
        <v>467.7</v>
      </c>
      <c r="M750" s="127">
        <v>187637.22</v>
      </c>
      <c r="N750" s="127">
        <v>140323.99</v>
      </c>
      <c r="O750" s="127">
        <v>142773.56</v>
      </c>
      <c r="P750" s="127">
        <v>104489.37</v>
      </c>
      <c r="Q750" s="127">
        <v>393.7</v>
      </c>
    </row>
    <row r="751" spans="1:17" x14ac:dyDescent="0.2">
      <c r="A751" t="str">
        <f t="shared" si="11"/>
        <v>2013_1926</v>
      </c>
      <c r="D751" s="126">
        <v>749</v>
      </c>
      <c r="E751" s="127">
        <v>1926</v>
      </c>
      <c r="F751" s="127" t="s">
        <v>83</v>
      </c>
      <c r="G751" s="127">
        <v>1926</v>
      </c>
      <c r="H751" s="127">
        <v>2013</v>
      </c>
      <c r="I751" s="127">
        <v>0</v>
      </c>
      <c r="J751" s="127">
        <v>1</v>
      </c>
      <c r="K751" s="127">
        <v>565.4</v>
      </c>
      <c r="L751" s="127">
        <v>682.4</v>
      </c>
      <c r="M751" s="127">
        <v>86475.58</v>
      </c>
      <c r="N751" s="127">
        <v>154432.21</v>
      </c>
      <c r="O751" s="127">
        <v>159155.22</v>
      </c>
      <c r="P751" s="127">
        <v>227643.27</v>
      </c>
      <c r="Q751" s="127">
        <v>152.94999999999999</v>
      </c>
    </row>
    <row r="752" spans="1:17" ht="25.5" x14ac:dyDescent="0.2">
      <c r="A752" t="str">
        <f t="shared" si="11"/>
        <v>2013_1944</v>
      </c>
      <c r="D752" s="126">
        <v>750</v>
      </c>
      <c r="E752" s="127">
        <v>1944</v>
      </c>
      <c r="F752" s="127" t="s">
        <v>84</v>
      </c>
      <c r="G752" s="127">
        <v>1944</v>
      </c>
      <c r="H752" s="127">
        <v>2013</v>
      </c>
      <c r="I752" s="127">
        <v>0</v>
      </c>
      <c r="J752" s="127">
        <v>1</v>
      </c>
      <c r="K752" s="127">
        <v>834.2</v>
      </c>
      <c r="L752" s="127">
        <v>822.2</v>
      </c>
      <c r="M752" s="127">
        <v>287869.36</v>
      </c>
      <c r="N752" s="127">
        <v>399452.92</v>
      </c>
      <c r="O752" s="127">
        <v>403257.04</v>
      </c>
      <c r="P752" s="127">
        <v>227554.66</v>
      </c>
      <c r="Q752" s="127">
        <v>345.08</v>
      </c>
    </row>
    <row r="753" spans="1:17" x14ac:dyDescent="0.2">
      <c r="A753" t="str">
        <f t="shared" si="11"/>
        <v>2013_1953</v>
      </c>
      <c r="D753" s="126">
        <v>751</v>
      </c>
      <c r="E753" s="127">
        <v>1953</v>
      </c>
      <c r="F753" s="127" t="s">
        <v>85</v>
      </c>
      <c r="G753" s="127">
        <v>1953</v>
      </c>
      <c r="H753" s="127">
        <v>2013</v>
      </c>
      <c r="I753" s="127">
        <v>0</v>
      </c>
      <c r="J753" s="127">
        <v>1</v>
      </c>
      <c r="K753" s="127">
        <v>617.29999999999995</v>
      </c>
      <c r="L753" s="127">
        <v>618.4</v>
      </c>
      <c r="M753" s="127">
        <v>49408.89</v>
      </c>
      <c r="N753" s="127">
        <v>104134.3</v>
      </c>
      <c r="O753" s="127">
        <v>110255.36</v>
      </c>
      <c r="P753" s="127">
        <v>123574.98</v>
      </c>
      <c r="Q753" s="127">
        <v>80.040000000000006</v>
      </c>
    </row>
    <row r="754" spans="1:17" ht="38.25" x14ac:dyDescent="0.2">
      <c r="A754" t="str">
        <f t="shared" si="11"/>
        <v>2013_1963</v>
      </c>
      <c r="D754" s="126">
        <v>752</v>
      </c>
      <c r="E754" s="127">
        <v>1963</v>
      </c>
      <c r="F754" s="127" t="s">
        <v>86</v>
      </c>
      <c r="G754" s="127">
        <v>1963</v>
      </c>
      <c r="H754" s="127">
        <v>2013</v>
      </c>
      <c r="I754" s="127">
        <v>0</v>
      </c>
      <c r="J754" s="127">
        <v>1</v>
      </c>
      <c r="K754" s="127">
        <v>558.4</v>
      </c>
      <c r="L754" s="127">
        <v>562</v>
      </c>
      <c r="M754" s="127">
        <v>408141.06</v>
      </c>
      <c r="N754" s="127">
        <v>150320.09</v>
      </c>
      <c r="O754" s="127">
        <v>157037.6</v>
      </c>
      <c r="P754" s="127">
        <v>127819.08</v>
      </c>
      <c r="Q754" s="127">
        <v>730.91</v>
      </c>
    </row>
    <row r="755" spans="1:17" ht="25.5" x14ac:dyDescent="0.2">
      <c r="A755" t="str">
        <f t="shared" si="11"/>
        <v>2013_1968</v>
      </c>
      <c r="D755" s="126">
        <v>753</v>
      </c>
      <c r="E755" s="127">
        <v>3582</v>
      </c>
      <c r="F755" s="127" t="s">
        <v>87</v>
      </c>
      <c r="G755" s="127">
        <v>1968</v>
      </c>
      <c r="H755" s="127">
        <v>2013</v>
      </c>
      <c r="I755" s="127">
        <v>0</v>
      </c>
      <c r="J755" s="127">
        <v>1</v>
      </c>
      <c r="K755" s="127">
        <v>652.6</v>
      </c>
      <c r="L755" s="127">
        <v>910.7</v>
      </c>
      <c r="M755" s="127">
        <v>120391.85</v>
      </c>
      <c r="N755" s="127">
        <v>240292.27</v>
      </c>
      <c r="O755" s="127">
        <v>250929.45</v>
      </c>
      <c r="P755" s="127">
        <v>217266.13</v>
      </c>
      <c r="Q755" s="127">
        <v>184.48</v>
      </c>
    </row>
    <row r="756" spans="1:17" ht="25.5" x14ac:dyDescent="0.2">
      <c r="A756" t="str">
        <f t="shared" si="11"/>
        <v>2013_3978</v>
      </c>
      <c r="D756" s="126">
        <v>754</v>
      </c>
      <c r="E756" s="127">
        <v>3978</v>
      </c>
      <c r="F756" s="127" t="s">
        <v>88</v>
      </c>
      <c r="G756" s="127">
        <v>3978</v>
      </c>
      <c r="H756" s="127">
        <v>2013</v>
      </c>
      <c r="I756" s="127">
        <v>0</v>
      </c>
      <c r="J756" s="127">
        <v>1</v>
      </c>
      <c r="K756" s="127">
        <v>556.1</v>
      </c>
      <c r="L756" s="127">
        <v>493.1</v>
      </c>
      <c r="M756" s="127">
        <v>787465.95</v>
      </c>
      <c r="N756" s="127">
        <v>800420.23</v>
      </c>
      <c r="O756" s="127">
        <v>816604.23</v>
      </c>
      <c r="P756" s="127">
        <v>206969.92</v>
      </c>
      <c r="Q756" s="127">
        <v>1416.05</v>
      </c>
    </row>
    <row r="757" spans="1:17" ht="25.5" x14ac:dyDescent="0.2">
      <c r="A757" t="str">
        <f t="shared" si="11"/>
        <v>2013_6741</v>
      </c>
      <c r="D757" s="126">
        <v>755</v>
      </c>
      <c r="E757" s="127">
        <v>6741</v>
      </c>
      <c r="F757" s="127" t="s">
        <v>89</v>
      </c>
      <c r="G757" s="127">
        <v>6741</v>
      </c>
      <c r="H757" s="127">
        <v>2013</v>
      </c>
      <c r="I757" s="127">
        <v>0</v>
      </c>
      <c r="J757" s="127">
        <v>1</v>
      </c>
      <c r="K757" s="127">
        <v>916.4</v>
      </c>
      <c r="L757" s="127">
        <v>918</v>
      </c>
      <c r="M757" s="127">
        <v>248088.3</v>
      </c>
      <c r="N757" s="127">
        <v>178240.48</v>
      </c>
      <c r="O757" s="127">
        <v>185257.33</v>
      </c>
      <c r="P757" s="127">
        <v>271242.5</v>
      </c>
      <c r="Q757" s="127">
        <v>270.72000000000003</v>
      </c>
    </row>
    <row r="758" spans="1:17" ht="25.5" x14ac:dyDescent="0.2">
      <c r="A758" t="str">
        <f t="shared" si="11"/>
        <v>2013_1970</v>
      </c>
      <c r="D758" s="126">
        <v>756</v>
      </c>
      <c r="E758" s="127">
        <v>1970</v>
      </c>
      <c r="F758" s="127" t="s">
        <v>90</v>
      </c>
      <c r="G758" s="127">
        <v>1970</v>
      </c>
      <c r="H758" s="127">
        <v>2013</v>
      </c>
      <c r="I758" s="127">
        <v>0</v>
      </c>
      <c r="J758" s="127">
        <v>1</v>
      </c>
      <c r="K758" s="127">
        <v>490.9</v>
      </c>
      <c r="L758" s="127">
        <v>447.9</v>
      </c>
      <c r="M758" s="127">
        <v>13038.46</v>
      </c>
      <c r="N758" s="127">
        <v>59958.69</v>
      </c>
      <c r="O758" s="127">
        <v>61339.63</v>
      </c>
      <c r="P758" s="127">
        <v>128076.11</v>
      </c>
      <c r="Q758" s="127">
        <v>26.56</v>
      </c>
    </row>
    <row r="759" spans="1:17" ht="38.25" x14ac:dyDescent="0.2">
      <c r="A759" t="str">
        <f t="shared" si="11"/>
        <v>2013_1972</v>
      </c>
      <c r="D759" s="126">
        <v>757</v>
      </c>
      <c r="E759" s="127">
        <v>1972</v>
      </c>
      <c r="F759" s="127" t="s">
        <v>91</v>
      </c>
      <c r="G759" s="127">
        <v>1972</v>
      </c>
      <c r="H759" s="127">
        <v>2013</v>
      </c>
      <c r="I759" s="127">
        <v>0</v>
      </c>
      <c r="J759" s="127">
        <v>1</v>
      </c>
      <c r="K759" s="127">
        <v>377</v>
      </c>
      <c r="L759" s="127">
        <v>382</v>
      </c>
      <c r="M759" s="127">
        <v>152499.13</v>
      </c>
      <c r="N759" s="127">
        <v>160858.54</v>
      </c>
      <c r="O759" s="127">
        <v>164939.13</v>
      </c>
      <c r="P759" s="127">
        <v>163854.24</v>
      </c>
      <c r="Q759" s="127">
        <v>404.51</v>
      </c>
    </row>
    <row r="760" spans="1:17" ht="25.5" x14ac:dyDescent="0.2">
      <c r="A760" t="str">
        <f t="shared" si="11"/>
        <v>2013_1965</v>
      </c>
      <c r="D760" s="126">
        <v>758</v>
      </c>
      <c r="E760" s="127">
        <v>1965</v>
      </c>
      <c r="F760" s="127" t="s">
        <v>92</v>
      </c>
      <c r="G760" s="127">
        <v>1965</v>
      </c>
      <c r="H760" s="127">
        <v>2013</v>
      </c>
      <c r="I760" s="127">
        <v>0</v>
      </c>
      <c r="J760" s="127">
        <v>2</v>
      </c>
      <c r="K760" s="127">
        <v>671.5</v>
      </c>
      <c r="L760" s="127">
        <v>528.5</v>
      </c>
      <c r="M760" s="127">
        <v>261001.29</v>
      </c>
      <c r="N760" s="127">
        <v>202503.9</v>
      </c>
      <c r="O760" s="127">
        <v>223596.42</v>
      </c>
      <c r="P760" s="127">
        <v>160255.72</v>
      </c>
      <c r="Q760" s="127">
        <v>388.68</v>
      </c>
    </row>
    <row r="761" spans="1:17" ht="51" x14ac:dyDescent="0.2">
      <c r="A761" t="str">
        <f t="shared" si="11"/>
        <v>2013_657</v>
      </c>
      <c r="D761" s="126">
        <v>759</v>
      </c>
      <c r="E761" s="127">
        <v>657</v>
      </c>
      <c r="F761" s="127" t="s">
        <v>333</v>
      </c>
      <c r="G761" s="127">
        <v>657</v>
      </c>
      <c r="H761" s="127">
        <v>2013</v>
      </c>
      <c r="I761" s="127">
        <v>0</v>
      </c>
      <c r="J761" s="127">
        <v>1</v>
      </c>
      <c r="K761" s="127">
        <v>886</v>
      </c>
      <c r="L761" s="127">
        <v>925</v>
      </c>
      <c r="M761" s="127">
        <v>559195.92000000004</v>
      </c>
      <c r="N761" s="127">
        <v>602173.6</v>
      </c>
      <c r="O761" s="127">
        <v>607071.93999999994</v>
      </c>
      <c r="P761" s="127">
        <v>430535.12</v>
      </c>
      <c r="Q761" s="127">
        <v>631.15</v>
      </c>
    </row>
    <row r="762" spans="1:17" ht="51" x14ac:dyDescent="0.2">
      <c r="A762" t="str">
        <f t="shared" si="11"/>
        <v>2013_1989</v>
      </c>
      <c r="D762" s="126">
        <v>760</v>
      </c>
      <c r="E762" s="127">
        <v>1989</v>
      </c>
      <c r="F762" s="127" t="s">
        <v>93</v>
      </c>
      <c r="G762" s="127">
        <v>1989</v>
      </c>
      <c r="H762" s="127">
        <v>2013</v>
      </c>
      <c r="I762" s="127">
        <v>0</v>
      </c>
      <c r="J762" s="127">
        <v>1</v>
      </c>
      <c r="K762" s="127">
        <v>430.1</v>
      </c>
      <c r="L762" s="127">
        <v>545.1</v>
      </c>
      <c r="M762" s="127">
        <v>75489.27</v>
      </c>
      <c r="N762" s="127">
        <v>155362.32</v>
      </c>
      <c r="O762" s="127">
        <v>160941.39000000001</v>
      </c>
      <c r="P762" s="127">
        <v>133668.94</v>
      </c>
      <c r="Q762" s="127">
        <v>175.52</v>
      </c>
    </row>
    <row r="763" spans="1:17" ht="51" x14ac:dyDescent="0.2">
      <c r="A763" t="str">
        <f t="shared" si="11"/>
        <v>2013_2007</v>
      </c>
      <c r="D763" s="126">
        <v>761</v>
      </c>
      <c r="E763" s="127">
        <v>2007</v>
      </c>
      <c r="F763" s="127" t="s">
        <v>94</v>
      </c>
      <c r="G763" s="127">
        <v>2007</v>
      </c>
      <c r="H763" s="127">
        <v>2013</v>
      </c>
      <c r="I763" s="127">
        <v>0</v>
      </c>
      <c r="J763" s="127">
        <v>1</v>
      </c>
      <c r="K763" s="127">
        <v>645.70000000000005</v>
      </c>
      <c r="L763" s="127">
        <v>561.6</v>
      </c>
      <c r="M763" s="127">
        <v>373968.22</v>
      </c>
      <c r="N763" s="127">
        <v>323018.28000000003</v>
      </c>
      <c r="O763" s="127">
        <v>327000.8</v>
      </c>
      <c r="P763" s="127">
        <v>271081.82</v>
      </c>
      <c r="Q763" s="127">
        <v>579.16999999999996</v>
      </c>
    </row>
    <row r="764" spans="1:17" ht="25.5" x14ac:dyDescent="0.2">
      <c r="A764" t="str">
        <f t="shared" si="11"/>
        <v>2013_2088</v>
      </c>
      <c r="D764" s="126">
        <v>762</v>
      </c>
      <c r="E764" s="127">
        <v>2088</v>
      </c>
      <c r="F764" s="127" t="s">
        <v>95</v>
      </c>
      <c r="G764" s="127">
        <v>2088</v>
      </c>
      <c r="H764" s="127">
        <v>2013</v>
      </c>
      <c r="I764" s="127">
        <v>0</v>
      </c>
      <c r="J764" s="127">
        <v>1</v>
      </c>
      <c r="K764" s="127">
        <v>667.5</v>
      </c>
      <c r="L764" s="127">
        <v>741.5</v>
      </c>
      <c r="M764" s="127">
        <v>227381.89</v>
      </c>
      <c r="N764" s="127">
        <v>225997.18</v>
      </c>
      <c r="O764" s="127">
        <v>226289.54</v>
      </c>
      <c r="P764" s="127">
        <v>227361.77</v>
      </c>
      <c r="Q764" s="127">
        <v>340.65</v>
      </c>
    </row>
    <row r="765" spans="1:17" ht="25.5" x14ac:dyDescent="0.2">
      <c r="A765" t="str">
        <f t="shared" si="11"/>
        <v>2013_2097</v>
      </c>
      <c r="D765" s="126">
        <v>763</v>
      </c>
      <c r="E765" s="127">
        <v>2097</v>
      </c>
      <c r="F765" s="127" t="s">
        <v>96</v>
      </c>
      <c r="G765" s="127">
        <v>2097</v>
      </c>
      <c r="H765" s="127">
        <v>2013</v>
      </c>
      <c r="I765" s="127">
        <v>0</v>
      </c>
      <c r="J765" s="127">
        <v>1</v>
      </c>
      <c r="K765" s="127">
        <v>466.9</v>
      </c>
      <c r="L765" s="127">
        <v>432.2</v>
      </c>
      <c r="M765" s="127">
        <v>81239.710000000006</v>
      </c>
      <c r="N765" s="127">
        <v>173796.43</v>
      </c>
      <c r="O765" s="127">
        <v>186572.32</v>
      </c>
      <c r="P765" s="127">
        <v>175797.88</v>
      </c>
      <c r="Q765" s="127">
        <v>174</v>
      </c>
    </row>
    <row r="766" spans="1:17" x14ac:dyDescent="0.2">
      <c r="A766" t="str">
        <f t="shared" si="11"/>
        <v>2013_2113</v>
      </c>
      <c r="D766" s="126">
        <v>764</v>
      </c>
      <c r="E766" s="127">
        <v>2113</v>
      </c>
      <c r="F766" s="127" t="s">
        <v>97</v>
      </c>
      <c r="G766" s="127">
        <v>2113</v>
      </c>
      <c r="H766" s="127">
        <v>2013</v>
      </c>
      <c r="I766" s="127">
        <v>0</v>
      </c>
      <c r="J766" s="127">
        <v>1</v>
      </c>
      <c r="K766" s="127">
        <v>215.2</v>
      </c>
      <c r="L766" s="127">
        <v>219.2</v>
      </c>
      <c r="M766" s="127">
        <v>125814.31</v>
      </c>
      <c r="N766" s="127">
        <v>125149.57</v>
      </c>
      <c r="O766" s="127">
        <v>126548.2</v>
      </c>
      <c r="P766" s="127">
        <v>92618.69</v>
      </c>
      <c r="Q766" s="127">
        <v>584.64</v>
      </c>
    </row>
    <row r="767" spans="1:17" ht="38.25" x14ac:dyDescent="0.2">
      <c r="A767" t="str">
        <f t="shared" si="11"/>
        <v>2013_2124</v>
      </c>
      <c r="D767" s="126">
        <v>765</v>
      </c>
      <c r="E767" s="127">
        <v>2124</v>
      </c>
      <c r="F767" s="127" t="s">
        <v>397</v>
      </c>
      <c r="G767" s="127">
        <v>2124</v>
      </c>
      <c r="H767" s="127">
        <v>2013</v>
      </c>
      <c r="I767" s="127">
        <v>0</v>
      </c>
      <c r="J767" s="127">
        <v>1</v>
      </c>
      <c r="K767" s="127">
        <v>1351</v>
      </c>
      <c r="L767" s="127">
        <v>1324.9</v>
      </c>
      <c r="M767" s="127">
        <v>275094.8</v>
      </c>
      <c r="N767" s="127">
        <v>626568.27</v>
      </c>
      <c r="O767" s="127">
        <v>634085.37</v>
      </c>
      <c r="P767" s="127">
        <v>442028.18</v>
      </c>
      <c r="Q767" s="127">
        <v>203.62</v>
      </c>
    </row>
    <row r="768" spans="1:17" ht="51" x14ac:dyDescent="0.2">
      <c r="A768" t="str">
        <f t="shared" si="11"/>
        <v>2013_2151</v>
      </c>
      <c r="D768" s="126">
        <v>766</v>
      </c>
      <c r="E768" s="127">
        <v>2151</v>
      </c>
      <c r="F768" s="127" t="s">
        <v>406</v>
      </c>
      <c r="G768" s="127">
        <v>2151</v>
      </c>
      <c r="H768" s="127">
        <v>2013</v>
      </c>
      <c r="I768" s="127">
        <v>0</v>
      </c>
      <c r="J768" s="127">
        <v>2</v>
      </c>
      <c r="K768" s="127">
        <v>446.8</v>
      </c>
      <c r="L768" s="127">
        <v>396.3</v>
      </c>
      <c r="M768" s="127">
        <v>163421.31</v>
      </c>
      <c r="N768" s="127">
        <v>99515.57</v>
      </c>
      <c r="O768" s="127">
        <v>109218.44</v>
      </c>
      <c r="P768" s="127">
        <v>155786.51</v>
      </c>
      <c r="Q768" s="127">
        <v>365.76</v>
      </c>
    </row>
    <row r="769" spans="1:17" x14ac:dyDescent="0.2">
      <c r="A769" t="str">
        <f t="shared" si="11"/>
        <v>2013_2169</v>
      </c>
      <c r="D769" s="126">
        <v>767</v>
      </c>
      <c r="E769" s="127">
        <v>2169</v>
      </c>
      <c r="F769" s="127" t="s">
        <v>98</v>
      </c>
      <c r="G769" s="127">
        <v>2169</v>
      </c>
      <c r="H769" s="127">
        <v>2013</v>
      </c>
      <c r="I769" s="127">
        <v>0</v>
      </c>
      <c r="J769" s="127">
        <v>1</v>
      </c>
      <c r="K769" s="127">
        <v>1694.6</v>
      </c>
      <c r="L769" s="127">
        <v>1694.4</v>
      </c>
      <c r="M769" s="127">
        <v>1424491.11</v>
      </c>
      <c r="N769" s="127">
        <v>761392.25</v>
      </c>
      <c r="O769" s="127">
        <v>772631.91</v>
      </c>
      <c r="P769" s="127">
        <v>841806.2</v>
      </c>
      <c r="Q769" s="127">
        <v>840.61</v>
      </c>
    </row>
    <row r="770" spans="1:17" ht="25.5" x14ac:dyDescent="0.2">
      <c r="A770" t="str">
        <f t="shared" si="11"/>
        <v>2013_2295</v>
      </c>
      <c r="D770" s="126">
        <v>768</v>
      </c>
      <c r="E770" s="127">
        <v>2295</v>
      </c>
      <c r="F770" s="127" t="s">
        <v>99</v>
      </c>
      <c r="G770" s="127">
        <v>2295</v>
      </c>
      <c r="H770" s="127">
        <v>2013</v>
      </c>
      <c r="I770" s="127">
        <v>0</v>
      </c>
      <c r="J770" s="127">
        <v>2</v>
      </c>
      <c r="K770" s="127">
        <v>1108.7</v>
      </c>
      <c r="L770" s="127">
        <v>1136.5</v>
      </c>
      <c r="M770" s="127">
        <v>595283.32999999996</v>
      </c>
      <c r="N770" s="127">
        <v>442552.08</v>
      </c>
      <c r="O770" s="127">
        <v>460696.46</v>
      </c>
      <c r="P770" s="127">
        <v>338285.97</v>
      </c>
      <c r="Q770" s="127">
        <v>536.91999999999996</v>
      </c>
    </row>
    <row r="771" spans="1:17" ht="25.5" x14ac:dyDescent="0.2">
      <c r="A771" t="str">
        <f t="shared" si="11"/>
        <v>2013_2313</v>
      </c>
      <c r="D771" s="126">
        <v>769</v>
      </c>
      <c r="E771" s="127">
        <v>2313</v>
      </c>
      <c r="F771" s="127" t="s">
        <v>100</v>
      </c>
      <c r="G771" s="127">
        <v>2313</v>
      </c>
      <c r="H771" s="127">
        <v>2013</v>
      </c>
      <c r="I771" s="127">
        <v>0</v>
      </c>
      <c r="J771" s="127">
        <v>1</v>
      </c>
      <c r="K771" s="127">
        <v>3711.8</v>
      </c>
      <c r="L771" s="127">
        <v>3618.1</v>
      </c>
      <c r="M771" s="127">
        <v>1013502.34</v>
      </c>
      <c r="N771" s="127">
        <v>1496180.42</v>
      </c>
      <c r="O771" s="127">
        <v>1529956.59</v>
      </c>
      <c r="P771" s="127">
        <v>1005904.22</v>
      </c>
      <c r="Q771" s="127">
        <v>273.05</v>
      </c>
    </row>
    <row r="772" spans="1:17" ht="25.5" x14ac:dyDescent="0.2">
      <c r="A772" t="str">
        <f t="shared" ref="A772:A835" si="12">CONCATENATE(H772,"_",G772)</f>
        <v>2013_2322</v>
      </c>
      <c r="D772" s="126">
        <v>770</v>
      </c>
      <c r="E772" s="127">
        <v>2322</v>
      </c>
      <c r="F772" s="127" t="s">
        <v>101</v>
      </c>
      <c r="G772" s="127">
        <v>2322</v>
      </c>
      <c r="H772" s="127">
        <v>2013</v>
      </c>
      <c r="I772" s="127">
        <v>0</v>
      </c>
      <c r="J772" s="127">
        <v>1</v>
      </c>
      <c r="K772" s="127">
        <v>2268.1999999999998</v>
      </c>
      <c r="L772" s="127">
        <v>2058.1999999999998</v>
      </c>
      <c r="M772" s="127">
        <v>1034217.44</v>
      </c>
      <c r="N772" s="127">
        <v>436636.83</v>
      </c>
      <c r="O772" s="127">
        <v>442856.67</v>
      </c>
      <c r="P772" s="127">
        <v>384319.08</v>
      </c>
      <c r="Q772" s="127">
        <v>455.96</v>
      </c>
    </row>
    <row r="773" spans="1:17" ht="25.5" x14ac:dyDescent="0.2">
      <c r="A773" t="str">
        <f t="shared" si="12"/>
        <v>2013_2369</v>
      </c>
      <c r="D773" s="126">
        <v>771</v>
      </c>
      <c r="E773" s="127">
        <v>2369</v>
      </c>
      <c r="F773" s="127" t="s">
        <v>102</v>
      </c>
      <c r="G773" s="127">
        <v>2369</v>
      </c>
      <c r="H773" s="127">
        <v>2013</v>
      </c>
      <c r="I773" s="127">
        <v>0</v>
      </c>
      <c r="J773" s="127">
        <v>1</v>
      </c>
      <c r="K773" s="127">
        <v>446.6</v>
      </c>
      <c r="L773" s="127">
        <v>432.7</v>
      </c>
      <c r="M773" s="127">
        <v>101965.28</v>
      </c>
      <c r="N773" s="127">
        <v>49717.83</v>
      </c>
      <c r="O773" s="127">
        <v>53333.15</v>
      </c>
      <c r="P773" s="127">
        <v>62677</v>
      </c>
      <c r="Q773" s="127">
        <v>228.31</v>
      </c>
    </row>
    <row r="774" spans="1:17" x14ac:dyDescent="0.2">
      <c r="A774" t="str">
        <f t="shared" si="12"/>
        <v>2013_2682</v>
      </c>
      <c r="D774" s="126">
        <v>772</v>
      </c>
      <c r="E774" s="127">
        <v>2682</v>
      </c>
      <c r="F774" s="127" t="s">
        <v>1</v>
      </c>
      <c r="G774" s="127">
        <v>2682</v>
      </c>
      <c r="H774" s="127">
        <v>2013</v>
      </c>
      <c r="I774" s="127">
        <v>0</v>
      </c>
      <c r="J774" s="127">
        <v>1</v>
      </c>
      <c r="K774" s="127">
        <v>318.3</v>
      </c>
      <c r="L774" s="127">
        <v>459.3</v>
      </c>
      <c r="M774" s="127">
        <v>94300.4</v>
      </c>
      <c r="N774" s="127">
        <v>160183.76</v>
      </c>
      <c r="O774" s="127">
        <v>178779.82</v>
      </c>
      <c r="P774" s="127">
        <v>125290.29</v>
      </c>
      <c r="Q774" s="127">
        <v>296.26</v>
      </c>
    </row>
    <row r="775" spans="1:17" ht="25.5" x14ac:dyDescent="0.2">
      <c r="A775" t="str">
        <f t="shared" si="12"/>
        <v>2013_2376</v>
      </c>
      <c r="D775" s="126">
        <v>773</v>
      </c>
      <c r="E775" s="127">
        <v>2376</v>
      </c>
      <c r="F775" s="127" t="s">
        <v>103</v>
      </c>
      <c r="G775" s="127">
        <v>2376</v>
      </c>
      <c r="H775" s="127">
        <v>2013</v>
      </c>
      <c r="I775" s="127">
        <v>0</v>
      </c>
      <c r="J775" s="127">
        <v>1</v>
      </c>
      <c r="K775" s="127">
        <v>444</v>
      </c>
      <c r="L775" s="127">
        <v>458.1</v>
      </c>
      <c r="M775" s="127">
        <v>498169.7</v>
      </c>
      <c r="N775" s="127">
        <v>165033.91</v>
      </c>
      <c r="O775" s="127">
        <v>167611.57</v>
      </c>
      <c r="P775" s="127">
        <v>129569.08</v>
      </c>
      <c r="Q775" s="127">
        <v>1122</v>
      </c>
    </row>
    <row r="776" spans="1:17" ht="38.25" x14ac:dyDescent="0.2">
      <c r="A776" t="str">
        <f t="shared" si="12"/>
        <v>2013_2403</v>
      </c>
      <c r="D776" s="126">
        <v>774</v>
      </c>
      <c r="E776" s="127">
        <v>2403</v>
      </c>
      <c r="F776" s="127" t="s">
        <v>398</v>
      </c>
      <c r="G776" s="127">
        <v>2403</v>
      </c>
      <c r="H776" s="127">
        <v>2013</v>
      </c>
      <c r="I776" s="127">
        <v>0</v>
      </c>
      <c r="J776" s="127">
        <v>2</v>
      </c>
      <c r="K776" s="127">
        <v>1012.7</v>
      </c>
      <c r="L776" s="127">
        <v>1109.2</v>
      </c>
      <c r="M776" s="127">
        <v>352300.56</v>
      </c>
      <c r="N776" s="127">
        <v>370170.63</v>
      </c>
      <c r="O776" s="127">
        <v>374351.14</v>
      </c>
      <c r="P776" s="127">
        <v>321373.36</v>
      </c>
      <c r="Q776" s="127">
        <v>347.88</v>
      </c>
    </row>
    <row r="777" spans="1:17" ht="38.25" x14ac:dyDescent="0.2">
      <c r="A777" t="str">
        <f t="shared" si="12"/>
        <v>2013_2457</v>
      </c>
      <c r="D777" s="126">
        <v>775</v>
      </c>
      <c r="E777" s="127">
        <v>2457</v>
      </c>
      <c r="F777" s="127" t="s">
        <v>104</v>
      </c>
      <c r="G777" s="127">
        <v>2457</v>
      </c>
      <c r="H777" s="127">
        <v>2013</v>
      </c>
      <c r="I777" s="127">
        <v>0</v>
      </c>
      <c r="J777" s="127">
        <v>1</v>
      </c>
      <c r="K777" s="127">
        <v>456</v>
      </c>
      <c r="L777" s="127">
        <v>434</v>
      </c>
      <c r="M777" s="127">
        <v>92859.82</v>
      </c>
      <c r="N777" s="127">
        <v>140057.01</v>
      </c>
      <c r="O777" s="127">
        <v>144521.60000000001</v>
      </c>
      <c r="P777" s="127">
        <v>116253.46</v>
      </c>
      <c r="Q777" s="127">
        <v>203.64</v>
      </c>
    </row>
    <row r="778" spans="1:17" x14ac:dyDescent="0.2">
      <c r="A778" t="str">
        <f t="shared" si="12"/>
        <v>2013_2466</v>
      </c>
      <c r="D778" s="126">
        <v>776</v>
      </c>
      <c r="E778" s="127">
        <v>2466</v>
      </c>
      <c r="F778" s="127" t="s">
        <v>105</v>
      </c>
      <c r="G778" s="127">
        <v>2466</v>
      </c>
      <c r="H778" s="127">
        <v>2013</v>
      </c>
      <c r="I778" s="127">
        <v>0</v>
      </c>
      <c r="J778" s="127">
        <v>1</v>
      </c>
      <c r="K778" s="127">
        <v>1296.3</v>
      </c>
      <c r="L778" s="127">
        <v>1363.7</v>
      </c>
      <c r="M778" s="127">
        <v>734041.67</v>
      </c>
      <c r="N778" s="127">
        <v>265351.19</v>
      </c>
      <c r="O778" s="127">
        <v>277809.27</v>
      </c>
      <c r="P778" s="127">
        <v>280555.05</v>
      </c>
      <c r="Q778" s="127">
        <v>566.26</v>
      </c>
    </row>
    <row r="779" spans="1:17" ht="38.25" x14ac:dyDescent="0.2">
      <c r="A779" t="str">
        <f t="shared" si="12"/>
        <v>2013_2493</v>
      </c>
      <c r="D779" s="126">
        <v>777</v>
      </c>
      <c r="E779" s="127">
        <v>2493</v>
      </c>
      <c r="F779" s="127" t="s">
        <v>106</v>
      </c>
      <c r="G779" s="127">
        <v>2493</v>
      </c>
      <c r="H779" s="127">
        <v>2013</v>
      </c>
      <c r="I779" s="127">
        <v>0</v>
      </c>
      <c r="J779" s="127">
        <v>1</v>
      </c>
      <c r="K779" s="127">
        <v>129</v>
      </c>
      <c r="L779" s="127">
        <v>64</v>
      </c>
      <c r="M779" s="127">
        <v>486532.3</v>
      </c>
      <c r="N779" s="127">
        <v>150093.71</v>
      </c>
      <c r="O779" s="127">
        <v>151439.91</v>
      </c>
      <c r="P779" s="127">
        <v>54601.57</v>
      </c>
      <c r="Q779" s="127">
        <v>3771.57</v>
      </c>
    </row>
    <row r="780" spans="1:17" ht="38.25" x14ac:dyDescent="0.2">
      <c r="A780" t="str">
        <f t="shared" si="12"/>
        <v>2013_2502</v>
      </c>
      <c r="D780" s="126">
        <v>778</v>
      </c>
      <c r="E780" s="127">
        <v>2502</v>
      </c>
      <c r="F780" s="127" t="s">
        <v>107</v>
      </c>
      <c r="G780" s="127">
        <v>2502</v>
      </c>
      <c r="H780" s="127">
        <v>2013</v>
      </c>
      <c r="I780" s="127">
        <v>0</v>
      </c>
      <c r="J780" s="127">
        <v>1</v>
      </c>
      <c r="K780" s="127">
        <v>610.79999999999995</v>
      </c>
      <c r="L780" s="127">
        <v>555.4</v>
      </c>
      <c r="M780" s="127">
        <v>403722.49</v>
      </c>
      <c r="N780" s="127">
        <v>250039</v>
      </c>
      <c r="O780" s="127">
        <v>258392.43</v>
      </c>
      <c r="P780" s="127">
        <v>177154.88</v>
      </c>
      <c r="Q780" s="127">
        <v>660.97</v>
      </c>
    </row>
    <row r="781" spans="1:17" x14ac:dyDescent="0.2">
      <c r="A781" t="str">
        <f t="shared" si="12"/>
        <v>2013_2511</v>
      </c>
      <c r="D781" s="126">
        <v>779</v>
      </c>
      <c r="E781" s="127">
        <v>2511</v>
      </c>
      <c r="F781" s="127" t="s">
        <v>108</v>
      </c>
      <c r="G781" s="127">
        <v>2511</v>
      </c>
      <c r="H781" s="127">
        <v>2013</v>
      </c>
      <c r="I781" s="127">
        <v>0</v>
      </c>
      <c r="J781" s="127">
        <v>1</v>
      </c>
      <c r="K781" s="127">
        <v>2023.5</v>
      </c>
      <c r="L781" s="127">
        <v>2021.4</v>
      </c>
      <c r="M781" s="127">
        <v>688852.97</v>
      </c>
      <c r="N781" s="127">
        <v>705685.09</v>
      </c>
      <c r="O781" s="127">
        <v>719506.98</v>
      </c>
      <c r="P781" s="127">
        <v>680510.69</v>
      </c>
      <c r="Q781" s="127">
        <v>340.43</v>
      </c>
    </row>
    <row r="782" spans="1:17" ht="25.5" x14ac:dyDescent="0.2">
      <c r="A782" t="str">
        <f t="shared" si="12"/>
        <v>2013_2520</v>
      </c>
      <c r="D782" s="126">
        <v>780</v>
      </c>
      <c r="E782" s="127">
        <v>2520</v>
      </c>
      <c r="F782" s="127" t="s">
        <v>109</v>
      </c>
      <c r="G782" s="127">
        <v>2520</v>
      </c>
      <c r="H782" s="127">
        <v>2013</v>
      </c>
      <c r="I782" s="127">
        <v>0</v>
      </c>
      <c r="J782" s="127">
        <v>1</v>
      </c>
      <c r="K782" s="127">
        <v>305.10000000000002</v>
      </c>
      <c r="L782" s="127">
        <v>343</v>
      </c>
      <c r="M782" s="127">
        <v>123031.49</v>
      </c>
      <c r="N782" s="127">
        <v>54811.73</v>
      </c>
      <c r="O782" s="127">
        <v>56126.12</v>
      </c>
      <c r="P782" s="127">
        <v>63594.95</v>
      </c>
      <c r="Q782" s="127">
        <v>403.25</v>
      </c>
    </row>
    <row r="783" spans="1:17" ht="25.5" x14ac:dyDescent="0.2">
      <c r="A783" t="str">
        <f t="shared" si="12"/>
        <v>2013_2556</v>
      </c>
      <c r="D783" s="126">
        <v>781</v>
      </c>
      <c r="E783" s="127">
        <v>2556</v>
      </c>
      <c r="F783" s="127" t="s">
        <v>110</v>
      </c>
      <c r="G783" s="127">
        <v>2556</v>
      </c>
      <c r="H783" s="127">
        <v>2013</v>
      </c>
      <c r="I783" s="127">
        <v>0</v>
      </c>
      <c r="J783" s="127">
        <v>1</v>
      </c>
      <c r="K783" s="127">
        <v>350</v>
      </c>
      <c r="L783" s="127">
        <v>305</v>
      </c>
      <c r="M783" s="127">
        <v>487725.39</v>
      </c>
      <c r="N783" s="127">
        <v>199609.54</v>
      </c>
      <c r="O783" s="127">
        <v>203621.27</v>
      </c>
      <c r="P783" s="127">
        <v>123017.97</v>
      </c>
      <c r="Q783" s="127">
        <v>1393.5</v>
      </c>
    </row>
    <row r="784" spans="1:17" ht="25.5" x14ac:dyDescent="0.2">
      <c r="A784" t="str">
        <f t="shared" si="12"/>
        <v>2013_3195</v>
      </c>
      <c r="D784" s="126">
        <v>782</v>
      </c>
      <c r="E784" s="127">
        <v>3195</v>
      </c>
      <c r="F784" s="127" t="s">
        <v>111</v>
      </c>
      <c r="G784" s="127">
        <v>3195</v>
      </c>
      <c r="H784" s="127">
        <v>2013</v>
      </c>
      <c r="I784" s="127">
        <v>0</v>
      </c>
      <c r="J784" s="127">
        <v>2</v>
      </c>
      <c r="K784" s="127">
        <v>1323.2</v>
      </c>
      <c r="L784" s="127">
        <v>1261.5999999999999</v>
      </c>
      <c r="M784" s="127">
        <v>959859.16</v>
      </c>
      <c r="N784" s="127">
        <v>550926.39</v>
      </c>
      <c r="O784" s="127">
        <v>598853.88</v>
      </c>
      <c r="P784" s="127">
        <v>433352.49</v>
      </c>
      <c r="Q784" s="127">
        <v>725.41</v>
      </c>
    </row>
    <row r="785" spans="1:17" ht="25.5" x14ac:dyDescent="0.2">
      <c r="A785" t="str">
        <f t="shared" si="12"/>
        <v>2013_2709</v>
      </c>
      <c r="D785" s="126">
        <v>783</v>
      </c>
      <c r="E785" s="127">
        <v>2709</v>
      </c>
      <c r="F785" s="127" t="s">
        <v>112</v>
      </c>
      <c r="G785" s="127">
        <v>2709</v>
      </c>
      <c r="H785" s="127">
        <v>2013</v>
      </c>
      <c r="I785" s="127">
        <v>0</v>
      </c>
      <c r="J785" s="127">
        <v>1</v>
      </c>
      <c r="K785" s="127">
        <v>1670.7</v>
      </c>
      <c r="L785" s="127">
        <v>1703.7</v>
      </c>
      <c r="M785" s="127">
        <v>918241.97</v>
      </c>
      <c r="N785" s="127">
        <v>1001967.55</v>
      </c>
      <c r="O785" s="127">
        <v>1005722.64</v>
      </c>
      <c r="P785" s="127">
        <v>528791.78</v>
      </c>
      <c r="Q785" s="127">
        <v>549.62</v>
      </c>
    </row>
    <row r="786" spans="1:17" x14ac:dyDescent="0.2">
      <c r="A786" t="str">
        <f t="shared" si="12"/>
        <v>2013_2718</v>
      </c>
      <c r="D786" s="126">
        <v>784</v>
      </c>
      <c r="E786" s="127">
        <v>2718</v>
      </c>
      <c r="F786" s="127" t="s">
        <v>113</v>
      </c>
      <c r="G786" s="127">
        <v>2718</v>
      </c>
      <c r="H786" s="127">
        <v>2013</v>
      </c>
      <c r="I786" s="127">
        <v>0</v>
      </c>
      <c r="J786" s="127">
        <v>1</v>
      </c>
      <c r="K786" s="127">
        <v>593.4</v>
      </c>
      <c r="L786" s="127">
        <v>551</v>
      </c>
      <c r="M786" s="127">
        <v>152823.25</v>
      </c>
      <c r="N786" s="127">
        <v>250024.71</v>
      </c>
      <c r="O786" s="127">
        <v>251188.03</v>
      </c>
      <c r="P786" s="127">
        <v>175409</v>
      </c>
      <c r="Q786" s="127">
        <v>257.54000000000002</v>
      </c>
    </row>
    <row r="787" spans="1:17" ht="25.5" x14ac:dyDescent="0.2">
      <c r="A787" t="str">
        <f t="shared" si="12"/>
        <v>2013_2727</v>
      </c>
      <c r="D787" s="126">
        <v>785</v>
      </c>
      <c r="E787" s="127">
        <v>2727</v>
      </c>
      <c r="F787" s="127" t="s">
        <v>114</v>
      </c>
      <c r="G787" s="127">
        <v>2727</v>
      </c>
      <c r="H787" s="127">
        <v>2013</v>
      </c>
      <c r="I787" s="127">
        <v>0</v>
      </c>
      <c r="J787" s="127">
        <v>1</v>
      </c>
      <c r="K787" s="127">
        <v>637.4</v>
      </c>
      <c r="L787" s="127">
        <v>673.4</v>
      </c>
      <c r="M787" s="127">
        <v>143419.57999999999</v>
      </c>
      <c r="N787" s="127">
        <v>200230.89</v>
      </c>
      <c r="O787" s="127">
        <v>202972.74</v>
      </c>
      <c r="P787" s="127">
        <v>177511.18</v>
      </c>
      <c r="Q787" s="127">
        <v>225.01</v>
      </c>
    </row>
    <row r="788" spans="1:17" ht="25.5" x14ac:dyDescent="0.2">
      <c r="A788" t="str">
        <f t="shared" si="12"/>
        <v>2013_2754</v>
      </c>
      <c r="D788" s="126">
        <v>786</v>
      </c>
      <c r="E788" s="127">
        <v>2754</v>
      </c>
      <c r="F788" s="127" t="s">
        <v>115</v>
      </c>
      <c r="G788" s="127">
        <v>2754</v>
      </c>
      <c r="H788" s="127">
        <v>2013</v>
      </c>
      <c r="I788" s="127">
        <v>0</v>
      </c>
      <c r="J788" s="127">
        <v>1</v>
      </c>
      <c r="K788" s="127">
        <v>466.9</v>
      </c>
      <c r="L788" s="127">
        <v>527.29999999999995</v>
      </c>
      <c r="M788" s="127">
        <v>261742.54</v>
      </c>
      <c r="N788" s="127">
        <v>299962.65999999997</v>
      </c>
      <c r="O788" s="127">
        <v>303937.95</v>
      </c>
      <c r="P788" s="127">
        <v>74103</v>
      </c>
      <c r="Q788" s="127">
        <v>560.6</v>
      </c>
    </row>
    <row r="789" spans="1:17" x14ac:dyDescent="0.2">
      <c r="A789" t="str">
        <f t="shared" si="12"/>
        <v>2013_2766</v>
      </c>
      <c r="D789" s="126">
        <v>787</v>
      </c>
      <c r="E789" s="127">
        <v>2766</v>
      </c>
      <c r="F789" s="127" t="s">
        <v>334</v>
      </c>
      <c r="G789" s="127">
        <v>2766</v>
      </c>
      <c r="H789" s="127">
        <v>2013</v>
      </c>
      <c r="I789" s="127">
        <v>0</v>
      </c>
      <c r="J789" s="127">
        <v>1</v>
      </c>
      <c r="K789" s="127">
        <v>313.7</v>
      </c>
      <c r="L789" s="127">
        <v>310.7</v>
      </c>
      <c r="M789" s="127">
        <v>417760.14</v>
      </c>
      <c r="N789" s="127">
        <v>170443.86</v>
      </c>
      <c r="O789" s="127">
        <v>173610.23</v>
      </c>
      <c r="P789" s="127">
        <v>138853.21</v>
      </c>
      <c r="Q789" s="127">
        <v>1331.72</v>
      </c>
    </row>
    <row r="790" spans="1:17" x14ac:dyDescent="0.2">
      <c r="A790" t="str">
        <f t="shared" si="12"/>
        <v>2013_2772</v>
      </c>
      <c r="D790" s="126">
        <v>788</v>
      </c>
      <c r="E790" s="127">
        <v>2772</v>
      </c>
      <c r="F790" s="127" t="s">
        <v>116</v>
      </c>
      <c r="G790" s="127">
        <v>2772</v>
      </c>
      <c r="H790" s="127">
        <v>2013</v>
      </c>
      <c r="I790" s="127">
        <v>0</v>
      </c>
      <c r="J790" s="127">
        <v>1</v>
      </c>
      <c r="K790" s="127">
        <v>259</v>
      </c>
      <c r="L790" s="127">
        <v>217</v>
      </c>
      <c r="M790" s="127">
        <v>14697</v>
      </c>
      <c r="N790" s="127">
        <v>100372.16</v>
      </c>
      <c r="O790" s="127">
        <v>101608.38</v>
      </c>
      <c r="P790" s="127">
        <v>128849.72</v>
      </c>
      <c r="Q790" s="127">
        <v>56.75</v>
      </c>
    </row>
    <row r="791" spans="1:17" ht="25.5" x14ac:dyDescent="0.2">
      <c r="A791" t="str">
        <f t="shared" si="12"/>
        <v>2013_2781</v>
      </c>
      <c r="D791" s="126">
        <v>789</v>
      </c>
      <c r="E791" s="127">
        <v>2781</v>
      </c>
      <c r="F791" s="127" t="s">
        <v>117</v>
      </c>
      <c r="G791" s="127">
        <v>2781</v>
      </c>
      <c r="H791" s="127">
        <v>2013</v>
      </c>
      <c r="I791" s="127">
        <v>0</v>
      </c>
      <c r="J791" s="127">
        <v>1</v>
      </c>
      <c r="K791" s="127">
        <v>1199</v>
      </c>
      <c r="L791" s="127">
        <v>1203.2</v>
      </c>
      <c r="M791" s="127">
        <v>545013.53</v>
      </c>
      <c r="N791" s="127">
        <v>600776.03</v>
      </c>
      <c r="O791" s="127">
        <v>614369.65</v>
      </c>
      <c r="P791" s="127">
        <v>324221.33</v>
      </c>
      <c r="Q791" s="127">
        <v>454.56</v>
      </c>
    </row>
    <row r="792" spans="1:17" x14ac:dyDescent="0.2">
      <c r="A792" t="str">
        <f t="shared" si="12"/>
        <v>2013_2826</v>
      </c>
      <c r="D792" s="126">
        <v>790</v>
      </c>
      <c r="E792" s="127">
        <v>2826</v>
      </c>
      <c r="F792" s="127" t="s">
        <v>118</v>
      </c>
      <c r="G792" s="127">
        <v>2826</v>
      </c>
      <c r="H792" s="127">
        <v>2013</v>
      </c>
      <c r="I792" s="127">
        <v>0</v>
      </c>
      <c r="J792" s="127">
        <v>1</v>
      </c>
      <c r="K792" s="127">
        <v>1449</v>
      </c>
      <c r="L792" s="127">
        <v>1559</v>
      </c>
      <c r="M792" s="127">
        <v>762517.01</v>
      </c>
      <c r="N792" s="127">
        <v>482398.65</v>
      </c>
      <c r="O792" s="127">
        <v>489839.22</v>
      </c>
      <c r="P792" s="127">
        <v>272960.06</v>
      </c>
      <c r="Q792" s="127">
        <v>526.24</v>
      </c>
    </row>
    <row r="793" spans="1:17" ht="38.25" x14ac:dyDescent="0.2">
      <c r="A793" t="str">
        <f t="shared" si="12"/>
        <v>2013_2846</v>
      </c>
      <c r="D793" s="126">
        <v>791</v>
      </c>
      <c r="E793" s="127">
        <v>2846</v>
      </c>
      <c r="F793" s="127" t="s">
        <v>119</v>
      </c>
      <c r="G793" s="127">
        <v>2846</v>
      </c>
      <c r="H793" s="127">
        <v>2013</v>
      </c>
      <c r="I793" s="127">
        <v>0</v>
      </c>
      <c r="J793" s="127">
        <v>1</v>
      </c>
      <c r="K793" s="127">
        <v>324.39999999999998</v>
      </c>
      <c r="L793" s="127">
        <v>320.39999999999998</v>
      </c>
      <c r="M793" s="127">
        <v>421284.92</v>
      </c>
      <c r="N793" s="127">
        <v>150835.68</v>
      </c>
      <c r="O793" s="127">
        <v>160482.69</v>
      </c>
      <c r="P793" s="127">
        <v>103512.43</v>
      </c>
      <c r="Q793" s="127">
        <v>1298.6600000000001</v>
      </c>
    </row>
    <row r="794" spans="1:17" ht="38.25" x14ac:dyDescent="0.2">
      <c r="A794" t="str">
        <f t="shared" si="12"/>
        <v>2013_2862</v>
      </c>
      <c r="D794" s="126">
        <v>792</v>
      </c>
      <c r="E794" s="127">
        <v>2862</v>
      </c>
      <c r="F794" s="127" t="s">
        <v>120</v>
      </c>
      <c r="G794" s="127">
        <v>2862</v>
      </c>
      <c r="H794" s="127">
        <v>2013</v>
      </c>
      <c r="I794" s="127">
        <v>0</v>
      </c>
      <c r="J794" s="127">
        <v>1</v>
      </c>
      <c r="K794" s="127">
        <v>632.29999999999995</v>
      </c>
      <c r="L794" s="127">
        <v>652.29999999999995</v>
      </c>
      <c r="M794" s="127">
        <v>52609.08</v>
      </c>
      <c r="N794" s="127">
        <v>130438.17</v>
      </c>
      <c r="O794" s="127">
        <v>136379.91</v>
      </c>
      <c r="P794" s="127">
        <v>167013.13</v>
      </c>
      <c r="Q794" s="127">
        <v>83.2</v>
      </c>
    </row>
    <row r="795" spans="1:17" x14ac:dyDescent="0.2">
      <c r="A795" t="str">
        <f t="shared" si="12"/>
        <v>2013_2977</v>
      </c>
      <c r="D795" s="126">
        <v>793</v>
      </c>
      <c r="E795" s="127">
        <v>2977</v>
      </c>
      <c r="F795" s="127" t="s">
        <v>121</v>
      </c>
      <c r="G795" s="127">
        <v>2977</v>
      </c>
      <c r="H795" s="127">
        <v>2013</v>
      </c>
      <c r="I795" s="127">
        <v>0</v>
      </c>
      <c r="J795" s="127">
        <v>1</v>
      </c>
      <c r="K795" s="127">
        <v>659.6</v>
      </c>
      <c r="L795" s="127">
        <v>696</v>
      </c>
      <c r="M795" s="135">
        <v>-6637.01</v>
      </c>
      <c r="N795" s="127">
        <v>153002.07999999999</v>
      </c>
      <c r="O795" s="127">
        <v>156424.41</v>
      </c>
      <c r="P795" s="127">
        <v>175841.44</v>
      </c>
      <c r="Q795" s="135">
        <v>-10.06</v>
      </c>
    </row>
    <row r="796" spans="1:17" x14ac:dyDescent="0.2">
      <c r="A796" t="str">
        <f t="shared" si="12"/>
        <v>2013_2988</v>
      </c>
      <c r="D796" s="126">
        <v>794</v>
      </c>
      <c r="E796" s="127">
        <v>2988</v>
      </c>
      <c r="F796" s="127" t="s">
        <v>122</v>
      </c>
      <c r="G796" s="127">
        <v>2988</v>
      </c>
      <c r="H796" s="127">
        <v>2013</v>
      </c>
      <c r="I796" s="127">
        <v>0</v>
      </c>
      <c r="J796" s="127">
        <v>1</v>
      </c>
      <c r="K796" s="127">
        <v>529.79999999999995</v>
      </c>
      <c r="L796" s="127">
        <v>720.9</v>
      </c>
      <c r="M796" s="127">
        <v>104631.3</v>
      </c>
      <c r="N796" s="127">
        <v>189841.87</v>
      </c>
      <c r="O796" s="127">
        <v>195533.06</v>
      </c>
      <c r="P796" s="127">
        <v>173416.14</v>
      </c>
      <c r="Q796" s="127">
        <v>197.49</v>
      </c>
    </row>
    <row r="797" spans="1:17" ht="38.25" x14ac:dyDescent="0.2">
      <c r="A797" t="str">
        <f t="shared" si="12"/>
        <v>2013_3029</v>
      </c>
      <c r="D797" s="126">
        <v>795</v>
      </c>
      <c r="E797" s="127">
        <v>3029</v>
      </c>
      <c r="F797" s="127" t="s">
        <v>123</v>
      </c>
      <c r="G797" s="127">
        <v>3029</v>
      </c>
      <c r="H797" s="127">
        <v>2013</v>
      </c>
      <c r="I797" s="127">
        <v>0</v>
      </c>
      <c r="J797" s="127">
        <v>1</v>
      </c>
      <c r="K797" s="127">
        <v>1320.8</v>
      </c>
      <c r="L797" s="127">
        <v>1256.7</v>
      </c>
      <c r="M797" s="127">
        <v>723606.42</v>
      </c>
      <c r="N797" s="127">
        <v>604337.34</v>
      </c>
      <c r="O797" s="127">
        <v>624638.82999999996</v>
      </c>
      <c r="P797" s="127">
        <v>490996.02</v>
      </c>
      <c r="Q797" s="127">
        <v>547.85</v>
      </c>
    </row>
    <row r="798" spans="1:17" ht="25.5" x14ac:dyDescent="0.2">
      <c r="A798" t="str">
        <f t="shared" si="12"/>
        <v>2013_3033</v>
      </c>
      <c r="D798" s="126">
        <v>796</v>
      </c>
      <c r="E798" s="127">
        <v>3033</v>
      </c>
      <c r="F798" s="127" t="s">
        <v>124</v>
      </c>
      <c r="G798" s="127">
        <v>3033</v>
      </c>
      <c r="H798" s="127">
        <v>2013</v>
      </c>
      <c r="I798" s="127">
        <v>0</v>
      </c>
      <c r="J798" s="127">
        <v>1</v>
      </c>
      <c r="K798" s="127">
        <v>426.7</v>
      </c>
      <c r="L798" s="127">
        <v>387.2</v>
      </c>
      <c r="M798" s="127">
        <v>524526.06999999995</v>
      </c>
      <c r="N798" s="127">
        <v>99989.13</v>
      </c>
      <c r="O798" s="127">
        <v>107139.51</v>
      </c>
      <c r="P798" s="127">
        <v>167292.85</v>
      </c>
      <c r="Q798" s="127">
        <v>1229.26</v>
      </c>
    </row>
    <row r="799" spans="1:17" x14ac:dyDescent="0.2">
      <c r="A799" t="str">
        <f t="shared" si="12"/>
        <v>2013_3042</v>
      </c>
      <c r="D799" s="126">
        <v>797</v>
      </c>
      <c r="E799" s="127">
        <v>3042</v>
      </c>
      <c r="F799" s="127" t="s">
        <v>125</v>
      </c>
      <c r="G799" s="127">
        <v>3042</v>
      </c>
      <c r="H799" s="127">
        <v>2013</v>
      </c>
      <c r="I799" s="127">
        <v>0</v>
      </c>
      <c r="J799" s="127">
        <v>1</v>
      </c>
      <c r="K799" s="127">
        <v>692</v>
      </c>
      <c r="L799" s="127">
        <v>736</v>
      </c>
      <c r="M799" s="127">
        <v>316291.17</v>
      </c>
      <c r="N799" s="127">
        <v>176206.61</v>
      </c>
      <c r="O799" s="127">
        <v>182909.02</v>
      </c>
      <c r="P799" s="127">
        <v>195755.93</v>
      </c>
      <c r="Q799" s="127">
        <v>457.07</v>
      </c>
    </row>
    <row r="800" spans="1:17" x14ac:dyDescent="0.2">
      <c r="A800" t="str">
        <f t="shared" si="12"/>
        <v>2013_3060</v>
      </c>
      <c r="D800" s="126">
        <v>798</v>
      </c>
      <c r="E800" s="127">
        <v>3060</v>
      </c>
      <c r="F800" s="127" t="s">
        <v>126</v>
      </c>
      <c r="G800" s="127">
        <v>3060</v>
      </c>
      <c r="H800" s="127">
        <v>2013</v>
      </c>
      <c r="I800" s="127">
        <v>0</v>
      </c>
      <c r="J800" s="127">
        <v>1</v>
      </c>
      <c r="K800" s="127">
        <v>1164.5</v>
      </c>
      <c r="L800" s="127">
        <v>1348.5</v>
      </c>
      <c r="M800" s="127">
        <v>655101.48</v>
      </c>
      <c r="N800" s="127">
        <v>230282.89</v>
      </c>
      <c r="O800" s="127">
        <v>237161</v>
      </c>
      <c r="P800" s="127">
        <v>181153.95</v>
      </c>
      <c r="Q800" s="127">
        <v>562.55999999999995</v>
      </c>
    </row>
    <row r="801" spans="1:17" ht="25.5" x14ac:dyDescent="0.2">
      <c r="A801" t="str">
        <f t="shared" si="12"/>
        <v>2013_3168</v>
      </c>
      <c r="D801" s="126">
        <v>799</v>
      </c>
      <c r="E801" s="127">
        <v>3168</v>
      </c>
      <c r="F801" s="127" t="s">
        <v>127</v>
      </c>
      <c r="G801" s="127">
        <v>3168</v>
      </c>
      <c r="H801" s="127">
        <v>2013</v>
      </c>
      <c r="I801" s="127">
        <v>0</v>
      </c>
      <c r="J801" s="127">
        <v>1</v>
      </c>
      <c r="K801" s="127">
        <v>731.5</v>
      </c>
      <c r="L801" s="127">
        <v>709.5</v>
      </c>
      <c r="M801" s="127">
        <v>370997.6</v>
      </c>
      <c r="N801" s="127">
        <v>200178.13</v>
      </c>
      <c r="O801" s="127">
        <v>213557.83</v>
      </c>
      <c r="P801" s="127">
        <v>174477.99</v>
      </c>
      <c r="Q801" s="127">
        <v>507.17</v>
      </c>
    </row>
    <row r="802" spans="1:17" ht="25.5" x14ac:dyDescent="0.2">
      <c r="A802" t="str">
        <f t="shared" si="12"/>
        <v>2013_3105</v>
      </c>
      <c r="D802" s="126">
        <v>800</v>
      </c>
      <c r="E802" s="127">
        <v>3105</v>
      </c>
      <c r="F802" s="127" t="s">
        <v>128</v>
      </c>
      <c r="G802" s="127">
        <v>3105</v>
      </c>
      <c r="H802" s="127">
        <v>2013</v>
      </c>
      <c r="I802" s="127">
        <v>0</v>
      </c>
      <c r="J802" s="127">
        <v>1</v>
      </c>
      <c r="K802" s="127">
        <v>1381.1</v>
      </c>
      <c r="L802" s="127">
        <v>1357.2</v>
      </c>
      <c r="M802" s="127">
        <v>747186.66</v>
      </c>
      <c r="N802" s="127">
        <v>450014.12</v>
      </c>
      <c r="O802" s="127">
        <v>456161.8</v>
      </c>
      <c r="P802" s="127">
        <v>377897.64</v>
      </c>
      <c r="Q802" s="127">
        <v>541.01</v>
      </c>
    </row>
    <row r="803" spans="1:17" x14ac:dyDescent="0.2">
      <c r="A803" t="str">
        <f t="shared" si="12"/>
        <v>2013_3114</v>
      </c>
      <c r="D803" s="126">
        <v>801</v>
      </c>
      <c r="E803" s="127">
        <v>3114</v>
      </c>
      <c r="F803" s="127" t="s">
        <v>129</v>
      </c>
      <c r="G803" s="127">
        <v>3114</v>
      </c>
      <c r="H803" s="127">
        <v>2013</v>
      </c>
      <c r="I803" s="127">
        <v>0</v>
      </c>
      <c r="J803" s="127">
        <v>1</v>
      </c>
      <c r="K803" s="127">
        <v>3409.4</v>
      </c>
      <c r="L803" s="127">
        <v>3474</v>
      </c>
      <c r="M803" s="127">
        <v>478861.08</v>
      </c>
      <c r="N803" s="127">
        <v>750524.72</v>
      </c>
      <c r="O803" s="127">
        <v>782884.87</v>
      </c>
      <c r="P803" s="127">
        <v>588082.30000000005</v>
      </c>
      <c r="Q803" s="127">
        <v>140.44999999999999</v>
      </c>
    </row>
    <row r="804" spans="1:17" ht="25.5" x14ac:dyDescent="0.2">
      <c r="A804" t="str">
        <f t="shared" si="12"/>
        <v>2013_3119</v>
      </c>
      <c r="D804" s="126">
        <v>802</v>
      </c>
      <c r="E804" s="127">
        <v>3119</v>
      </c>
      <c r="F804" s="127" t="s">
        <v>130</v>
      </c>
      <c r="G804" s="127">
        <v>3119</v>
      </c>
      <c r="H804" s="127">
        <v>2013</v>
      </c>
      <c r="I804" s="127">
        <v>0</v>
      </c>
      <c r="J804" s="127">
        <v>1</v>
      </c>
      <c r="K804" s="127">
        <v>908.7</v>
      </c>
      <c r="L804" s="127">
        <v>869.6</v>
      </c>
      <c r="M804" s="127">
        <v>39623.79</v>
      </c>
      <c r="N804" s="127">
        <v>114817.24</v>
      </c>
      <c r="O804" s="127">
        <v>118756.86</v>
      </c>
      <c r="P804" s="127">
        <v>212548.1</v>
      </c>
      <c r="Q804" s="127">
        <v>43.6</v>
      </c>
    </row>
    <row r="805" spans="1:17" x14ac:dyDescent="0.2">
      <c r="A805" t="str">
        <f t="shared" si="12"/>
        <v>2013_3141</v>
      </c>
      <c r="D805" s="126">
        <v>803</v>
      </c>
      <c r="E805" s="127">
        <v>3141</v>
      </c>
      <c r="F805" s="127" t="s">
        <v>131</v>
      </c>
      <c r="G805" s="127">
        <v>3141</v>
      </c>
      <c r="H805" s="127">
        <v>2013</v>
      </c>
      <c r="I805" s="127">
        <v>0</v>
      </c>
      <c r="J805" s="127">
        <v>1</v>
      </c>
      <c r="K805" s="127">
        <v>12774.4</v>
      </c>
      <c r="L805" s="127">
        <v>12489.5</v>
      </c>
      <c r="M805" s="127">
        <v>726361.05</v>
      </c>
      <c r="N805" s="127">
        <v>3710999.56</v>
      </c>
      <c r="O805" s="127">
        <v>3712734.37</v>
      </c>
      <c r="P805" s="127">
        <v>3441773.07</v>
      </c>
      <c r="Q805" s="127">
        <v>56.86</v>
      </c>
    </row>
    <row r="806" spans="1:17" ht="25.5" x14ac:dyDescent="0.2">
      <c r="A806" t="str">
        <f t="shared" si="12"/>
        <v>2013_3150</v>
      </c>
      <c r="D806" s="126">
        <v>804</v>
      </c>
      <c r="E806" s="127">
        <v>3150</v>
      </c>
      <c r="F806" s="127" t="s">
        <v>132</v>
      </c>
      <c r="G806" s="127">
        <v>3150</v>
      </c>
      <c r="H806" s="127">
        <v>2013</v>
      </c>
      <c r="I806" s="127">
        <v>0</v>
      </c>
      <c r="J806" s="127">
        <v>1</v>
      </c>
      <c r="K806" s="127">
        <v>1087</v>
      </c>
      <c r="L806" s="127">
        <v>1150.3</v>
      </c>
      <c r="M806" s="127">
        <v>36941.599999999999</v>
      </c>
      <c r="N806" s="127">
        <v>301159.61</v>
      </c>
      <c r="O806" s="127">
        <v>314326.62</v>
      </c>
      <c r="P806" s="127">
        <v>337571.24</v>
      </c>
      <c r="Q806" s="127">
        <v>33.979999999999997</v>
      </c>
    </row>
    <row r="807" spans="1:17" ht="25.5" x14ac:dyDescent="0.2">
      <c r="A807" t="str">
        <f t="shared" si="12"/>
        <v>2013_3154</v>
      </c>
      <c r="D807" s="126">
        <v>805</v>
      </c>
      <c r="E807" s="127">
        <v>3154</v>
      </c>
      <c r="F807" s="127" t="s">
        <v>133</v>
      </c>
      <c r="G807" s="127">
        <v>3154</v>
      </c>
      <c r="H807" s="127">
        <v>2013</v>
      </c>
      <c r="I807" s="127">
        <v>0</v>
      </c>
      <c r="J807" s="127">
        <v>1</v>
      </c>
      <c r="K807" s="127">
        <v>560.6</v>
      </c>
      <c r="L807" s="127">
        <v>530.1</v>
      </c>
      <c r="M807" s="127">
        <v>178842.14</v>
      </c>
      <c r="N807" s="127">
        <v>241218.77</v>
      </c>
      <c r="O807" s="127">
        <v>248307.35</v>
      </c>
      <c r="P807" s="127">
        <v>99214.78</v>
      </c>
      <c r="Q807" s="127">
        <v>319.02</v>
      </c>
    </row>
    <row r="808" spans="1:17" x14ac:dyDescent="0.2">
      <c r="A808" t="str">
        <f t="shared" si="12"/>
        <v>2013_3186</v>
      </c>
      <c r="D808" s="126">
        <v>806</v>
      </c>
      <c r="E808" s="127">
        <v>3186</v>
      </c>
      <c r="F808" s="127" t="s">
        <v>335</v>
      </c>
      <c r="G808" s="127">
        <v>3186</v>
      </c>
      <c r="H808" s="127">
        <v>2013</v>
      </c>
      <c r="I808" s="127">
        <v>0</v>
      </c>
      <c r="J808" s="127">
        <v>1</v>
      </c>
      <c r="K808" s="127">
        <v>358.5</v>
      </c>
      <c r="L808" s="127">
        <v>349.7</v>
      </c>
      <c r="M808" s="127">
        <v>179023.26</v>
      </c>
      <c r="N808" s="127">
        <v>95591.61</v>
      </c>
      <c r="O808" s="127">
        <v>95677.48</v>
      </c>
      <c r="P808" s="127">
        <v>87753.07</v>
      </c>
      <c r="Q808" s="127">
        <v>499.37</v>
      </c>
    </row>
    <row r="809" spans="1:17" x14ac:dyDescent="0.2">
      <c r="A809" t="str">
        <f t="shared" si="12"/>
        <v>2013_3204</v>
      </c>
      <c r="D809" s="126">
        <v>807</v>
      </c>
      <c r="E809" s="127">
        <v>3204</v>
      </c>
      <c r="F809" s="127" t="s">
        <v>134</v>
      </c>
      <c r="G809" s="127">
        <v>3204</v>
      </c>
      <c r="H809" s="127">
        <v>2013</v>
      </c>
      <c r="I809" s="127">
        <v>0</v>
      </c>
      <c r="J809" s="127">
        <v>1</v>
      </c>
      <c r="K809" s="127">
        <v>901.4</v>
      </c>
      <c r="L809" s="127">
        <v>919.4</v>
      </c>
      <c r="M809" s="127">
        <v>102325.83</v>
      </c>
      <c r="N809" s="127">
        <v>140176.76999999999</v>
      </c>
      <c r="O809" s="127">
        <v>144239.10999999999</v>
      </c>
      <c r="P809" s="127">
        <v>118915.55</v>
      </c>
      <c r="Q809" s="127">
        <v>113.52</v>
      </c>
    </row>
    <row r="810" spans="1:17" x14ac:dyDescent="0.2">
      <c r="A810" t="str">
        <f t="shared" si="12"/>
        <v>2013_3231</v>
      </c>
      <c r="D810" s="126">
        <v>808</v>
      </c>
      <c r="E810" s="127">
        <v>3231</v>
      </c>
      <c r="F810" s="127" t="s">
        <v>135</v>
      </c>
      <c r="G810" s="127">
        <v>3231</v>
      </c>
      <c r="H810" s="127">
        <v>2013</v>
      </c>
      <c r="I810" s="127">
        <v>0</v>
      </c>
      <c r="J810" s="127">
        <v>1</v>
      </c>
      <c r="K810" s="127">
        <v>6269</v>
      </c>
      <c r="L810" s="127">
        <v>6331</v>
      </c>
      <c r="M810" s="127">
        <v>2138160.7400000002</v>
      </c>
      <c r="N810" s="127">
        <v>775312.43</v>
      </c>
      <c r="O810" s="127">
        <v>824796.78</v>
      </c>
      <c r="P810" s="127">
        <v>721190.53</v>
      </c>
      <c r="Q810" s="127">
        <v>341.07</v>
      </c>
    </row>
    <row r="811" spans="1:17" x14ac:dyDescent="0.2">
      <c r="A811" t="str">
        <f t="shared" si="12"/>
        <v>2013_3312</v>
      </c>
      <c r="D811" s="126">
        <v>809</v>
      </c>
      <c r="E811" s="127">
        <v>3312</v>
      </c>
      <c r="F811" s="127" t="s">
        <v>136</v>
      </c>
      <c r="G811" s="127">
        <v>3312</v>
      </c>
      <c r="H811" s="127">
        <v>2013</v>
      </c>
      <c r="I811" s="127">
        <v>0</v>
      </c>
      <c r="J811" s="127">
        <v>1</v>
      </c>
      <c r="K811" s="127">
        <v>1996.9</v>
      </c>
      <c r="L811" s="127">
        <v>1902.9</v>
      </c>
      <c r="M811" s="127">
        <v>592355.32999999996</v>
      </c>
      <c r="N811" s="127">
        <v>698235.14</v>
      </c>
      <c r="O811" s="127">
        <v>722828.82</v>
      </c>
      <c r="P811" s="127">
        <v>663787.91</v>
      </c>
      <c r="Q811" s="127">
        <v>296.64</v>
      </c>
    </row>
    <row r="812" spans="1:17" x14ac:dyDescent="0.2">
      <c r="A812" t="str">
        <f t="shared" si="12"/>
        <v>2013_3330</v>
      </c>
      <c r="D812" s="126">
        <v>810</v>
      </c>
      <c r="E812" s="127">
        <v>3330</v>
      </c>
      <c r="F812" s="127" t="s">
        <v>137</v>
      </c>
      <c r="G812" s="127">
        <v>3330</v>
      </c>
      <c r="H812" s="127">
        <v>2013</v>
      </c>
      <c r="I812" s="127">
        <v>0</v>
      </c>
      <c r="J812" s="127">
        <v>1</v>
      </c>
      <c r="K812" s="127">
        <v>341.8</v>
      </c>
      <c r="L812" s="127">
        <v>309</v>
      </c>
      <c r="M812" s="127">
        <v>120196.24</v>
      </c>
      <c r="N812" s="127">
        <v>122587.15</v>
      </c>
      <c r="O812" s="127">
        <v>124163.23</v>
      </c>
      <c r="P812" s="127">
        <v>49536.89</v>
      </c>
      <c r="Q812" s="127">
        <v>351.66</v>
      </c>
    </row>
    <row r="813" spans="1:17" ht="25.5" x14ac:dyDescent="0.2">
      <c r="A813" t="str">
        <f t="shared" si="12"/>
        <v>2013_3348</v>
      </c>
      <c r="D813" s="126">
        <v>811</v>
      </c>
      <c r="E813" s="127">
        <v>3348</v>
      </c>
      <c r="F813" s="127" t="s">
        <v>138</v>
      </c>
      <c r="G813" s="127">
        <v>3348</v>
      </c>
      <c r="H813" s="127">
        <v>2013</v>
      </c>
      <c r="I813" s="127">
        <v>0</v>
      </c>
      <c r="J813" s="127">
        <v>1</v>
      </c>
      <c r="K813" s="127">
        <v>461.3</v>
      </c>
      <c r="L813" s="127">
        <v>453</v>
      </c>
      <c r="M813" s="127">
        <v>126411.69</v>
      </c>
      <c r="N813" s="127">
        <v>145092.66</v>
      </c>
      <c r="O813" s="127">
        <v>147852.25</v>
      </c>
      <c r="P813" s="127">
        <v>82030</v>
      </c>
      <c r="Q813" s="127">
        <v>274.02999999999997</v>
      </c>
    </row>
    <row r="814" spans="1:17" x14ac:dyDescent="0.2">
      <c r="A814" t="str">
        <f t="shared" si="12"/>
        <v>2013_3375</v>
      </c>
      <c r="D814" s="126">
        <v>812</v>
      </c>
      <c r="E814" s="127">
        <v>3375</v>
      </c>
      <c r="F814" s="127" t="s">
        <v>139</v>
      </c>
      <c r="G814" s="127">
        <v>3375</v>
      </c>
      <c r="H814" s="127">
        <v>2013</v>
      </c>
      <c r="I814" s="127">
        <v>0</v>
      </c>
      <c r="J814" s="127">
        <v>1</v>
      </c>
      <c r="K814" s="127">
        <v>1818.9</v>
      </c>
      <c r="L814" s="127">
        <v>1746.1</v>
      </c>
      <c r="M814" s="127">
        <v>106618.51</v>
      </c>
      <c r="N814" s="127">
        <v>526590.94999999995</v>
      </c>
      <c r="O814" s="127">
        <v>583978.43999999994</v>
      </c>
      <c r="P814" s="127">
        <v>586427.38</v>
      </c>
      <c r="Q814" s="127">
        <v>58.62</v>
      </c>
    </row>
    <row r="815" spans="1:17" ht="25.5" x14ac:dyDescent="0.2">
      <c r="A815" t="str">
        <f t="shared" si="12"/>
        <v>2013_3420</v>
      </c>
      <c r="D815" s="126">
        <v>813</v>
      </c>
      <c r="E815" s="127">
        <v>3420</v>
      </c>
      <c r="F815" s="127" t="s">
        <v>140</v>
      </c>
      <c r="G815" s="127">
        <v>3420</v>
      </c>
      <c r="H815" s="127">
        <v>2013</v>
      </c>
      <c r="I815" s="127">
        <v>0</v>
      </c>
      <c r="J815" s="127">
        <v>1</v>
      </c>
      <c r="K815" s="127">
        <v>591.79999999999995</v>
      </c>
      <c r="L815" s="127">
        <v>601</v>
      </c>
      <c r="M815" s="127">
        <v>218181.02</v>
      </c>
      <c r="N815" s="127">
        <v>173585.76</v>
      </c>
      <c r="O815" s="127">
        <v>177321.12</v>
      </c>
      <c r="P815" s="127">
        <v>168540.95</v>
      </c>
      <c r="Q815" s="127">
        <v>368.67</v>
      </c>
    </row>
    <row r="816" spans="1:17" x14ac:dyDescent="0.2">
      <c r="A816" t="str">
        <f t="shared" si="12"/>
        <v>2013_3465</v>
      </c>
      <c r="D816" s="126">
        <v>814</v>
      </c>
      <c r="E816" s="127">
        <v>3465</v>
      </c>
      <c r="F816" s="127" t="s">
        <v>141</v>
      </c>
      <c r="G816" s="127">
        <v>3465</v>
      </c>
      <c r="H816" s="127">
        <v>2013</v>
      </c>
      <c r="I816" s="127">
        <v>0</v>
      </c>
      <c r="J816" s="127">
        <v>1</v>
      </c>
      <c r="K816" s="127">
        <v>309.89999999999998</v>
      </c>
      <c r="L816" s="127">
        <v>349.9</v>
      </c>
      <c r="M816" s="127">
        <v>147342.89000000001</v>
      </c>
      <c r="N816" s="127">
        <v>74897.61</v>
      </c>
      <c r="O816" s="127">
        <v>76711.31</v>
      </c>
      <c r="P816" s="127">
        <v>52400</v>
      </c>
      <c r="Q816" s="127">
        <v>475.45</v>
      </c>
    </row>
    <row r="817" spans="1:17" ht="25.5" x14ac:dyDescent="0.2">
      <c r="A817" t="str">
        <f t="shared" si="12"/>
        <v>2013_3537</v>
      </c>
      <c r="D817" s="126">
        <v>815</v>
      </c>
      <c r="E817" s="127">
        <v>3537</v>
      </c>
      <c r="F817" s="127" t="s">
        <v>142</v>
      </c>
      <c r="G817" s="127">
        <v>3537</v>
      </c>
      <c r="H817" s="127">
        <v>2013</v>
      </c>
      <c r="I817" s="127">
        <v>0</v>
      </c>
      <c r="J817" s="127">
        <v>1</v>
      </c>
      <c r="K817" s="127">
        <v>321</v>
      </c>
      <c r="L817" s="127">
        <v>284</v>
      </c>
      <c r="M817" s="127">
        <v>383032.03</v>
      </c>
      <c r="N817" s="127">
        <v>350238.84</v>
      </c>
      <c r="O817" s="127">
        <v>357157.93</v>
      </c>
      <c r="P817" s="127">
        <v>116346.05</v>
      </c>
      <c r="Q817" s="127">
        <v>1193.25</v>
      </c>
    </row>
    <row r="818" spans="1:17" ht="25.5" x14ac:dyDescent="0.2">
      <c r="A818" t="str">
        <f t="shared" si="12"/>
        <v>2013_3555</v>
      </c>
      <c r="D818" s="126">
        <v>816</v>
      </c>
      <c r="E818" s="127">
        <v>3555</v>
      </c>
      <c r="F818" s="127" t="s">
        <v>143</v>
      </c>
      <c r="G818" s="127">
        <v>3555</v>
      </c>
      <c r="H818" s="127">
        <v>2013</v>
      </c>
      <c r="I818" s="127">
        <v>0</v>
      </c>
      <c r="J818" s="127">
        <v>1</v>
      </c>
      <c r="K818" s="127">
        <v>625</v>
      </c>
      <c r="L818" s="127">
        <v>618.5</v>
      </c>
      <c r="M818" s="127">
        <v>47888.56</v>
      </c>
      <c r="N818" s="127">
        <v>141544.79</v>
      </c>
      <c r="O818" s="127">
        <v>144883.57999999999</v>
      </c>
      <c r="P818" s="127">
        <v>151309.60999999999</v>
      </c>
      <c r="Q818" s="127">
        <v>76.62</v>
      </c>
    </row>
    <row r="819" spans="1:17" x14ac:dyDescent="0.2">
      <c r="A819" t="str">
        <f t="shared" si="12"/>
        <v>2013_3600</v>
      </c>
      <c r="D819" s="126">
        <v>817</v>
      </c>
      <c r="E819" s="127">
        <v>3600</v>
      </c>
      <c r="F819" s="127" t="s">
        <v>144</v>
      </c>
      <c r="G819" s="127">
        <v>3600</v>
      </c>
      <c r="H819" s="127">
        <v>2013</v>
      </c>
      <c r="I819" s="127">
        <v>0</v>
      </c>
      <c r="J819" s="127">
        <v>1</v>
      </c>
      <c r="K819" s="127">
        <v>2093</v>
      </c>
      <c r="L819" s="127">
        <v>2033.1</v>
      </c>
      <c r="M819" s="127">
        <v>590176.64</v>
      </c>
      <c r="N819" s="127">
        <v>502275.3</v>
      </c>
      <c r="O819" s="127">
        <v>532548.99</v>
      </c>
      <c r="P819" s="127">
        <v>443447.82</v>
      </c>
      <c r="Q819" s="127">
        <v>281.98</v>
      </c>
    </row>
    <row r="820" spans="1:17" x14ac:dyDescent="0.2">
      <c r="A820" t="str">
        <f t="shared" si="12"/>
        <v>2013_3609</v>
      </c>
      <c r="D820" s="126">
        <v>818</v>
      </c>
      <c r="E820" s="127">
        <v>3609</v>
      </c>
      <c r="F820" s="127" t="s">
        <v>145</v>
      </c>
      <c r="G820" s="127">
        <v>3609</v>
      </c>
      <c r="H820" s="127">
        <v>2013</v>
      </c>
      <c r="I820" s="127">
        <v>0</v>
      </c>
      <c r="J820" s="127">
        <v>1</v>
      </c>
      <c r="K820" s="127">
        <v>403.5</v>
      </c>
      <c r="L820" s="127">
        <v>457.1</v>
      </c>
      <c r="M820" s="127">
        <v>409614.9</v>
      </c>
      <c r="N820" s="127">
        <v>244501.3</v>
      </c>
      <c r="O820" s="127">
        <v>248092.85</v>
      </c>
      <c r="P820" s="127">
        <v>69841</v>
      </c>
      <c r="Q820" s="127">
        <v>1015.15</v>
      </c>
    </row>
    <row r="821" spans="1:17" ht="25.5" x14ac:dyDescent="0.2">
      <c r="A821" t="str">
        <f t="shared" si="12"/>
        <v>2013_3645</v>
      </c>
      <c r="D821" s="126">
        <v>819</v>
      </c>
      <c r="E821" s="127">
        <v>3645</v>
      </c>
      <c r="F821" s="127" t="s">
        <v>146</v>
      </c>
      <c r="G821" s="127">
        <v>3645</v>
      </c>
      <c r="H821" s="127">
        <v>2013</v>
      </c>
      <c r="I821" s="127">
        <v>0</v>
      </c>
      <c r="J821" s="127">
        <v>1</v>
      </c>
      <c r="K821" s="127">
        <v>2595.6</v>
      </c>
      <c r="L821" s="127">
        <v>3087.5</v>
      </c>
      <c r="M821" s="127">
        <v>836179.57</v>
      </c>
      <c r="N821" s="127">
        <v>506369.52</v>
      </c>
      <c r="O821" s="127">
        <v>529785.02</v>
      </c>
      <c r="P821" s="127">
        <v>454333.71</v>
      </c>
      <c r="Q821" s="127">
        <v>322.14999999999998</v>
      </c>
    </row>
    <row r="822" spans="1:17" x14ac:dyDescent="0.2">
      <c r="A822" t="str">
        <f t="shared" si="12"/>
        <v>2013_3715</v>
      </c>
      <c r="D822" s="126">
        <v>820</v>
      </c>
      <c r="E822" s="127">
        <v>3715</v>
      </c>
      <c r="F822" s="127" t="s">
        <v>147</v>
      </c>
      <c r="G822" s="127">
        <v>3715</v>
      </c>
      <c r="H822" s="127">
        <v>2013</v>
      </c>
      <c r="I822" s="127">
        <v>0</v>
      </c>
      <c r="J822" s="127">
        <v>1</v>
      </c>
      <c r="K822" s="127">
        <v>6879.9</v>
      </c>
      <c r="L822" s="127">
        <v>6802.8</v>
      </c>
      <c r="M822" s="127">
        <v>2049741.64</v>
      </c>
      <c r="N822" s="127">
        <v>851054.07999999996</v>
      </c>
      <c r="O822" s="127">
        <v>967580.68</v>
      </c>
      <c r="P822" s="127">
        <v>900563.21</v>
      </c>
      <c r="Q822" s="127">
        <v>297.93</v>
      </c>
    </row>
    <row r="823" spans="1:17" x14ac:dyDescent="0.2">
      <c r="A823" t="str">
        <f t="shared" si="12"/>
        <v>2013_3744</v>
      </c>
      <c r="D823" s="126">
        <v>821</v>
      </c>
      <c r="E823" s="127">
        <v>3744</v>
      </c>
      <c r="F823" s="127" t="s">
        <v>148</v>
      </c>
      <c r="G823" s="127">
        <v>3744</v>
      </c>
      <c r="H823" s="127">
        <v>2013</v>
      </c>
      <c r="I823" s="127">
        <v>0</v>
      </c>
      <c r="J823" s="127">
        <v>1</v>
      </c>
      <c r="K823" s="127">
        <v>678.5</v>
      </c>
      <c r="L823" s="127">
        <v>609.9</v>
      </c>
      <c r="M823" s="127">
        <v>176038.73</v>
      </c>
      <c r="N823" s="127">
        <v>275188.61</v>
      </c>
      <c r="O823" s="127">
        <v>278911.15000000002</v>
      </c>
      <c r="P823" s="127">
        <v>197232.66</v>
      </c>
      <c r="Q823" s="127">
        <v>259.45</v>
      </c>
    </row>
    <row r="824" spans="1:17" ht="25.5" x14ac:dyDescent="0.2">
      <c r="A824" t="str">
        <f t="shared" si="12"/>
        <v>2013_3798</v>
      </c>
      <c r="D824" s="126">
        <v>822</v>
      </c>
      <c r="E824" s="127">
        <v>3798</v>
      </c>
      <c r="F824" s="127" t="s">
        <v>149</v>
      </c>
      <c r="G824" s="127">
        <v>3798</v>
      </c>
      <c r="H824" s="127">
        <v>2013</v>
      </c>
      <c r="I824" s="127">
        <v>0</v>
      </c>
      <c r="J824" s="127">
        <v>1</v>
      </c>
      <c r="K824" s="127">
        <v>569</v>
      </c>
      <c r="L824" s="127">
        <v>630.1</v>
      </c>
      <c r="M824" s="127">
        <v>302645.26</v>
      </c>
      <c r="N824" s="127">
        <v>149912.97</v>
      </c>
      <c r="O824" s="127">
        <v>165213.01999999999</v>
      </c>
      <c r="P824" s="127">
        <v>138841.21</v>
      </c>
      <c r="Q824" s="127">
        <v>531.89</v>
      </c>
    </row>
    <row r="825" spans="1:17" x14ac:dyDescent="0.2">
      <c r="A825" t="str">
        <f t="shared" si="12"/>
        <v>2013_3816</v>
      </c>
      <c r="D825" s="126">
        <v>823</v>
      </c>
      <c r="E825" s="127">
        <v>3816</v>
      </c>
      <c r="F825" s="127" t="s">
        <v>150</v>
      </c>
      <c r="G825" s="127">
        <v>3816</v>
      </c>
      <c r="H825" s="127">
        <v>2013</v>
      </c>
      <c r="I825" s="127">
        <v>0</v>
      </c>
      <c r="J825" s="127">
        <v>1</v>
      </c>
      <c r="K825" s="127">
        <v>425.1</v>
      </c>
      <c r="L825" s="127">
        <v>484.2</v>
      </c>
      <c r="M825" s="135">
        <v>-4282.2299999999996</v>
      </c>
      <c r="N825" s="127">
        <v>68862.240000000005</v>
      </c>
      <c r="O825" s="127">
        <v>68889.61</v>
      </c>
      <c r="P825" s="127">
        <v>73051.039999999994</v>
      </c>
      <c r="Q825" s="135">
        <v>-10.07</v>
      </c>
    </row>
    <row r="826" spans="1:17" ht="38.25" x14ac:dyDescent="0.2">
      <c r="A826" t="str">
        <f t="shared" si="12"/>
        <v>2013_3841</v>
      </c>
      <c r="D826" s="126">
        <v>824</v>
      </c>
      <c r="E826" s="127">
        <v>3841</v>
      </c>
      <c r="F826" s="127" t="s">
        <v>151</v>
      </c>
      <c r="G826" s="127">
        <v>3841</v>
      </c>
      <c r="H826" s="127">
        <v>2013</v>
      </c>
      <c r="I826" s="127">
        <v>0</v>
      </c>
      <c r="J826" s="127">
        <v>1</v>
      </c>
      <c r="K826" s="127">
        <v>760.1</v>
      </c>
      <c r="L826" s="127">
        <v>820</v>
      </c>
      <c r="M826" s="127">
        <v>176548</v>
      </c>
      <c r="N826" s="127">
        <v>198340.86</v>
      </c>
      <c r="O826" s="127">
        <v>201939.54</v>
      </c>
      <c r="P826" s="127">
        <v>137606.35</v>
      </c>
      <c r="Q826" s="127">
        <v>232.27</v>
      </c>
    </row>
    <row r="827" spans="1:17" ht="25.5" x14ac:dyDescent="0.2">
      <c r="A827" t="str">
        <f t="shared" si="12"/>
        <v>2013_3906</v>
      </c>
      <c r="D827" s="126">
        <v>825</v>
      </c>
      <c r="E827" s="127">
        <v>3906</v>
      </c>
      <c r="F827" s="127" t="s">
        <v>152</v>
      </c>
      <c r="G827" s="127">
        <v>3906</v>
      </c>
      <c r="H827" s="127">
        <v>2013</v>
      </c>
      <c r="I827" s="127">
        <v>0</v>
      </c>
      <c r="J827" s="127">
        <v>1</v>
      </c>
      <c r="K827" s="127">
        <v>435.8</v>
      </c>
      <c r="L827" s="127">
        <v>458.6</v>
      </c>
      <c r="M827" s="127">
        <v>9514.09</v>
      </c>
      <c r="N827" s="127">
        <v>85080.85</v>
      </c>
      <c r="O827" s="127">
        <v>85118.87</v>
      </c>
      <c r="P827" s="127">
        <v>71403</v>
      </c>
      <c r="Q827" s="127">
        <v>21.83</v>
      </c>
    </row>
    <row r="828" spans="1:17" ht="25.5" x14ac:dyDescent="0.2">
      <c r="A828" t="str">
        <f t="shared" si="12"/>
        <v>2013_4419</v>
      </c>
      <c r="D828" s="126">
        <v>826</v>
      </c>
      <c r="E828" s="127">
        <v>4419</v>
      </c>
      <c r="F828" s="127" t="s">
        <v>336</v>
      </c>
      <c r="G828" s="127">
        <v>4419</v>
      </c>
      <c r="H828" s="127">
        <v>2013</v>
      </c>
      <c r="I828" s="127">
        <v>0</v>
      </c>
      <c r="J828" s="127">
        <v>1</v>
      </c>
      <c r="K828" s="127">
        <v>797.1</v>
      </c>
      <c r="L828" s="127">
        <v>792.1</v>
      </c>
      <c r="M828" s="127">
        <v>1191441.69</v>
      </c>
      <c r="N828" s="127">
        <v>265164.03999999998</v>
      </c>
      <c r="O828" s="127">
        <v>266868.96999999997</v>
      </c>
      <c r="P828" s="127">
        <v>193095.34</v>
      </c>
      <c r="Q828" s="127">
        <v>1494.72</v>
      </c>
    </row>
    <row r="829" spans="1:17" x14ac:dyDescent="0.2">
      <c r="A829" t="str">
        <f t="shared" si="12"/>
        <v>2013_3942</v>
      </c>
      <c r="D829" s="126">
        <v>827</v>
      </c>
      <c r="E829" s="127">
        <v>3942</v>
      </c>
      <c r="F829" s="127" t="s">
        <v>153</v>
      </c>
      <c r="G829" s="127">
        <v>3942</v>
      </c>
      <c r="H829" s="127">
        <v>2013</v>
      </c>
      <c r="I829" s="127">
        <v>0</v>
      </c>
      <c r="J829" s="127">
        <v>1</v>
      </c>
      <c r="K829" s="127">
        <v>676.1</v>
      </c>
      <c r="L829" s="127">
        <v>670.2</v>
      </c>
      <c r="M829" s="127">
        <v>167742.18</v>
      </c>
      <c r="N829" s="127">
        <v>230349.66</v>
      </c>
      <c r="O829" s="127">
        <v>235463.14</v>
      </c>
      <c r="P829" s="127">
        <v>223883.88</v>
      </c>
      <c r="Q829" s="127">
        <v>248.1</v>
      </c>
    </row>
    <row r="830" spans="1:17" ht="38.25" x14ac:dyDescent="0.2">
      <c r="A830" t="str">
        <f t="shared" si="12"/>
        <v>2013_4023</v>
      </c>
      <c r="D830" s="126">
        <v>828</v>
      </c>
      <c r="E830" s="127">
        <v>4023</v>
      </c>
      <c r="F830" s="127" t="s">
        <v>337</v>
      </c>
      <c r="G830" s="127">
        <v>4023</v>
      </c>
      <c r="H830" s="127">
        <v>2013</v>
      </c>
      <c r="I830" s="127">
        <v>0</v>
      </c>
      <c r="J830" s="127">
        <v>1</v>
      </c>
      <c r="K830" s="127">
        <v>632.1</v>
      </c>
      <c r="L830" s="127">
        <v>684.1</v>
      </c>
      <c r="M830" s="127">
        <v>322314.02</v>
      </c>
      <c r="N830" s="127">
        <v>344669.78</v>
      </c>
      <c r="O830" s="127">
        <v>371777.19</v>
      </c>
      <c r="P830" s="127">
        <v>204426.68</v>
      </c>
      <c r="Q830" s="127">
        <v>509.91</v>
      </c>
    </row>
    <row r="831" spans="1:17" ht="51" x14ac:dyDescent="0.2">
      <c r="A831" t="str">
        <f t="shared" si="12"/>
        <v>2013_4033</v>
      </c>
      <c r="D831" s="126">
        <v>829</v>
      </c>
      <c r="E831" s="127">
        <v>4033</v>
      </c>
      <c r="F831" s="127" t="s">
        <v>154</v>
      </c>
      <c r="G831" s="127">
        <v>4033</v>
      </c>
      <c r="H831" s="127">
        <v>2013</v>
      </c>
      <c r="I831" s="127">
        <v>0</v>
      </c>
      <c r="J831" s="127">
        <v>1</v>
      </c>
      <c r="K831" s="127">
        <v>695.2</v>
      </c>
      <c r="L831" s="127">
        <v>666.7</v>
      </c>
      <c r="M831" s="127">
        <v>503139.7</v>
      </c>
      <c r="N831" s="127">
        <v>51740.639999999999</v>
      </c>
      <c r="O831" s="127">
        <v>328984.78000000003</v>
      </c>
      <c r="P831" s="127">
        <v>302483.46999999997</v>
      </c>
      <c r="Q831" s="127">
        <v>723.73</v>
      </c>
    </row>
    <row r="832" spans="1:17" ht="25.5" x14ac:dyDescent="0.2">
      <c r="A832" t="str">
        <f t="shared" si="12"/>
        <v>2013_4041</v>
      </c>
      <c r="D832" s="126">
        <v>830</v>
      </c>
      <c r="E832" s="127">
        <v>4041</v>
      </c>
      <c r="F832" s="127" t="s">
        <v>155</v>
      </c>
      <c r="G832" s="127">
        <v>4041</v>
      </c>
      <c r="H832" s="127">
        <v>2013</v>
      </c>
      <c r="I832" s="127">
        <v>0</v>
      </c>
      <c r="J832" s="127">
        <v>1</v>
      </c>
      <c r="K832" s="127">
        <v>1377.6</v>
      </c>
      <c r="L832" s="127">
        <v>1450.7</v>
      </c>
      <c r="M832" s="127">
        <v>226787.55</v>
      </c>
      <c r="N832" s="127">
        <v>401131.04</v>
      </c>
      <c r="O832" s="127">
        <v>407282.13</v>
      </c>
      <c r="P832" s="127">
        <v>348260.49</v>
      </c>
      <c r="Q832" s="127">
        <v>164.63</v>
      </c>
    </row>
    <row r="833" spans="1:17" ht="25.5" x14ac:dyDescent="0.2">
      <c r="A833" t="str">
        <f t="shared" si="12"/>
        <v>2013_4043</v>
      </c>
      <c r="D833" s="126">
        <v>831</v>
      </c>
      <c r="E833" s="127">
        <v>4043</v>
      </c>
      <c r="F833" s="127" t="s">
        <v>156</v>
      </c>
      <c r="G833" s="127">
        <v>4043</v>
      </c>
      <c r="H833" s="127">
        <v>2013</v>
      </c>
      <c r="I833" s="127">
        <v>0</v>
      </c>
      <c r="J833" s="127">
        <v>1</v>
      </c>
      <c r="K833" s="127">
        <v>719.5</v>
      </c>
      <c r="L833" s="127">
        <v>684.6</v>
      </c>
      <c r="M833" s="127">
        <v>1130163.75</v>
      </c>
      <c r="N833" s="127">
        <v>570165.78</v>
      </c>
      <c r="O833" s="127">
        <v>583075.29</v>
      </c>
      <c r="P833" s="127">
        <v>194310.9</v>
      </c>
      <c r="Q833" s="127">
        <v>1570.76</v>
      </c>
    </row>
    <row r="834" spans="1:17" ht="38.25" x14ac:dyDescent="0.2">
      <c r="A834" t="str">
        <f t="shared" si="12"/>
        <v>2013_4068</v>
      </c>
      <c r="D834" s="126">
        <v>832</v>
      </c>
      <c r="E834" s="127">
        <v>4068</v>
      </c>
      <c r="F834" s="127" t="s">
        <v>338</v>
      </c>
      <c r="G834" s="127">
        <v>4068</v>
      </c>
      <c r="H834" s="127">
        <v>2013</v>
      </c>
      <c r="I834" s="127">
        <v>0</v>
      </c>
      <c r="J834" s="127">
        <v>1</v>
      </c>
      <c r="K834" s="127">
        <v>451.4</v>
      </c>
      <c r="L834" s="127">
        <v>414.4</v>
      </c>
      <c r="M834" s="127">
        <v>444615.81</v>
      </c>
      <c r="N834" s="127">
        <v>176333.22</v>
      </c>
      <c r="O834" s="127">
        <v>181927.31</v>
      </c>
      <c r="P834" s="127">
        <v>116877.57</v>
      </c>
      <c r="Q834" s="127">
        <v>984.97</v>
      </c>
    </row>
    <row r="835" spans="1:17" x14ac:dyDescent="0.2">
      <c r="A835" t="str">
        <f t="shared" si="12"/>
        <v>2013_4086</v>
      </c>
      <c r="D835" s="126">
        <v>833</v>
      </c>
      <c r="E835" s="127">
        <v>4086</v>
      </c>
      <c r="F835" s="127" t="s">
        <v>339</v>
      </c>
      <c r="G835" s="127">
        <v>4086</v>
      </c>
      <c r="H835" s="127">
        <v>2013</v>
      </c>
      <c r="I835" s="127">
        <v>0</v>
      </c>
      <c r="J835" s="127">
        <v>1</v>
      </c>
      <c r="K835" s="127">
        <v>1864.8</v>
      </c>
      <c r="L835" s="127">
        <v>2278.6</v>
      </c>
      <c r="M835" s="127">
        <v>197181.87</v>
      </c>
      <c r="N835" s="127">
        <v>230061.47</v>
      </c>
      <c r="O835" s="127">
        <v>230207.35</v>
      </c>
      <c r="P835" s="127">
        <v>241260.58</v>
      </c>
      <c r="Q835" s="127">
        <v>105.74</v>
      </c>
    </row>
    <row r="836" spans="1:17" ht="25.5" x14ac:dyDescent="0.2">
      <c r="A836" t="str">
        <f t="shared" ref="A836:A899" si="13">CONCATENATE(H836,"_",G836)</f>
        <v>2013_4104</v>
      </c>
      <c r="D836" s="126">
        <v>834</v>
      </c>
      <c r="E836" s="127">
        <v>4104</v>
      </c>
      <c r="F836" s="127" t="s">
        <v>157</v>
      </c>
      <c r="G836" s="127">
        <v>4104</v>
      </c>
      <c r="H836" s="127">
        <v>2013</v>
      </c>
      <c r="I836" s="127">
        <v>0</v>
      </c>
      <c r="J836" s="127">
        <v>1</v>
      </c>
      <c r="K836" s="127">
        <v>5308.2</v>
      </c>
      <c r="L836" s="127">
        <v>4849.2</v>
      </c>
      <c r="M836" s="127">
        <v>1530281.38</v>
      </c>
      <c r="N836" s="127">
        <v>1201893.3899999999</v>
      </c>
      <c r="O836" s="127">
        <v>1239861.1000000001</v>
      </c>
      <c r="P836" s="127">
        <v>1055219.4099999999</v>
      </c>
      <c r="Q836" s="127">
        <v>288.29000000000002</v>
      </c>
    </row>
    <row r="837" spans="1:17" ht="38.25" x14ac:dyDescent="0.2">
      <c r="A837" t="str">
        <f t="shared" si="13"/>
        <v>2013_4122</v>
      </c>
      <c r="D837" s="126">
        <v>835</v>
      </c>
      <c r="E837" s="127">
        <v>4122</v>
      </c>
      <c r="F837" s="127" t="s">
        <v>158</v>
      </c>
      <c r="G837" s="127">
        <v>4122</v>
      </c>
      <c r="H837" s="127">
        <v>2013</v>
      </c>
      <c r="I837" s="127">
        <v>0</v>
      </c>
      <c r="J837" s="127">
        <v>1</v>
      </c>
      <c r="K837" s="127">
        <v>531.4</v>
      </c>
      <c r="L837" s="127">
        <v>529.4</v>
      </c>
      <c r="M837" s="127">
        <v>111667.96</v>
      </c>
      <c r="N837" s="127">
        <v>174572.86</v>
      </c>
      <c r="O837" s="127">
        <v>178378.27</v>
      </c>
      <c r="P837" s="127">
        <v>120085.51</v>
      </c>
      <c r="Q837" s="127">
        <v>210.14</v>
      </c>
    </row>
    <row r="838" spans="1:17" ht="25.5" x14ac:dyDescent="0.2">
      <c r="A838" t="str">
        <f t="shared" si="13"/>
        <v>2013_4131</v>
      </c>
      <c r="D838" s="126">
        <v>836</v>
      </c>
      <c r="E838" s="127">
        <v>4131</v>
      </c>
      <c r="F838" s="127" t="s">
        <v>159</v>
      </c>
      <c r="G838" s="127">
        <v>4131</v>
      </c>
      <c r="H838" s="127">
        <v>2013</v>
      </c>
      <c r="I838" s="127">
        <v>0</v>
      </c>
      <c r="J838" s="127">
        <v>1</v>
      </c>
      <c r="K838" s="127">
        <v>3751.1</v>
      </c>
      <c r="L838" s="127">
        <v>3802.1</v>
      </c>
      <c r="M838" s="127">
        <v>3391242.32</v>
      </c>
      <c r="N838" s="127">
        <v>1499462.38</v>
      </c>
      <c r="O838" s="127">
        <v>1512640.48</v>
      </c>
      <c r="P838" s="127">
        <v>717660.52</v>
      </c>
      <c r="Q838" s="127">
        <v>904.07</v>
      </c>
    </row>
    <row r="839" spans="1:17" ht="25.5" x14ac:dyDescent="0.2">
      <c r="A839" t="str">
        <f t="shared" si="13"/>
        <v>2013_4203</v>
      </c>
      <c r="D839" s="126">
        <v>837</v>
      </c>
      <c r="E839" s="127">
        <v>4203</v>
      </c>
      <c r="F839" s="127" t="s">
        <v>160</v>
      </c>
      <c r="G839" s="127">
        <v>4203</v>
      </c>
      <c r="H839" s="127">
        <v>2013</v>
      </c>
      <c r="I839" s="127">
        <v>0</v>
      </c>
      <c r="J839" s="127">
        <v>1</v>
      </c>
      <c r="K839" s="127">
        <v>754.3</v>
      </c>
      <c r="L839" s="127">
        <v>829.6</v>
      </c>
      <c r="M839" s="127">
        <v>355523.71</v>
      </c>
      <c r="N839" s="127">
        <v>180191.51</v>
      </c>
      <c r="O839" s="127">
        <v>180955.46</v>
      </c>
      <c r="P839" s="127">
        <v>114498.67</v>
      </c>
      <c r="Q839" s="127">
        <v>471.33</v>
      </c>
    </row>
    <row r="840" spans="1:17" ht="25.5" x14ac:dyDescent="0.2">
      <c r="A840" t="str">
        <f t="shared" si="13"/>
        <v>2013_4212</v>
      </c>
      <c r="D840" s="126">
        <v>838</v>
      </c>
      <c r="E840" s="127">
        <v>4212</v>
      </c>
      <c r="F840" s="127" t="s">
        <v>161</v>
      </c>
      <c r="G840" s="127">
        <v>4212</v>
      </c>
      <c r="H840" s="127">
        <v>2013</v>
      </c>
      <c r="I840" s="127">
        <v>0</v>
      </c>
      <c r="J840" s="127">
        <v>1</v>
      </c>
      <c r="K840" s="127">
        <v>315</v>
      </c>
      <c r="L840" s="127">
        <v>298</v>
      </c>
      <c r="M840" s="127">
        <v>124715.03</v>
      </c>
      <c r="N840" s="127">
        <v>70116.56</v>
      </c>
      <c r="O840" s="127">
        <v>70184.42</v>
      </c>
      <c r="P840" s="127">
        <v>60423.1</v>
      </c>
      <c r="Q840" s="127">
        <v>395.92</v>
      </c>
    </row>
    <row r="841" spans="1:17" ht="25.5" x14ac:dyDescent="0.2">
      <c r="A841" t="str">
        <f t="shared" si="13"/>
        <v>2013_4271</v>
      </c>
      <c r="D841" s="126">
        <v>839</v>
      </c>
      <c r="E841" s="127">
        <v>4271</v>
      </c>
      <c r="F841" s="127" t="s">
        <v>162</v>
      </c>
      <c r="G841" s="127">
        <v>4271</v>
      </c>
      <c r="H841" s="127">
        <v>2013</v>
      </c>
      <c r="I841" s="127">
        <v>0</v>
      </c>
      <c r="J841" s="127">
        <v>1</v>
      </c>
      <c r="K841" s="127">
        <v>1222.5</v>
      </c>
      <c r="L841" s="127">
        <v>1377.5</v>
      </c>
      <c r="M841" s="127">
        <v>288141.27</v>
      </c>
      <c r="N841" s="127">
        <v>379516.51</v>
      </c>
      <c r="O841" s="127">
        <v>389644.85</v>
      </c>
      <c r="P841" s="127">
        <v>297244.07</v>
      </c>
      <c r="Q841" s="127">
        <v>235.7</v>
      </c>
    </row>
    <row r="842" spans="1:17" x14ac:dyDescent="0.2">
      <c r="A842" t="str">
        <f t="shared" si="13"/>
        <v>2013_4269</v>
      </c>
      <c r="D842" s="126">
        <v>840</v>
      </c>
      <c r="E842" s="127">
        <v>4269</v>
      </c>
      <c r="F842" s="127" t="s">
        <v>163</v>
      </c>
      <c r="G842" s="127">
        <v>4269</v>
      </c>
      <c r="H842" s="127">
        <v>2013</v>
      </c>
      <c r="I842" s="127">
        <v>0</v>
      </c>
      <c r="J842" s="127">
        <v>1</v>
      </c>
      <c r="K842" s="127">
        <v>555</v>
      </c>
      <c r="L842" s="127">
        <v>457</v>
      </c>
      <c r="M842" s="127">
        <v>149249.46</v>
      </c>
      <c r="N842" s="127">
        <v>199923.83</v>
      </c>
      <c r="O842" s="127">
        <v>203772.51</v>
      </c>
      <c r="P842" s="127">
        <v>181925.78</v>
      </c>
      <c r="Q842" s="127">
        <v>268.92</v>
      </c>
    </row>
    <row r="843" spans="1:17" ht="25.5" x14ac:dyDescent="0.2">
      <c r="A843" t="str">
        <f t="shared" si="13"/>
        <v>2013_4356</v>
      </c>
      <c r="D843" s="126">
        <v>841</v>
      </c>
      <c r="E843" s="127">
        <v>4356</v>
      </c>
      <c r="F843" s="127" t="s">
        <v>164</v>
      </c>
      <c r="G843" s="127">
        <v>4356</v>
      </c>
      <c r="H843" s="127">
        <v>2013</v>
      </c>
      <c r="I843" s="127">
        <v>0</v>
      </c>
      <c r="J843" s="127">
        <v>1</v>
      </c>
      <c r="K843" s="127">
        <v>877</v>
      </c>
      <c r="L843" s="127">
        <v>849</v>
      </c>
      <c r="M843" s="127">
        <v>399254.68</v>
      </c>
      <c r="N843" s="127">
        <v>210109.02</v>
      </c>
      <c r="O843" s="127">
        <v>326980.68</v>
      </c>
      <c r="P843" s="127">
        <v>284469.58</v>
      </c>
      <c r="Q843" s="127">
        <v>455.25</v>
      </c>
    </row>
    <row r="844" spans="1:17" ht="38.25" x14ac:dyDescent="0.2">
      <c r="A844" t="str">
        <f t="shared" si="13"/>
        <v>2013_4149</v>
      </c>
      <c r="D844" s="126">
        <v>842</v>
      </c>
      <c r="E844" s="127">
        <v>4149</v>
      </c>
      <c r="F844" s="127" t="s">
        <v>340</v>
      </c>
      <c r="G844" s="127">
        <v>4149</v>
      </c>
      <c r="H844" s="127">
        <v>2013</v>
      </c>
      <c r="I844" s="127">
        <v>0</v>
      </c>
      <c r="J844" s="127">
        <v>1</v>
      </c>
      <c r="K844" s="127">
        <v>1343.3</v>
      </c>
      <c r="L844" s="127">
        <v>1338.3</v>
      </c>
      <c r="M844" s="127">
        <v>205650.52</v>
      </c>
      <c r="N844" s="127">
        <v>305164.87</v>
      </c>
      <c r="O844" s="127">
        <v>315931.01</v>
      </c>
      <c r="P844" s="127">
        <v>244258.72</v>
      </c>
      <c r="Q844" s="127">
        <v>153.09</v>
      </c>
    </row>
    <row r="845" spans="1:17" ht="25.5" x14ac:dyDescent="0.2">
      <c r="A845" t="str">
        <f t="shared" si="13"/>
        <v>2013_4437</v>
      </c>
      <c r="D845" s="126">
        <v>843</v>
      </c>
      <c r="E845" s="127">
        <v>4437</v>
      </c>
      <c r="F845" s="127" t="s">
        <v>165</v>
      </c>
      <c r="G845" s="127">
        <v>4437</v>
      </c>
      <c r="H845" s="127">
        <v>2013</v>
      </c>
      <c r="I845" s="127">
        <v>0</v>
      </c>
      <c r="J845" s="127">
        <v>1</v>
      </c>
      <c r="K845" s="127">
        <v>528.1</v>
      </c>
      <c r="L845" s="127">
        <v>501.1</v>
      </c>
      <c r="M845" s="127">
        <v>275417.74</v>
      </c>
      <c r="N845" s="127">
        <v>49782.95</v>
      </c>
      <c r="O845" s="127">
        <v>52272.84</v>
      </c>
      <c r="P845" s="127">
        <v>171963.18</v>
      </c>
      <c r="Q845" s="127">
        <v>521.53</v>
      </c>
    </row>
    <row r="846" spans="1:17" ht="25.5" x14ac:dyDescent="0.2">
      <c r="A846" t="str">
        <f t="shared" si="13"/>
        <v>2013_4446</v>
      </c>
      <c r="D846" s="126">
        <v>844</v>
      </c>
      <c r="E846" s="127">
        <v>4446</v>
      </c>
      <c r="F846" s="127" t="s">
        <v>166</v>
      </c>
      <c r="G846" s="127">
        <v>4446</v>
      </c>
      <c r="H846" s="127">
        <v>2013</v>
      </c>
      <c r="I846" s="127">
        <v>0</v>
      </c>
      <c r="J846" s="127">
        <v>1</v>
      </c>
      <c r="K846" s="127">
        <v>1015.5</v>
      </c>
      <c r="L846" s="127">
        <v>1074.0999999999999</v>
      </c>
      <c r="M846" s="127">
        <v>254529.85</v>
      </c>
      <c r="N846" s="127">
        <v>236854.27</v>
      </c>
      <c r="O846" s="127">
        <v>245112.01</v>
      </c>
      <c r="P846" s="127">
        <v>205653.4</v>
      </c>
      <c r="Q846" s="127">
        <v>250.64</v>
      </c>
    </row>
    <row r="847" spans="1:17" x14ac:dyDescent="0.2">
      <c r="A847" t="str">
        <f t="shared" si="13"/>
        <v>2013_4491</v>
      </c>
      <c r="D847" s="126">
        <v>845</v>
      </c>
      <c r="E847" s="127">
        <v>4491</v>
      </c>
      <c r="F847" s="127" t="s">
        <v>167</v>
      </c>
      <c r="G847" s="127">
        <v>4491</v>
      </c>
      <c r="H847" s="127">
        <v>2013</v>
      </c>
      <c r="I847" s="127">
        <v>0</v>
      </c>
      <c r="J847" s="127">
        <v>1</v>
      </c>
      <c r="K847" s="127">
        <v>340.5</v>
      </c>
      <c r="L847" s="127">
        <v>350.7</v>
      </c>
      <c r="M847" s="127">
        <v>33669.1</v>
      </c>
      <c r="N847" s="127">
        <v>25116.65</v>
      </c>
      <c r="O847" s="127">
        <v>25135.24</v>
      </c>
      <c r="P847" s="127">
        <v>106932.4</v>
      </c>
      <c r="Q847" s="127">
        <v>98.88</v>
      </c>
    </row>
    <row r="848" spans="1:17" ht="25.5" x14ac:dyDescent="0.2">
      <c r="A848" t="str">
        <f t="shared" si="13"/>
        <v>2013_4505</v>
      </c>
      <c r="D848" s="126">
        <v>846</v>
      </c>
      <c r="E848" s="127">
        <v>4505</v>
      </c>
      <c r="F848" s="127" t="s">
        <v>168</v>
      </c>
      <c r="G848" s="127">
        <v>4505</v>
      </c>
      <c r="H848" s="127">
        <v>2013</v>
      </c>
      <c r="I848" s="127">
        <v>0</v>
      </c>
      <c r="J848" s="127">
        <v>1</v>
      </c>
      <c r="K848" s="127">
        <v>239.4</v>
      </c>
      <c r="L848" s="127">
        <v>216.2</v>
      </c>
      <c r="M848" s="127">
        <v>96761.97</v>
      </c>
      <c r="N848" s="127">
        <v>99747.36</v>
      </c>
      <c r="O848" s="127">
        <v>100740.79</v>
      </c>
      <c r="P848" s="127">
        <v>36463</v>
      </c>
      <c r="Q848" s="127">
        <v>404.19</v>
      </c>
    </row>
    <row r="849" spans="1:17" ht="25.5" x14ac:dyDescent="0.2">
      <c r="A849" t="str">
        <f t="shared" si="13"/>
        <v>2013_4509</v>
      </c>
      <c r="D849" s="126">
        <v>847</v>
      </c>
      <c r="E849" s="127">
        <v>4509</v>
      </c>
      <c r="F849" s="127" t="s">
        <v>169</v>
      </c>
      <c r="G849" s="127">
        <v>4509</v>
      </c>
      <c r="H849" s="127">
        <v>2013</v>
      </c>
      <c r="I849" s="127">
        <v>0</v>
      </c>
      <c r="J849" s="127">
        <v>1</v>
      </c>
      <c r="K849" s="127">
        <v>220.1</v>
      </c>
      <c r="L849" s="127">
        <v>127</v>
      </c>
      <c r="M849" s="127">
        <v>64126.5</v>
      </c>
      <c r="N849" s="127">
        <v>50046.720000000001</v>
      </c>
      <c r="O849" s="127">
        <v>50060.43</v>
      </c>
      <c r="P849" s="127">
        <v>63722.239999999998</v>
      </c>
      <c r="Q849" s="127">
        <v>291.35000000000002</v>
      </c>
    </row>
    <row r="850" spans="1:17" ht="25.5" x14ac:dyDescent="0.2">
      <c r="A850" t="str">
        <f t="shared" si="13"/>
        <v>2013_4518</v>
      </c>
      <c r="D850" s="126">
        <v>848</v>
      </c>
      <c r="E850" s="127">
        <v>4518</v>
      </c>
      <c r="F850" s="127" t="s">
        <v>170</v>
      </c>
      <c r="G850" s="127">
        <v>4518</v>
      </c>
      <c r="H850" s="127">
        <v>2013</v>
      </c>
      <c r="I850" s="127">
        <v>0</v>
      </c>
      <c r="J850" s="127">
        <v>1</v>
      </c>
      <c r="K850" s="127">
        <v>224</v>
      </c>
      <c r="L850" s="127">
        <v>213</v>
      </c>
      <c r="M850" s="127">
        <v>70091.929999999993</v>
      </c>
      <c r="N850" s="127">
        <v>50109.31</v>
      </c>
      <c r="O850" s="127">
        <v>51888.45</v>
      </c>
      <c r="P850" s="127">
        <v>42856.62</v>
      </c>
      <c r="Q850" s="127">
        <v>312.91000000000003</v>
      </c>
    </row>
    <row r="851" spans="1:17" ht="25.5" x14ac:dyDescent="0.2">
      <c r="A851" t="str">
        <f t="shared" si="13"/>
        <v>2013_4527</v>
      </c>
      <c r="D851" s="126">
        <v>849</v>
      </c>
      <c r="E851" s="127">
        <v>4527</v>
      </c>
      <c r="F851" s="127" t="s">
        <v>171</v>
      </c>
      <c r="G851" s="127">
        <v>4527</v>
      </c>
      <c r="H851" s="127">
        <v>2013</v>
      </c>
      <c r="I851" s="127">
        <v>0</v>
      </c>
      <c r="J851" s="127">
        <v>1</v>
      </c>
      <c r="K851" s="127">
        <v>617</v>
      </c>
      <c r="L851" s="127">
        <v>628</v>
      </c>
      <c r="M851" s="127">
        <v>128906.05</v>
      </c>
      <c r="N851" s="127">
        <v>245464.12</v>
      </c>
      <c r="O851" s="127">
        <v>260105.45</v>
      </c>
      <c r="P851" s="127">
        <v>299173.43</v>
      </c>
      <c r="Q851" s="127">
        <v>208.92</v>
      </c>
    </row>
    <row r="852" spans="1:17" ht="25.5" x14ac:dyDescent="0.2">
      <c r="A852" t="str">
        <f t="shared" si="13"/>
        <v>2013_4536</v>
      </c>
      <c r="D852" s="126">
        <v>850</v>
      </c>
      <c r="E852" s="127">
        <v>4536</v>
      </c>
      <c r="F852" s="127" t="s">
        <v>172</v>
      </c>
      <c r="G852" s="127">
        <v>4536</v>
      </c>
      <c r="H852" s="127">
        <v>2013</v>
      </c>
      <c r="I852" s="127">
        <v>0</v>
      </c>
      <c r="J852" s="127">
        <v>1</v>
      </c>
      <c r="K852" s="127">
        <v>2028.7</v>
      </c>
      <c r="L852" s="127">
        <v>2111</v>
      </c>
      <c r="M852" s="127">
        <v>285081.15999999997</v>
      </c>
      <c r="N852" s="127">
        <v>295064.21000000002</v>
      </c>
      <c r="O852" s="127">
        <v>305814.24</v>
      </c>
      <c r="P852" s="127">
        <v>243028.07</v>
      </c>
      <c r="Q852" s="127">
        <v>140.52000000000001</v>
      </c>
    </row>
    <row r="853" spans="1:17" ht="25.5" x14ac:dyDescent="0.2">
      <c r="A853" t="str">
        <f t="shared" si="13"/>
        <v>2013_4554</v>
      </c>
      <c r="D853" s="126">
        <v>851</v>
      </c>
      <c r="E853" s="127">
        <v>4554</v>
      </c>
      <c r="F853" s="127" t="s">
        <v>173</v>
      </c>
      <c r="G853" s="127">
        <v>4554</v>
      </c>
      <c r="H853" s="127">
        <v>2013</v>
      </c>
      <c r="I853" s="127">
        <v>0</v>
      </c>
      <c r="J853" s="127">
        <v>1</v>
      </c>
      <c r="K853" s="127">
        <v>1064.0999999999999</v>
      </c>
      <c r="L853" s="127">
        <v>1274.3</v>
      </c>
      <c r="M853" s="127">
        <v>52215.85</v>
      </c>
      <c r="N853" s="127">
        <v>241235.85</v>
      </c>
      <c r="O853" s="127">
        <v>250066.84</v>
      </c>
      <c r="P853" s="127">
        <v>270715.59000000003</v>
      </c>
      <c r="Q853" s="127">
        <v>49.07</v>
      </c>
    </row>
    <row r="854" spans="1:17" x14ac:dyDescent="0.2">
      <c r="A854" t="str">
        <f t="shared" si="13"/>
        <v>2013_4572</v>
      </c>
      <c r="D854" s="126">
        <v>852</v>
      </c>
      <c r="E854" s="127">
        <v>4572</v>
      </c>
      <c r="F854" s="127" t="s">
        <v>174</v>
      </c>
      <c r="G854" s="127">
        <v>4572</v>
      </c>
      <c r="H854" s="127">
        <v>2013</v>
      </c>
      <c r="I854" s="127">
        <v>0</v>
      </c>
      <c r="J854" s="127">
        <v>1</v>
      </c>
      <c r="K854" s="127">
        <v>281.5</v>
      </c>
      <c r="L854" s="127">
        <v>338.5</v>
      </c>
      <c r="M854" s="127">
        <v>124773.77</v>
      </c>
      <c r="N854" s="127">
        <v>99941.16</v>
      </c>
      <c r="O854" s="127">
        <v>99994.44</v>
      </c>
      <c r="P854" s="127">
        <v>42919.27</v>
      </c>
      <c r="Q854" s="127">
        <v>443.25</v>
      </c>
    </row>
    <row r="855" spans="1:17" ht="25.5" x14ac:dyDescent="0.2">
      <c r="A855" t="str">
        <f t="shared" si="13"/>
        <v>2013_4581</v>
      </c>
      <c r="D855" s="126">
        <v>853</v>
      </c>
      <c r="E855" s="127">
        <v>4581</v>
      </c>
      <c r="F855" s="127" t="s">
        <v>175</v>
      </c>
      <c r="G855" s="127">
        <v>4581</v>
      </c>
      <c r="H855" s="127">
        <v>2013</v>
      </c>
      <c r="I855" s="127">
        <v>0</v>
      </c>
      <c r="J855" s="127">
        <v>1</v>
      </c>
      <c r="K855" s="127">
        <v>5299.5</v>
      </c>
      <c r="L855" s="127">
        <v>5209.2</v>
      </c>
      <c r="M855" s="127">
        <v>1897073.09</v>
      </c>
      <c r="N855" s="127">
        <v>1207578.08</v>
      </c>
      <c r="O855" s="127">
        <v>1222535.3700000001</v>
      </c>
      <c r="P855" s="127">
        <v>1218729.8999999999</v>
      </c>
      <c r="Q855" s="127">
        <v>357.97</v>
      </c>
    </row>
    <row r="856" spans="1:17" ht="25.5" x14ac:dyDescent="0.2">
      <c r="A856" t="str">
        <f t="shared" si="13"/>
        <v>2013_4599</v>
      </c>
      <c r="D856" s="126">
        <v>854</v>
      </c>
      <c r="E856" s="127">
        <v>4599</v>
      </c>
      <c r="F856" s="127" t="s">
        <v>176</v>
      </c>
      <c r="G856" s="127">
        <v>4599</v>
      </c>
      <c r="H856" s="127">
        <v>2013</v>
      </c>
      <c r="I856" s="127">
        <v>0</v>
      </c>
      <c r="J856" s="127">
        <v>1</v>
      </c>
      <c r="K856" s="127">
        <v>652.4</v>
      </c>
      <c r="L856" s="127">
        <v>618.1</v>
      </c>
      <c r="M856" s="127">
        <v>266283.45</v>
      </c>
      <c r="N856" s="127">
        <v>200195.65</v>
      </c>
      <c r="O856" s="127">
        <v>203465.71</v>
      </c>
      <c r="P856" s="127">
        <v>113012</v>
      </c>
      <c r="Q856" s="127">
        <v>408.16</v>
      </c>
    </row>
    <row r="857" spans="1:17" x14ac:dyDescent="0.2">
      <c r="A857" t="str">
        <f t="shared" si="13"/>
        <v>2013_4617</v>
      </c>
      <c r="D857" s="126">
        <v>855</v>
      </c>
      <c r="E857" s="127">
        <v>4617</v>
      </c>
      <c r="F857" s="127" t="s">
        <v>177</v>
      </c>
      <c r="G857" s="127">
        <v>4617</v>
      </c>
      <c r="H857" s="127">
        <v>2013</v>
      </c>
      <c r="I857" s="127">
        <v>0</v>
      </c>
      <c r="J857" s="127">
        <v>1</v>
      </c>
      <c r="K857" s="127">
        <v>1505.5</v>
      </c>
      <c r="L857" s="127">
        <v>1504.4</v>
      </c>
      <c r="M857" s="135">
        <v>-2024.21</v>
      </c>
      <c r="N857" s="127">
        <v>70650.63</v>
      </c>
      <c r="O857" s="127">
        <v>75834.17</v>
      </c>
      <c r="P857" s="127">
        <v>253324.18</v>
      </c>
      <c r="Q857" s="135">
        <v>-1.34</v>
      </c>
    </row>
    <row r="858" spans="1:17" ht="25.5" x14ac:dyDescent="0.2">
      <c r="A858" t="str">
        <f t="shared" si="13"/>
        <v>2013_4662</v>
      </c>
      <c r="D858" s="126">
        <v>856</v>
      </c>
      <c r="E858" s="127">
        <v>4662</v>
      </c>
      <c r="F858" s="127" t="s">
        <v>178</v>
      </c>
      <c r="G858" s="127">
        <v>4662</v>
      </c>
      <c r="H858" s="127">
        <v>2013</v>
      </c>
      <c r="I858" s="127">
        <v>0</v>
      </c>
      <c r="J858" s="127">
        <v>1</v>
      </c>
      <c r="K858" s="127">
        <v>1003.1</v>
      </c>
      <c r="L858" s="127">
        <v>1010.7</v>
      </c>
      <c r="M858" s="127">
        <v>447848.65</v>
      </c>
      <c r="N858" s="127">
        <v>125519.05</v>
      </c>
      <c r="O858" s="127">
        <v>142602.73000000001</v>
      </c>
      <c r="P858" s="127">
        <v>247723.34</v>
      </c>
      <c r="Q858" s="127">
        <v>446.46</v>
      </c>
    </row>
    <row r="859" spans="1:17" ht="25.5" x14ac:dyDescent="0.2">
      <c r="A859" t="str">
        <f t="shared" si="13"/>
        <v>2013_4689</v>
      </c>
      <c r="D859" s="126">
        <v>857</v>
      </c>
      <c r="E859" s="127">
        <v>4689</v>
      </c>
      <c r="F859" s="127" t="s">
        <v>179</v>
      </c>
      <c r="G859" s="127">
        <v>4689</v>
      </c>
      <c r="H859" s="127">
        <v>2013</v>
      </c>
      <c r="I859" s="127">
        <v>0</v>
      </c>
      <c r="J859" s="127">
        <v>1</v>
      </c>
      <c r="K859" s="127">
        <v>521.70000000000005</v>
      </c>
      <c r="L859" s="127">
        <v>527</v>
      </c>
      <c r="M859" s="127">
        <v>15314.24</v>
      </c>
      <c r="N859" s="127">
        <v>90151.33</v>
      </c>
      <c r="O859" s="127">
        <v>92442.41</v>
      </c>
      <c r="P859" s="127">
        <v>110168.28</v>
      </c>
      <c r="Q859" s="127">
        <v>29.35</v>
      </c>
    </row>
    <row r="860" spans="1:17" ht="25.5" x14ac:dyDescent="0.2">
      <c r="A860" t="str">
        <f t="shared" si="13"/>
        <v>2013_4644</v>
      </c>
      <c r="D860" s="126">
        <v>858</v>
      </c>
      <c r="E860" s="127">
        <v>4644</v>
      </c>
      <c r="F860" s="127" t="s">
        <v>180</v>
      </c>
      <c r="G860" s="127">
        <v>4644</v>
      </c>
      <c r="H860" s="127">
        <v>2013</v>
      </c>
      <c r="I860" s="127">
        <v>0</v>
      </c>
      <c r="J860" s="127">
        <v>1</v>
      </c>
      <c r="K860" s="127">
        <v>456.2</v>
      </c>
      <c r="L860" s="127">
        <v>467.1</v>
      </c>
      <c r="M860" s="127">
        <v>123050.74</v>
      </c>
      <c r="N860" s="127">
        <v>163153.51</v>
      </c>
      <c r="O860" s="127">
        <v>172745.19</v>
      </c>
      <c r="P860" s="127">
        <v>145334.71</v>
      </c>
      <c r="Q860" s="127">
        <v>269.73</v>
      </c>
    </row>
    <row r="861" spans="1:17" x14ac:dyDescent="0.2">
      <c r="A861" t="str">
        <f t="shared" si="13"/>
        <v>2013_4725</v>
      </c>
      <c r="D861" s="126">
        <v>859</v>
      </c>
      <c r="E861" s="127">
        <v>4725</v>
      </c>
      <c r="F861" s="127" t="s">
        <v>181</v>
      </c>
      <c r="G861" s="127">
        <v>4725</v>
      </c>
      <c r="H861" s="127">
        <v>2013</v>
      </c>
      <c r="I861" s="127">
        <v>0</v>
      </c>
      <c r="J861" s="127">
        <v>1</v>
      </c>
      <c r="K861" s="127">
        <v>3005.9</v>
      </c>
      <c r="L861" s="127">
        <v>2931.2</v>
      </c>
      <c r="M861" s="127">
        <v>1129264.72</v>
      </c>
      <c r="N861" s="127">
        <v>744703.08</v>
      </c>
      <c r="O861" s="127">
        <v>763059.19</v>
      </c>
      <c r="P861" s="127">
        <v>585036.76</v>
      </c>
      <c r="Q861" s="127">
        <v>375.68</v>
      </c>
    </row>
    <row r="862" spans="1:17" ht="25.5" x14ac:dyDescent="0.2">
      <c r="A862" t="str">
        <f t="shared" si="13"/>
        <v>2013_2673</v>
      </c>
      <c r="D862" s="126">
        <v>860</v>
      </c>
      <c r="E862" s="127">
        <v>2673</v>
      </c>
      <c r="F862" s="127" t="s">
        <v>182</v>
      </c>
      <c r="G862" s="127">
        <v>2673</v>
      </c>
      <c r="H862" s="127">
        <v>2013</v>
      </c>
      <c r="I862" s="127">
        <v>0</v>
      </c>
      <c r="J862" s="127">
        <v>1</v>
      </c>
      <c r="K862" s="127">
        <v>672.2</v>
      </c>
      <c r="L862" s="127">
        <v>673.2</v>
      </c>
      <c r="M862" s="127">
        <v>154663.34</v>
      </c>
      <c r="N862" s="127">
        <v>199895.62</v>
      </c>
      <c r="O862" s="127">
        <v>205994.46</v>
      </c>
      <c r="P862" s="127">
        <v>162876.82</v>
      </c>
      <c r="Q862" s="127">
        <v>230.09</v>
      </c>
    </row>
    <row r="863" spans="1:17" ht="25.5" x14ac:dyDescent="0.2">
      <c r="A863" t="str">
        <f t="shared" si="13"/>
        <v>2013_153</v>
      </c>
      <c r="D863" s="126">
        <v>861</v>
      </c>
      <c r="E863" s="127">
        <v>153</v>
      </c>
      <c r="F863" s="127" t="s">
        <v>183</v>
      </c>
      <c r="G863" s="127">
        <v>153</v>
      </c>
      <c r="H863" s="127">
        <v>2013</v>
      </c>
      <c r="I863" s="127">
        <v>0</v>
      </c>
      <c r="J863" s="127">
        <v>1</v>
      </c>
      <c r="K863" s="127">
        <v>610</v>
      </c>
      <c r="L863" s="127">
        <v>623</v>
      </c>
      <c r="M863" s="127">
        <v>241219.82</v>
      </c>
      <c r="N863" s="127">
        <v>0</v>
      </c>
      <c r="O863" s="127">
        <v>5300.57</v>
      </c>
      <c r="P863" s="127">
        <v>286978.11</v>
      </c>
      <c r="Q863" s="127">
        <v>395.44</v>
      </c>
    </row>
    <row r="864" spans="1:17" ht="25.5" x14ac:dyDescent="0.2">
      <c r="A864" t="str">
        <f t="shared" si="13"/>
        <v>2013_3691</v>
      </c>
      <c r="D864" s="126">
        <v>862</v>
      </c>
      <c r="E864" s="127">
        <v>3691</v>
      </c>
      <c r="F864" s="127" t="s">
        <v>184</v>
      </c>
      <c r="G864" s="127">
        <v>3691</v>
      </c>
      <c r="H864" s="127">
        <v>2013</v>
      </c>
      <c r="I864" s="127">
        <v>0</v>
      </c>
      <c r="J864" s="127">
        <v>1</v>
      </c>
      <c r="K864" s="127">
        <v>854.9</v>
      </c>
      <c r="L864" s="127">
        <v>784</v>
      </c>
      <c r="M864" s="127">
        <v>192898.09</v>
      </c>
      <c r="N864" s="127">
        <v>297658.59999999998</v>
      </c>
      <c r="O864" s="127">
        <v>297675.61</v>
      </c>
      <c r="P864" s="127">
        <v>221216.86</v>
      </c>
      <c r="Q864" s="127">
        <v>225.64</v>
      </c>
    </row>
    <row r="865" spans="1:17" ht="38.25" x14ac:dyDescent="0.2">
      <c r="A865" t="str">
        <f t="shared" si="13"/>
        <v>2013_4774</v>
      </c>
      <c r="D865" s="126">
        <v>863</v>
      </c>
      <c r="E865" s="127">
        <v>4774</v>
      </c>
      <c r="F865" s="127" t="s">
        <v>341</v>
      </c>
      <c r="G865" s="127">
        <v>4774</v>
      </c>
      <c r="H865" s="127">
        <v>2013</v>
      </c>
      <c r="I865" s="127">
        <v>0</v>
      </c>
      <c r="J865" s="127">
        <v>2</v>
      </c>
      <c r="K865" s="127">
        <v>1238.5</v>
      </c>
      <c r="L865" s="127">
        <v>1201.4000000000001</v>
      </c>
      <c r="M865" s="127">
        <v>688555.61</v>
      </c>
      <c r="N865" s="127">
        <v>299788.14</v>
      </c>
      <c r="O865" s="127">
        <v>306341.57</v>
      </c>
      <c r="P865" s="127">
        <v>438183.98</v>
      </c>
      <c r="Q865" s="127">
        <v>555.96</v>
      </c>
    </row>
    <row r="866" spans="1:17" ht="25.5" x14ac:dyDescent="0.2">
      <c r="A866" t="str">
        <f t="shared" si="13"/>
        <v>2013_873</v>
      </c>
      <c r="D866" s="126">
        <v>864</v>
      </c>
      <c r="E866" s="127">
        <v>873</v>
      </c>
      <c r="F866" s="127" t="s">
        <v>185</v>
      </c>
      <c r="G866" s="127">
        <v>873</v>
      </c>
      <c r="H866" s="127">
        <v>2013</v>
      </c>
      <c r="I866" s="127">
        <v>0</v>
      </c>
      <c r="J866" s="127">
        <v>1</v>
      </c>
      <c r="K866" s="127">
        <v>454.8</v>
      </c>
      <c r="L866" s="127">
        <v>443.6</v>
      </c>
      <c r="M866" s="127">
        <v>176537.78</v>
      </c>
      <c r="N866" s="127">
        <v>150322.64000000001</v>
      </c>
      <c r="O866" s="127">
        <v>152948.44</v>
      </c>
      <c r="P866" s="127">
        <v>162258.5</v>
      </c>
      <c r="Q866" s="127">
        <v>388.17</v>
      </c>
    </row>
    <row r="867" spans="1:17" ht="25.5" x14ac:dyDescent="0.2">
      <c r="A867" t="str">
        <f t="shared" si="13"/>
        <v>2013_4778</v>
      </c>
      <c r="D867" s="126">
        <v>865</v>
      </c>
      <c r="E867" s="127">
        <v>4778</v>
      </c>
      <c r="F867" s="127" t="s">
        <v>186</v>
      </c>
      <c r="G867" s="127">
        <v>4778</v>
      </c>
      <c r="H867" s="127">
        <v>2013</v>
      </c>
      <c r="I867" s="127">
        <v>0</v>
      </c>
      <c r="J867" s="127">
        <v>1</v>
      </c>
      <c r="K867" s="127">
        <v>301</v>
      </c>
      <c r="L867" s="127">
        <v>272.2</v>
      </c>
      <c r="M867" s="127">
        <v>121139.33</v>
      </c>
      <c r="N867" s="127">
        <v>72702.81</v>
      </c>
      <c r="O867" s="127">
        <v>75500.710000000006</v>
      </c>
      <c r="P867" s="127">
        <v>86245.4</v>
      </c>
      <c r="Q867" s="127">
        <v>402.46</v>
      </c>
    </row>
    <row r="868" spans="1:17" ht="25.5" x14ac:dyDescent="0.2">
      <c r="A868" t="str">
        <f t="shared" si="13"/>
        <v>2013_4777</v>
      </c>
      <c r="D868" s="126">
        <v>866</v>
      </c>
      <c r="E868" s="127">
        <v>4777</v>
      </c>
      <c r="F868" s="127" t="s">
        <v>187</v>
      </c>
      <c r="G868" s="127">
        <v>4777</v>
      </c>
      <c r="H868" s="127">
        <v>2013</v>
      </c>
      <c r="I868" s="127">
        <v>0</v>
      </c>
      <c r="J868" s="127">
        <v>1</v>
      </c>
      <c r="K868" s="127">
        <v>680.5</v>
      </c>
      <c r="L868" s="127">
        <v>646</v>
      </c>
      <c r="M868" s="127">
        <v>139167.47</v>
      </c>
      <c r="N868" s="127">
        <v>125969.99</v>
      </c>
      <c r="O868" s="127">
        <v>129723.35</v>
      </c>
      <c r="P868" s="127">
        <v>166335.46</v>
      </c>
      <c r="Q868" s="127">
        <v>204.51</v>
      </c>
    </row>
    <row r="869" spans="1:17" ht="25.5" x14ac:dyDescent="0.2">
      <c r="A869" t="str">
        <f t="shared" si="13"/>
        <v>2013_4776</v>
      </c>
      <c r="D869" s="126">
        <v>867</v>
      </c>
      <c r="E869" s="127">
        <v>4776</v>
      </c>
      <c r="F869" s="127" t="s">
        <v>188</v>
      </c>
      <c r="G869" s="127">
        <v>4776</v>
      </c>
      <c r="H869" s="127">
        <v>2013</v>
      </c>
      <c r="I869" s="127">
        <v>0</v>
      </c>
      <c r="J869" s="127">
        <v>1</v>
      </c>
      <c r="K869" s="127">
        <v>535.4</v>
      </c>
      <c r="L869" s="127">
        <v>555.5</v>
      </c>
      <c r="M869" s="127">
        <v>171894.57</v>
      </c>
      <c r="N869" s="127">
        <v>224168.29</v>
      </c>
      <c r="O869" s="127">
        <v>282859.31</v>
      </c>
      <c r="P869" s="127">
        <v>209378.74</v>
      </c>
      <c r="Q869" s="127">
        <v>321.06</v>
      </c>
    </row>
    <row r="870" spans="1:17" ht="25.5" x14ac:dyDescent="0.2">
      <c r="A870" t="str">
        <f t="shared" si="13"/>
        <v>2013_4779</v>
      </c>
      <c r="D870" s="126">
        <v>868</v>
      </c>
      <c r="E870" s="127">
        <v>4779</v>
      </c>
      <c r="F870" s="127" t="s">
        <v>189</v>
      </c>
      <c r="G870" s="127">
        <v>4779</v>
      </c>
      <c r="H870" s="127">
        <v>2013</v>
      </c>
      <c r="I870" s="127">
        <v>0</v>
      </c>
      <c r="J870" s="127">
        <v>1</v>
      </c>
      <c r="K870" s="127">
        <v>1360.8</v>
      </c>
      <c r="L870" s="127">
        <v>1339.2</v>
      </c>
      <c r="M870" s="127">
        <v>100277.29</v>
      </c>
      <c r="N870" s="127">
        <v>249295.27</v>
      </c>
      <c r="O870" s="127">
        <v>259945.77</v>
      </c>
      <c r="P870" s="127">
        <v>245008.03</v>
      </c>
      <c r="Q870" s="127">
        <v>73.69</v>
      </c>
    </row>
    <row r="871" spans="1:17" ht="25.5" x14ac:dyDescent="0.2">
      <c r="A871" t="str">
        <f t="shared" si="13"/>
        <v>2013_4784</v>
      </c>
      <c r="D871" s="126">
        <v>869</v>
      </c>
      <c r="E871" s="127">
        <v>4784</v>
      </c>
      <c r="F871" s="127" t="s">
        <v>190</v>
      </c>
      <c r="G871" s="127">
        <v>4784</v>
      </c>
      <c r="H871" s="127">
        <v>2013</v>
      </c>
      <c r="I871" s="127">
        <v>0</v>
      </c>
      <c r="J871" s="127">
        <v>1</v>
      </c>
      <c r="K871" s="127">
        <v>2978.5</v>
      </c>
      <c r="L871" s="127">
        <v>3022.8</v>
      </c>
      <c r="M871" s="127">
        <v>808470.97</v>
      </c>
      <c r="N871" s="127">
        <v>424471.83</v>
      </c>
      <c r="O871" s="127">
        <v>472839.29</v>
      </c>
      <c r="P871" s="127">
        <v>412629.05</v>
      </c>
      <c r="Q871" s="127">
        <v>271.44</v>
      </c>
    </row>
    <row r="872" spans="1:17" ht="25.5" x14ac:dyDescent="0.2">
      <c r="A872" t="str">
        <f t="shared" si="13"/>
        <v>2013_4785</v>
      </c>
      <c r="D872" s="126">
        <v>870</v>
      </c>
      <c r="E872" s="127">
        <v>4785</v>
      </c>
      <c r="F872" s="127" t="s">
        <v>342</v>
      </c>
      <c r="G872" s="127">
        <v>4785</v>
      </c>
      <c r="H872" s="127">
        <v>2013</v>
      </c>
      <c r="I872" s="127">
        <v>0</v>
      </c>
      <c r="J872" s="127">
        <v>1</v>
      </c>
      <c r="K872" s="127">
        <v>523.29999999999995</v>
      </c>
      <c r="L872" s="127">
        <v>525.6</v>
      </c>
      <c r="M872" s="127">
        <v>507236.1</v>
      </c>
      <c r="N872" s="127">
        <v>299807.27</v>
      </c>
      <c r="O872" s="127">
        <v>303431.75</v>
      </c>
      <c r="P872" s="127">
        <v>59976</v>
      </c>
      <c r="Q872" s="127">
        <v>969.3</v>
      </c>
    </row>
    <row r="873" spans="1:17" ht="25.5" x14ac:dyDescent="0.2">
      <c r="A873" t="str">
        <f t="shared" si="13"/>
        <v>2013_333</v>
      </c>
      <c r="D873" s="126">
        <v>871</v>
      </c>
      <c r="E873" s="127">
        <v>333</v>
      </c>
      <c r="F873" s="127" t="s">
        <v>191</v>
      </c>
      <c r="G873" s="127">
        <v>333</v>
      </c>
      <c r="H873" s="127">
        <v>2013</v>
      </c>
      <c r="I873" s="127">
        <v>0</v>
      </c>
      <c r="J873" s="127">
        <v>2</v>
      </c>
      <c r="K873" s="127">
        <v>447.3</v>
      </c>
      <c r="L873" s="127">
        <v>412.4</v>
      </c>
      <c r="M873" s="127">
        <v>498880.35</v>
      </c>
      <c r="N873" s="127">
        <v>330298.03000000003</v>
      </c>
      <c r="O873" s="127">
        <v>334610.8</v>
      </c>
      <c r="P873" s="127">
        <v>131273.79999999999</v>
      </c>
      <c r="Q873" s="127">
        <v>1115.31</v>
      </c>
    </row>
    <row r="874" spans="1:17" x14ac:dyDescent="0.2">
      <c r="A874" t="str">
        <f t="shared" si="13"/>
        <v>2013_4773</v>
      </c>
      <c r="D874" s="126">
        <v>872</v>
      </c>
      <c r="E874" s="127">
        <v>4773</v>
      </c>
      <c r="F874" s="127" t="s">
        <v>192</v>
      </c>
      <c r="G874" s="127">
        <v>4773</v>
      </c>
      <c r="H874" s="127">
        <v>2013</v>
      </c>
      <c r="I874" s="127">
        <v>0</v>
      </c>
      <c r="J874" s="127">
        <v>1</v>
      </c>
      <c r="K874" s="127">
        <v>549.20000000000005</v>
      </c>
      <c r="L874" s="127">
        <v>837.4</v>
      </c>
      <c r="M874" s="127">
        <v>8683.74</v>
      </c>
      <c r="N874" s="127">
        <v>131573.69</v>
      </c>
      <c r="O874" s="127">
        <v>131630.70000000001</v>
      </c>
      <c r="P874" s="127">
        <v>125323.02</v>
      </c>
      <c r="Q874" s="127">
        <v>15.81</v>
      </c>
    </row>
    <row r="875" spans="1:17" ht="25.5" x14ac:dyDescent="0.2">
      <c r="A875" t="str">
        <f t="shared" si="13"/>
        <v>2013_4788</v>
      </c>
      <c r="D875" s="126">
        <v>873</v>
      </c>
      <c r="E875" s="127">
        <v>4788</v>
      </c>
      <c r="F875" s="127" t="s">
        <v>193</v>
      </c>
      <c r="G875" s="127">
        <v>4788</v>
      </c>
      <c r="H875" s="127">
        <v>2013</v>
      </c>
      <c r="I875" s="127">
        <v>0</v>
      </c>
      <c r="J875" s="127">
        <v>1</v>
      </c>
      <c r="K875" s="127">
        <v>499.4</v>
      </c>
      <c r="L875" s="127">
        <v>480.4</v>
      </c>
      <c r="M875" s="127">
        <v>426785.39</v>
      </c>
      <c r="N875" s="127">
        <v>24822.31</v>
      </c>
      <c r="O875" s="127">
        <v>29844.73</v>
      </c>
      <c r="P875" s="127">
        <v>96162</v>
      </c>
      <c r="Q875" s="127">
        <v>854.6</v>
      </c>
    </row>
    <row r="876" spans="1:17" x14ac:dyDescent="0.2">
      <c r="A876" t="str">
        <f t="shared" si="13"/>
        <v>2013_4797</v>
      </c>
      <c r="D876" s="126">
        <v>874</v>
      </c>
      <c r="E876" s="127">
        <v>4797</v>
      </c>
      <c r="F876" s="127" t="s">
        <v>194</v>
      </c>
      <c r="G876" s="127">
        <v>4797</v>
      </c>
      <c r="H876" s="127">
        <v>2013</v>
      </c>
      <c r="I876" s="127">
        <v>0</v>
      </c>
      <c r="J876" s="127">
        <v>1</v>
      </c>
      <c r="K876" s="127">
        <v>2434</v>
      </c>
      <c r="L876" s="127">
        <v>2529</v>
      </c>
      <c r="M876" s="127">
        <v>1747383.37</v>
      </c>
      <c r="N876" s="127">
        <v>1027946</v>
      </c>
      <c r="O876" s="127">
        <v>1047664.32</v>
      </c>
      <c r="P876" s="127">
        <v>342884</v>
      </c>
      <c r="Q876" s="127">
        <v>717.91</v>
      </c>
    </row>
    <row r="877" spans="1:17" x14ac:dyDescent="0.2">
      <c r="A877" t="str">
        <f t="shared" si="13"/>
        <v>2013_4860</v>
      </c>
      <c r="D877" s="126">
        <v>875</v>
      </c>
      <c r="E877" s="127">
        <v>4860</v>
      </c>
      <c r="F877" s="127" t="s">
        <v>343</v>
      </c>
      <c r="G877" s="127">
        <v>4860</v>
      </c>
      <c r="H877" s="127">
        <v>2013</v>
      </c>
      <c r="I877" s="127">
        <v>0</v>
      </c>
      <c r="J877" s="127">
        <v>2</v>
      </c>
      <c r="K877" s="127">
        <v>983.7</v>
      </c>
      <c r="L877" s="127">
        <v>983.3</v>
      </c>
      <c r="M877" s="127">
        <v>552757.91</v>
      </c>
      <c r="N877" s="127">
        <v>301771.68</v>
      </c>
      <c r="O877" s="127">
        <v>312887.87</v>
      </c>
      <c r="P877" s="127">
        <v>293581.59999999998</v>
      </c>
      <c r="Q877" s="127">
        <v>561.91999999999996</v>
      </c>
    </row>
    <row r="878" spans="1:17" x14ac:dyDescent="0.2">
      <c r="A878" t="str">
        <f t="shared" si="13"/>
        <v>2013_4869</v>
      </c>
      <c r="D878" s="126">
        <v>876</v>
      </c>
      <c r="E878" s="127">
        <v>4869</v>
      </c>
      <c r="F878" s="127" t="s">
        <v>195</v>
      </c>
      <c r="G878" s="127">
        <v>4869</v>
      </c>
      <c r="H878" s="127">
        <v>2013</v>
      </c>
      <c r="I878" s="127">
        <v>0</v>
      </c>
      <c r="J878" s="127">
        <v>1</v>
      </c>
      <c r="K878" s="127">
        <v>1284.9000000000001</v>
      </c>
      <c r="L878" s="127">
        <v>1238</v>
      </c>
      <c r="M878" s="127">
        <v>419438.24</v>
      </c>
      <c r="N878" s="127">
        <v>500998.06</v>
      </c>
      <c r="O878" s="127">
        <v>508335.65</v>
      </c>
      <c r="P878" s="127">
        <v>283135.05</v>
      </c>
      <c r="Q878" s="127">
        <v>326.44</v>
      </c>
    </row>
    <row r="879" spans="1:17" x14ac:dyDescent="0.2">
      <c r="A879" t="str">
        <f t="shared" si="13"/>
        <v>2013_4878</v>
      </c>
      <c r="D879" s="126">
        <v>877</v>
      </c>
      <c r="E879" s="127">
        <v>4878</v>
      </c>
      <c r="F879" s="127" t="s">
        <v>196</v>
      </c>
      <c r="G879" s="127">
        <v>4878</v>
      </c>
      <c r="H879" s="127">
        <v>2013</v>
      </c>
      <c r="I879" s="127">
        <v>0</v>
      </c>
      <c r="J879" s="127">
        <v>1</v>
      </c>
      <c r="K879" s="127">
        <v>609</v>
      </c>
      <c r="L879" s="127">
        <v>667.4</v>
      </c>
      <c r="M879" s="127">
        <v>203112.95</v>
      </c>
      <c r="N879" s="127">
        <v>299768.17</v>
      </c>
      <c r="O879" s="127">
        <v>309617.84999999998</v>
      </c>
      <c r="P879" s="127">
        <v>159518.57999999999</v>
      </c>
      <c r="Q879" s="127">
        <v>333.52</v>
      </c>
    </row>
    <row r="880" spans="1:17" x14ac:dyDescent="0.2">
      <c r="A880" t="str">
        <f t="shared" si="13"/>
        <v>2013_4890</v>
      </c>
      <c r="D880" s="126">
        <v>878</v>
      </c>
      <c r="E880" s="127">
        <v>4890</v>
      </c>
      <c r="F880" s="127" t="s">
        <v>197</v>
      </c>
      <c r="G880" s="127">
        <v>4890</v>
      </c>
      <c r="H880" s="127">
        <v>2013</v>
      </c>
      <c r="I880" s="127">
        <v>0</v>
      </c>
      <c r="J880" s="127">
        <v>1</v>
      </c>
      <c r="K880" s="127">
        <v>941.4</v>
      </c>
      <c r="L880" s="127">
        <v>932.4</v>
      </c>
      <c r="M880" s="127">
        <v>551756.11</v>
      </c>
      <c r="N880" s="127">
        <v>496606.5</v>
      </c>
      <c r="O880" s="127">
        <v>508175.24</v>
      </c>
      <c r="P880" s="127">
        <v>348999.48</v>
      </c>
      <c r="Q880" s="127">
        <v>586.1</v>
      </c>
    </row>
    <row r="881" spans="1:17" x14ac:dyDescent="0.2">
      <c r="A881" t="str">
        <f t="shared" si="13"/>
        <v>2013_4905</v>
      </c>
      <c r="D881" s="126">
        <v>879</v>
      </c>
      <c r="E881" s="127">
        <v>4905</v>
      </c>
      <c r="F881" s="127" t="s">
        <v>344</v>
      </c>
      <c r="G881" s="127">
        <v>4905</v>
      </c>
      <c r="H881" s="127">
        <v>2013</v>
      </c>
      <c r="I881" s="127">
        <v>0</v>
      </c>
      <c r="J881" s="127">
        <v>1</v>
      </c>
      <c r="K881" s="127">
        <v>230</v>
      </c>
      <c r="L881" s="127">
        <v>104</v>
      </c>
      <c r="M881" s="127">
        <v>59344.79</v>
      </c>
      <c r="N881" s="127">
        <v>80039.7</v>
      </c>
      <c r="O881" s="127">
        <v>82626.06</v>
      </c>
      <c r="P881" s="127">
        <v>93824.43</v>
      </c>
      <c r="Q881" s="127">
        <v>258.02</v>
      </c>
    </row>
    <row r="882" spans="1:17" ht="38.25" x14ac:dyDescent="0.2">
      <c r="A882" t="str">
        <f t="shared" si="13"/>
        <v>2013_4978</v>
      </c>
      <c r="D882" s="126">
        <v>880</v>
      </c>
      <c r="E882" s="127">
        <v>4978</v>
      </c>
      <c r="F882" s="127" t="s">
        <v>198</v>
      </c>
      <c r="G882" s="127">
        <v>4978</v>
      </c>
      <c r="H882" s="127">
        <v>2013</v>
      </c>
      <c r="I882" s="127">
        <v>0</v>
      </c>
      <c r="J882" s="127">
        <v>1</v>
      </c>
      <c r="K882" s="127">
        <v>191.1</v>
      </c>
      <c r="L882" s="127">
        <v>159.1</v>
      </c>
      <c r="M882" s="127">
        <v>172705.63</v>
      </c>
      <c r="N882" s="127">
        <v>0</v>
      </c>
      <c r="O882" s="127">
        <v>3203.21</v>
      </c>
      <c r="P882" s="127">
        <v>89787.57</v>
      </c>
      <c r="Q882" s="127">
        <v>903.74</v>
      </c>
    </row>
    <row r="883" spans="1:17" x14ac:dyDescent="0.2">
      <c r="A883" t="str">
        <f t="shared" si="13"/>
        <v>2013_4995</v>
      </c>
      <c r="D883" s="126">
        <v>881</v>
      </c>
      <c r="E883" s="127">
        <v>4995</v>
      </c>
      <c r="F883" s="127" t="s">
        <v>199</v>
      </c>
      <c r="G883" s="127">
        <v>4995</v>
      </c>
      <c r="H883" s="127">
        <v>2013</v>
      </c>
      <c r="I883" s="127">
        <v>0</v>
      </c>
      <c r="J883" s="127">
        <v>1</v>
      </c>
      <c r="K883" s="127">
        <v>935.5</v>
      </c>
      <c r="L883" s="127">
        <v>938.3</v>
      </c>
      <c r="M883" s="127">
        <v>329678.44</v>
      </c>
      <c r="N883" s="127">
        <v>250416.3</v>
      </c>
      <c r="O883" s="127">
        <v>255565.83</v>
      </c>
      <c r="P883" s="127">
        <v>151111.16</v>
      </c>
      <c r="Q883" s="127">
        <v>352.41</v>
      </c>
    </row>
    <row r="884" spans="1:17" ht="25.5" x14ac:dyDescent="0.2">
      <c r="A884" t="str">
        <f t="shared" si="13"/>
        <v>2013_5013</v>
      </c>
      <c r="D884" s="126">
        <v>882</v>
      </c>
      <c r="E884" s="127">
        <v>5013</v>
      </c>
      <c r="F884" s="127" t="s">
        <v>200</v>
      </c>
      <c r="G884" s="127">
        <v>5013</v>
      </c>
      <c r="H884" s="127">
        <v>2013</v>
      </c>
      <c r="I884" s="127">
        <v>0</v>
      </c>
      <c r="J884" s="127">
        <v>1</v>
      </c>
      <c r="K884" s="127">
        <v>2388</v>
      </c>
      <c r="L884" s="127">
        <v>2329.1999999999998</v>
      </c>
      <c r="M884" s="127">
        <v>438166.8</v>
      </c>
      <c r="N884" s="127">
        <v>870439.79</v>
      </c>
      <c r="O884" s="127">
        <v>880128.73</v>
      </c>
      <c r="P884" s="127">
        <v>482275.55</v>
      </c>
      <c r="Q884" s="127">
        <v>183.49</v>
      </c>
    </row>
    <row r="885" spans="1:17" x14ac:dyDescent="0.2">
      <c r="A885" t="str">
        <f t="shared" si="13"/>
        <v>2013_5049</v>
      </c>
      <c r="D885" s="126">
        <v>883</v>
      </c>
      <c r="E885" s="127">
        <v>5049</v>
      </c>
      <c r="F885" s="127" t="s">
        <v>201</v>
      </c>
      <c r="G885" s="127">
        <v>5049</v>
      </c>
      <c r="H885" s="127">
        <v>2013</v>
      </c>
      <c r="I885" s="127">
        <v>0</v>
      </c>
      <c r="J885" s="127">
        <v>1</v>
      </c>
      <c r="K885" s="127">
        <v>4531.2</v>
      </c>
      <c r="L885" s="127">
        <v>4439.5</v>
      </c>
      <c r="M885" s="127">
        <v>50811.8</v>
      </c>
      <c r="N885" s="127">
        <v>522222.15</v>
      </c>
      <c r="O885" s="127">
        <v>535547.52</v>
      </c>
      <c r="P885" s="127">
        <v>519994.77</v>
      </c>
      <c r="Q885" s="127">
        <v>11.21</v>
      </c>
    </row>
    <row r="886" spans="1:17" x14ac:dyDescent="0.2">
      <c r="A886" t="str">
        <f t="shared" si="13"/>
        <v>2013_5160</v>
      </c>
      <c r="D886" s="126">
        <v>884</v>
      </c>
      <c r="E886" s="127">
        <v>5319</v>
      </c>
      <c r="F886" s="127" t="s">
        <v>2</v>
      </c>
      <c r="G886" s="127">
        <v>5160</v>
      </c>
      <c r="H886" s="127">
        <v>2013</v>
      </c>
      <c r="I886" s="127">
        <v>0</v>
      </c>
      <c r="J886" s="127">
        <v>1</v>
      </c>
      <c r="K886" s="127">
        <v>1025.5</v>
      </c>
      <c r="L886" s="127">
        <v>1040.4000000000001</v>
      </c>
      <c r="M886" s="127">
        <v>122655.66</v>
      </c>
      <c r="N886" s="127">
        <v>281487.78999999998</v>
      </c>
      <c r="O886" s="127">
        <v>292392.82</v>
      </c>
      <c r="P886" s="127">
        <v>308072.14</v>
      </c>
      <c r="Q886" s="127">
        <v>119.61</v>
      </c>
    </row>
    <row r="887" spans="1:17" ht="25.5" x14ac:dyDescent="0.2">
      <c r="A887" t="str">
        <f t="shared" si="13"/>
        <v>2013_5121</v>
      </c>
      <c r="D887" s="126">
        <v>885</v>
      </c>
      <c r="E887" s="127">
        <v>5121</v>
      </c>
      <c r="F887" s="127" t="s">
        <v>202</v>
      </c>
      <c r="G887" s="127">
        <v>5121</v>
      </c>
      <c r="H887" s="127">
        <v>2013</v>
      </c>
      <c r="I887" s="127">
        <v>0</v>
      </c>
      <c r="J887" s="127">
        <v>1</v>
      </c>
      <c r="K887" s="127">
        <v>749.2</v>
      </c>
      <c r="L887" s="127">
        <v>737.1</v>
      </c>
      <c r="M887" s="127">
        <v>187765.93</v>
      </c>
      <c r="N887" s="127">
        <v>174754.9</v>
      </c>
      <c r="O887" s="127">
        <v>178790.96</v>
      </c>
      <c r="P887" s="127">
        <v>150987.98000000001</v>
      </c>
      <c r="Q887" s="127">
        <v>250.62</v>
      </c>
    </row>
    <row r="888" spans="1:17" ht="25.5" x14ac:dyDescent="0.2">
      <c r="A888" t="str">
        <f t="shared" si="13"/>
        <v>2013_5139</v>
      </c>
      <c r="D888" s="126">
        <v>886</v>
      </c>
      <c r="E888" s="127">
        <v>5139</v>
      </c>
      <c r="F888" s="127" t="s">
        <v>203</v>
      </c>
      <c r="G888" s="127">
        <v>5139</v>
      </c>
      <c r="H888" s="127">
        <v>2013</v>
      </c>
      <c r="I888" s="127">
        <v>0</v>
      </c>
      <c r="J888" s="127">
        <v>1</v>
      </c>
      <c r="K888" s="127">
        <v>180.6</v>
      </c>
      <c r="L888" s="127">
        <v>168.2</v>
      </c>
      <c r="M888" s="127">
        <v>208756.23</v>
      </c>
      <c r="N888" s="127">
        <v>139993.62</v>
      </c>
      <c r="O888" s="127">
        <v>140058.81</v>
      </c>
      <c r="P888" s="127">
        <v>38364.75</v>
      </c>
      <c r="Q888" s="127">
        <v>1155.9000000000001</v>
      </c>
    </row>
    <row r="889" spans="1:17" x14ac:dyDescent="0.2">
      <c r="A889" t="str">
        <f t="shared" si="13"/>
        <v>2013_5163</v>
      </c>
      <c r="D889" s="126">
        <v>887</v>
      </c>
      <c r="E889" s="127">
        <v>5163</v>
      </c>
      <c r="F889" s="127" t="s">
        <v>204</v>
      </c>
      <c r="G889" s="127">
        <v>5163</v>
      </c>
      <c r="H889" s="127">
        <v>2013</v>
      </c>
      <c r="I889" s="127">
        <v>0</v>
      </c>
      <c r="J889" s="127">
        <v>1</v>
      </c>
      <c r="K889" s="127">
        <v>630.79999999999995</v>
      </c>
      <c r="L889" s="127">
        <v>666.4</v>
      </c>
      <c r="M889" s="127">
        <v>317459.03999999998</v>
      </c>
      <c r="N889" s="127">
        <v>387868.78</v>
      </c>
      <c r="O889" s="127">
        <v>398919.69</v>
      </c>
      <c r="P889" s="127">
        <v>280704.92</v>
      </c>
      <c r="Q889" s="127">
        <v>503.26</v>
      </c>
    </row>
    <row r="890" spans="1:17" x14ac:dyDescent="0.2">
      <c r="A890" t="str">
        <f t="shared" si="13"/>
        <v>2013_5166</v>
      </c>
      <c r="D890" s="126">
        <v>888</v>
      </c>
      <c r="E890" s="127">
        <v>5166</v>
      </c>
      <c r="F890" s="127" t="s">
        <v>205</v>
      </c>
      <c r="G890" s="127">
        <v>5166</v>
      </c>
      <c r="H890" s="127">
        <v>2013</v>
      </c>
      <c r="I890" s="127">
        <v>0</v>
      </c>
      <c r="J890" s="127">
        <v>1</v>
      </c>
      <c r="K890" s="127">
        <v>2190.3000000000002</v>
      </c>
      <c r="L890" s="127">
        <v>2267.8000000000002</v>
      </c>
      <c r="M890" s="127">
        <v>300236.45</v>
      </c>
      <c r="N890" s="127">
        <v>469740.11</v>
      </c>
      <c r="O890" s="127">
        <v>471913.93</v>
      </c>
      <c r="P890" s="127">
        <v>541938.84</v>
      </c>
      <c r="Q890" s="127">
        <v>137.08000000000001</v>
      </c>
    </row>
    <row r="891" spans="1:17" x14ac:dyDescent="0.2">
      <c r="A891" t="str">
        <f t="shared" si="13"/>
        <v>2013_5184</v>
      </c>
      <c r="D891" s="126">
        <v>889</v>
      </c>
      <c r="E891" s="127">
        <v>5184</v>
      </c>
      <c r="F891" s="127" t="s">
        <v>206</v>
      </c>
      <c r="G891" s="127">
        <v>5184</v>
      </c>
      <c r="H891" s="127">
        <v>2013</v>
      </c>
      <c r="I891" s="127">
        <v>0</v>
      </c>
      <c r="J891" s="127">
        <v>1</v>
      </c>
      <c r="K891" s="127">
        <v>1848.3</v>
      </c>
      <c r="L891" s="127">
        <v>1794.4</v>
      </c>
      <c r="M891" s="127">
        <v>595722.39</v>
      </c>
      <c r="N891" s="127">
        <v>476677.8</v>
      </c>
      <c r="O891" s="127">
        <v>482764.05</v>
      </c>
      <c r="P891" s="127">
        <v>412380.17</v>
      </c>
      <c r="Q891" s="127">
        <v>322.31</v>
      </c>
    </row>
    <row r="892" spans="1:17" ht="25.5" x14ac:dyDescent="0.2">
      <c r="A892" t="str">
        <f t="shared" si="13"/>
        <v>2013_5250</v>
      </c>
      <c r="D892" s="126">
        <v>890</v>
      </c>
      <c r="E892" s="127">
        <v>5250</v>
      </c>
      <c r="F892" s="127" t="s">
        <v>207</v>
      </c>
      <c r="G892" s="127">
        <v>5250</v>
      </c>
      <c r="H892" s="127">
        <v>2013</v>
      </c>
      <c r="I892" s="127">
        <v>0</v>
      </c>
      <c r="J892" s="127">
        <v>1</v>
      </c>
      <c r="K892" s="127">
        <v>4230</v>
      </c>
      <c r="L892" s="127">
        <v>4169.3999999999996</v>
      </c>
      <c r="M892" s="127">
        <v>1205170.6200000001</v>
      </c>
      <c r="N892" s="127">
        <v>623057.79</v>
      </c>
      <c r="O892" s="127">
        <v>679160.89</v>
      </c>
      <c r="P892" s="127">
        <v>509359.64</v>
      </c>
      <c r="Q892" s="127">
        <v>284.91000000000003</v>
      </c>
    </row>
    <row r="893" spans="1:17" ht="25.5" x14ac:dyDescent="0.2">
      <c r="A893" t="str">
        <f t="shared" si="13"/>
        <v>2013_5256</v>
      </c>
      <c r="D893" s="126">
        <v>891</v>
      </c>
      <c r="E893" s="127">
        <v>5256</v>
      </c>
      <c r="F893" s="127" t="s">
        <v>208</v>
      </c>
      <c r="G893" s="127">
        <v>5256</v>
      </c>
      <c r="H893" s="127">
        <v>2013</v>
      </c>
      <c r="I893" s="127">
        <v>0</v>
      </c>
      <c r="J893" s="127">
        <v>1</v>
      </c>
      <c r="K893" s="127">
        <v>636.20000000000005</v>
      </c>
      <c r="L893" s="127">
        <v>658.8</v>
      </c>
      <c r="M893" s="127">
        <v>415778.37</v>
      </c>
      <c r="N893" s="127">
        <v>250490.87</v>
      </c>
      <c r="O893" s="127">
        <v>250490.87</v>
      </c>
      <c r="P893" s="127">
        <v>211602.25</v>
      </c>
      <c r="Q893" s="127">
        <v>653.53</v>
      </c>
    </row>
    <row r="894" spans="1:17" ht="25.5" x14ac:dyDescent="0.2">
      <c r="A894" t="str">
        <f t="shared" si="13"/>
        <v>2013_5283</v>
      </c>
      <c r="D894" s="126">
        <v>892</v>
      </c>
      <c r="E894" s="127">
        <v>5283</v>
      </c>
      <c r="F894" s="127" t="s">
        <v>209</v>
      </c>
      <c r="G894" s="127">
        <v>5283</v>
      </c>
      <c r="H894" s="127">
        <v>2013</v>
      </c>
      <c r="I894" s="127">
        <v>0</v>
      </c>
      <c r="J894" s="127">
        <v>1</v>
      </c>
      <c r="K894" s="127">
        <v>703.5</v>
      </c>
      <c r="L894" s="127">
        <v>686.4</v>
      </c>
      <c r="M894" s="127">
        <v>927966.62</v>
      </c>
      <c r="N894" s="127">
        <v>396406.67</v>
      </c>
      <c r="O894" s="127">
        <v>402276.6</v>
      </c>
      <c r="P894" s="127">
        <v>168017.82</v>
      </c>
      <c r="Q894" s="127">
        <v>1319.07</v>
      </c>
    </row>
    <row r="895" spans="1:17" x14ac:dyDescent="0.2">
      <c r="A895" t="str">
        <f t="shared" si="13"/>
        <v>2013_5310</v>
      </c>
      <c r="D895" s="126">
        <v>893</v>
      </c>
      <c r="E895" s="127">
        <v>5310</v>
      </c>
      <c r="F895" s="127" t="s">
        <v>210</v>
      </c>
      <c r="G895" s="127">
        <v>5310</v>
      </c>
      <c r="H895" s="127">
        <v>2013</v>
      </c>
      <c r="I895" s="127">
        <v>0</v>
      </c>
      <c r="J895" s="127">
        <v>1</v>
      </c>
      <c r="K895" s="127">
        <v>608.20000000000005</v>
      </c>
      <c r="L895" s="127">
        <v>598.20000000000005</v>
      </c>
      <c r="M895" s="127">
        <v>22919.13</v>
      </c>
      <c r="N895" s="127">
        <v>125061.08</v>
      </c>
      <c r="O895" s="127">
        <v>128027.71</v>
      </c>
      <c r="P895" s="127">
        <v>119273.27</v>
      </c>
      <c r="Q895" s="127">
        <v>37.68</v>
      </c>
    </row>
    <row r="896" spans="1:17" x14ac:dyDescent="0.2">
      <c r="A896" t="str">
        <f t="shared" si="13"/>
        <v>2013_5463</v>
      </c>
      <c r="D896" s="126">
        <v>894</v>
      </c>
      <c r="E896" s="127">
        <v>5463</v>
      </c>
      <c r="F896" s="127" t="s">
        <v>211</v>
      </c>
      <c r="G896" s="127">
        <v>5463</v>
      </c>
      <c r="H896" s="127">
        <v>2013</v>
      </c>
      <c r="I896" s="127">
        <v>0</v>
      </c>
      <c r="J896" s="127">
        <v>1</v>
      </c>
      <c r="K896" s="127">
        <v>1206.8</v>
      </c>
      <c r="L896" s="127">
        <v>1181.8</v>
      </c>
      <c r="M896" s="127">
        <v>840519.1</v>
      </c>
      <c r="N896" s="127">
        <v>499127.41</v>
      </c>
      <c r="O896" s="127">
        <v>512792.54</v>
      </c>
      <c r="P896" s="127">
        <v>233687.45</v>
      </c>
      <c r="Q896" s="127">
        <v>696.49</v>
      </c>
    </row>
    <row r="897" spans="1:17" ht="25.5" x14ac:dyDescent="0.2">
      <c r="A897" t="str">
        <f t="shared" si="13"/>
        <v>2013_5486</v>
      </c>
      <c r="D897" s="126">
        <v>895</v>
      </c>
      <c r="E897" s="127">
        <v>5486</v>
      </c>
      <c r="F897" s="127" t="s">
        <v>212</v>
      </c>
      <c r="G897" s="127">
        <v>5486</v>
      </c>
      <c r="H897" s="127">
        <v>2013</v>
      </c>
      <c r="I897" s="127">
        <v>0</v>
      </c>
      <c r="J897" s="127">
        <v>1</v>
      </c>
      <c r="K897" s="127">
        <v>392.4</v>
      </c>
      <c r="L897" s="127">
        <v>377.3</v>
      </c>
      <c r="M897" s="127">
        <v>77563.240000000005</v>
      </c>
      <c r="N897" s="127">
        <v>150120.92000000001</v>
      </c>
      <c r="O897" s="127">
        <v>150190.49</v>
      </c>
      <c r="P897" s="127">
        <v>110503.19</v>
      </c>
      <c r="Q897" s="127">
        <v>197.66</v>
      </c>
    </row>
    <row r="898" spans="1:17" x14ac:dyDescent="0.2">
      <c r="A898" t="str">
        <f t="shared" si="13"/>
        <v>2013_5508</v>
      </c>
      <c r="D898" s="126">
        <v>896</v>
      </c>
      <c r="E898" s="127">
        <v>5508</v>
      </c>
      <c r="F898" s="127" t="s">
        <v>213</v>
      </c>
      <c r="G898" s="127">
        <v>5508</v>
      </c>
      <c r="H898" s="127">
        <v>2013</v>
      </c>
      <c r="I898" s="127">
        <v>0</v>
      </c>
      <c r="J898" s="127">
        <v>1</v>
      </c>
      <c r="K898" s="127">
        <v>291.60000000000002</v>
      </c>
      <c r="L898" s="127">
        <v>306.60000000000002</v>
      </c>
      <c r="M898" s="127">
        <v>308839.5</v>
      </c>
      <c r="N898" s="127">
        <v>0</v>
      </c>
      <c r="O898" s="127">
        <v>5439.85</v>
      </c>
      <c r="P898" s="127">
        <v>186404.33</v>
      </c>
      <c r="Q898" s="127">
        <v>1059.1199999999999</v>
      </c>
    </row>
    <row r="899" spans="1:17" ht="25.5" x14ac:dyDescent="0.2">
      <c r="A899" t="str">
        <f t="shared" si="13"/>
        <v>2013_1975</v>
      </c>
      <c r="D899" s="126">
        <v>897</v>
      </c>
      <c r="E899" s="127">
        <v>1975</v>
      </c>
      <c r="F899" s="127" t="s">
        <v>214</v>
      </c>
      <c r="G899" s="127">
        <v>1975</v>
      </c>
      <c r="H899" s="127">
        <v>2013</v>
      </c>
      <c r="I899" s="127">
        <v>0</v>
      </c>
      <c r="J899" s="127">
        <v>1</v>
      </c>
      <c r="K899" s="127">
        <v>419.7</v>
      </c>
      <c r="L899" s="127">
        <v>395.7</v>
      </c>
      <c r="M899" s="127">
        <v>111886.78</v>
      </c>
      <c r="N899" s="127">
        <v>98543.05</v>
      </c>
      <c r="O899" s="127">
        <v>101584.43</v>
      </c>
      <c r="P899" s="127">
        <v>269522.99</v>
      </c>
      <c r="Q899" s="127">
        <v>266.58999999999997</v>
      </c>
    </row>
    <row r="900" spans="1:17" x14ac:dyDescent="0.2">
      <c r="A900" t="str">
        <f t="shared" ref="A900:A963" si="14">CONCATENATE(H900,"_",G900)</f>
        <v>2013_5510</v>
      </c>
      <c r="D900" s="126">
        <v>898</v>
      </c>
      <c r="E900" s="127">
        <v>4824</v>
      </c>
      <c r="F900" s="127" t="s">
        <v>215</v>
      </c>
      <c r="G900" s="127">
        <v>5510</v>
      </c>
      <c r="H900" s="127">
        <v>2013</v>
      </c>
      <c r="I900" s="127">
        <v>0</v>
      </c>
      <c r="J900" s="127">
        <v>1</v>
      </c>
      <c r="K900" s="127">
        <v>678.7</v>
      </c>
      <c r="L900" s="127">
        <v>584.70000000000005</v>
      </c>
      <c r="M900" s="127">
        <v>270338.05</v>
      </c>
      <c r="N900" s="127">
        <v>83718.070000000007</v>
      </c>
      <c r="O900" s="127">
        <v>87024.43</v>
      </c>
      <c r="P900" s="127">
        <v>144560.37</v>
      </c>
      <c r="Q900" s="127">
        <v>398.32</v>
      </c>
    </row>
    <row r="901" spans="1:17" ht="25.5" x14ac:dyDescent="0.2">
      <c r="A901" t="str">
        <f t="shared" si="14"/>
        <v>2013_5607</v>
      </c>
      <c r="D901" s="126">
        <v>899</v>
      </c>
      <c r="E901" s="127">
        <v>5607</v>
      </c>
      <c r="F901" s="127" t="s">
        <v>216</v>
      </c>
      <c r="G901" s="127">
        <v>5607</v>
      </c>
      <c r="H901" s="127">
        <v>2013</v>
      </c>
      <c r="I901" s="127">
        <v>0</v>
      </c>
      <c r="J901" s="127">
        <v>1</v>
      </c>
      <c r="K901" s="127">
        <v>688.3</v>
      </c>
      <c r="L901" s="127">
        <v>761.3</v>
      </c>
      <c r="M901" s="127">
        <v>203243.43</v>
      </c>
      <c r="N901" s="127">
        <v>188597.26</v>
      </c>
      <c r="O901" s="127">
        <v>191866.26</v>
      </c>
      <c r="P901" s="127">
        <v>120975.69</v>
      </c>
      <c r="Q901" s="127">
        <v>295.27999999999997</v>
      </c>
    </row>
    <row r="902" spans="1:17" ht="25.5" x14ac:dyDescent="0.2">
      <c r="A902" t="str">
        <f t="shared" si="14"/>
        <v>2013_5643</v>
      </c>
      <c r="D902" s="126">
        <v>900</v>
      </c>
      <c r="E902" s="127">
        <v>5643</v>
      </c>
      <c r="F902" s="127" t="s">
        <v>217</v>
      </c>
      <c r="G902" s="127">
        <v>5643</v>
      </c>
      <c r="H902" s="127">
        <v>2013</v>
      </c>
      <c r="I902" s="127">
        <v>0</v>
      </c>
      <c r="J902" s="127">
        <v>1</v>
      </c>
      <c r="K902" s="127">
        <v>966.4</v>
      </c>
      <c r="L902" s="127">
        <v>1049.4000000000001</v>
      </c>
      <c r="M902" s="127">
        <v>313945.93</v>
      </c>
      <c r="N902" s="127">
        <v>350331.58</v>
      </c>
      <c r="O902" s="127">
        <v>354833.04</v>
      </c>
      <c r="P902" s="127">
        <v>294023.40000000002</v>
      </c>
      <c r="Q902" s="127">
        <v>324.86</v>
      </c>
    </row>
    <row r="903" spans="1:17" ht="51" x14ac:dyDescent="0.2">
      <c r="A903" t="str">
        <f t="shared" si="14"/>
        <v>2013_5697</v>
      </c>
      <c r="D903" s="126">
        <v>901</v>
      </c>
      <c r="E903" s="127">
        <v>5697</v>
      </c>
      <c r="F903" s="127" t="s">
        <v>345</v>
      </c>
      <c r="G903" s="127">
        <v>5697</v>
      </c>
      <c r="H903" s="127">
        <v>2013</v>
      </c>
      <c r="I903" s="127">
        <v>0</v>
      </c>
      <c r="J903" s="127">
        <v>1</v>
      </c>
      <c r="K903" s="127">
        <v>472.1</v>
      </c>
      <c r="L903" s="127">
        <v>473.1</v>
      </c>
      <c r="M903" s="127">
        <v>277857.14</v>
      </c>
      <c r="N903" s="127">
        <v>251438.82</v>
      </c>
      <c r="O903" s="127">
        <v>254709.21</v>
      </c>
      <c r="P903" s="127">
        <v>197134.88</v>
      </c>
      <c r="Q903" s="127">
        <v>588.55999999999995</v>
      </c>
    </row>
    <row r="904" spans="1:17" ht="25.5" x14ac:dyDescent="0.2">
      <c r="A904" t="str">
        <f t="shared" si="14"/>
        <v>2013_5724</v>
      </c>
      <c r="D904" s="126">
        <v>902</v>
      </c>
      <c r="E904" s="127">
        <v>5724</v>
      </c>
      <c r="F904" s="127" t="s">
        <v>218</v>
      </c>
      <c r="G904" s="127">
        <v>5724</v>
      </c>
      <c r="H904" s="127">
        <v>2013</v>
      </c>
      <c r="I904" s="127">
        <v>0</v>
      </c>
      <c r="J904" s="127">
        <v>1</v>
      </c>
      <c r="K904" s="127">
        <v>244</v>
      </c>
      <c r="L904" s="127">
        <v>221</v>
      </c>
      <c r="M904" s="127">
        <v>153002.01999999999</v>
      </c>
      <c r="N904" s="127">
        <v>141406.35</v>
      </c>
      <c r="O904" s="127">
        <v>145674.74</v>
      </c>
      <c r="P904" s="127">
        <v>120881.43</v>
      </c>
      <c r="Q904" s="127">
        <v>627.05999999999995</v>
      </c>
    </row>
    <row r="905" spans="1:17" x14ac:dyDescent="0.2">
      <c r="A905" t="str">
        <f t="shared" si="14"/>
        <v>2013_5805</v>
      </c>
      <c r="D905" s="126">
        <v>903</v>
      </c>
      <c r="E905" s="127">
        <v>5805</v>
      </c>
      <c r="F905" s="127" t="s">
        <v>219</v>
      </c>
      <c r="G905" s="127">
        <v>5805</v>
      </c>
      <c r="H905" s="127">
        <v>2013</v>
      </c>
      <c r="I905" s="127">
        <v>0</v>
      </c>
      <c r="J905" s="127">
        <v>1</v>
      </c>
      <c r="K905" s="127">
        <v>1201.2</v>
      </c>
      <c r="L905" s="127">
        <v>1327.9</v>
      </c>
      <c r="M905" s="127">
        <v>793216.37</v>
      </c>
      <c r="N905" s="127">
        <v>470493.92</v>
      </c>
      <c r="O905" s="127">
        <v>476107.36</v>
      </c>
      <c r="P905" s="127">
        <v>353098.79</v>
      </c>
      <c r="Q905" s="127">
        <v>660.35</v>
      </c>
    </row>
    <row r="906" spans="1:17" ht="25.5" x14ac:dyDescent="0.2">
      <c r="A906" t="str">
        <f t="shared" si="14"/>
        <v>2013_5823</v>
      </c>
      <c r="D906" s="126">
        <v>904</v>
      </c>
      <c r="E906" s="127">
        <v>5823</v>
      </c>
      <c r="F906" s="127" t="s">
        <v>220</v>
      </c>
      <c r="G906" s="127">
        <v>5823</v>
      </c>
      <c r="H906" s="127">
        <v>2013</v>
      </c>
      <c r="I906" s="127">
        <v>0</v>
      </c>
      <c r="J906" s="127">
        <v>1</v>
      </c>
      <c r="K906" s="127">
        <v>380.2</v>
      </c>
      <c r="L906" s="127">
        <v>324.10000000000002</v>
      </c>
      <c r="M906" s="127">
        <v>152234.25</v>
      </c>
      <c r="N906" s="127">
        <v>121495.96</v>
      </c>
      <c r="O906" s="127">
        <v>126247.56</v>
      </c>
      <c r="P906" s="127">
        <v>114047.55</v>
      </c>
      <c r="Q906" s="127">
        <v>400.41</v>
      </c>
    </row>
    <row r="907" spans="1:17" ht="25.5" x14ac:dyDescent="0.2">
      <c r="A907" t="str">
        <f t="shared" si="14"/>
        <v>2013_5832</v>
      </c>
      <c r="D907" s="126">
        <v>905</v>
      </c>
      <c r="E907" s="127">
        <v>5832</v>
      </c>
      <c r="F907" s="127" t="s">
        <v>221</v>
      </c>
      <c r="G907" s="127">
        <v>5832</v>
      </c>
      <c r="H907" s="127">
        <v>2013</v>
      </c>
      <c r="I907" s="127">
        <v>0</v>
      </c>
      <c r="J907" s="127">
        <v>1</v>
      </c>
      <c r="K907" s="127">
        <v>300.39999999999998</v>
      </c>
      <c r="L907" s="127">
        <v>193</v>
      </c>
      <c r="M907" s="127">
        <v>154842.29999999999</v>
      </c>
      <c r="N907" s="127">
        <v>90044.3</v>
      </c>
      <c r="O907" s="127">
        <v>91153.4</v>
      </c>
      <c r="P907" s="127">
        <v>42636.480000000003</v>
      </c>
      <c r="Q907" s="127">
        <v>515.45000000000005</v>
      </c>
    </row>
    <row r="908" spans="1:17" ht="38.25" x14ac:dyDescent="0.2">
      <c r="A908" t="str">
        <f t="shared" si="14"/>
        <v>2013_5877</v>
      </c>
      <c r="D908" s="126">
        <v>906</v>
      </c>
      <c r="E908" s="127">
        <v>5877</v>
      </c>
      <c r="F908" s="127" t="s">
        <v>222</v>
      </c>
      <c r="G908" s="127">
        <v>5877</v>
      </c>
      <c r="H908" s="127">
        <v>2013</v>
      </c>
      <c r="I908" s="127">
        <v>0</v>
      </c>
      <c r="J908" s="127">
        <v>1</v>
      </c>
      <c r="K908" s="127">
        <v>1342.9</v>
      </c>
      <c r="L908" s="127">
        <v>1567.9</v>
      </c>
      <c r="M908" s="127">
        <v>537997.30000000005</v>
      </c>
      <c r="N908" s="127">
        <v>485512.26</v>
      </c>
      <c r="O908" s="127">
        <v>501194.82</v>
      </c>
      <c r="P908" s="127">
        <v>370075.55</v>
      </c>
      <c r="Q908" s="127">
        <v>400.62</v>
      </c>
    </row>
    <row r="909" spans="1:17" x14ac:dyDescent="0.2">
      <c r="A909" t="str">
        <f t="shared" si="14"/>
        <v>2013_5895</v>
      </c>
      <c r="D909" s="126">
        <v>907</v>
      </c>
      <c r="E909" s="127">
        <v>5895</v>
      </c>
      <c r="F909" s="127" t="s">
        <v>223</v>
      </c>
      <c r="G909" s="127">
        <v>5895</v>
      </c>
      <c r="H909" s="127">
        <v>2013</v>
      </c>
      <c r="I909" s="127">
        <v>0</v>
      </c>
      <c r="J909" s="127">
        <v>1</v>
      </c>
      <c r="K909" s="127">
        <v>237.4</v>
      </c>
      <c r="L909" s="127">
        <v>225.4</v>
      </c>
      <c r="M909" s="127">
        <v>140727.66</v>
      </c>
      <c r="N909" s="127">
        <v>74809.990000000005</v>
      </c>
      <c r="O909" s="127">
        <v>77384.52</v>
      </c>
      <c r="P909" s="127">
        <v>68120.33</v>
      </c>
      <c r="Q909" s="127">
        <v>592.79</v>
      </c>
    </row>
    <row r="910" spans="1:17" x14ac:dyDescent="0.2">
      <c r="A910" t="str">
        <f t="shared" si="14"/>
        <v>2013_5949</v>
      </c>
      <c r="D910" s="126">
        <v>908</v>
      </c>
      <c r="E910" s="127">
        <v>5949</v>
      </c>
      <c r="F910" s="127" t="s">
        <v>224</v>
      </c>
      <c r="G910" s="127">
        <v>5949</v>
      </c>
      <c r="H910" s="127">
        <v>2013</v>
      </c>
      <c r="I910" s="127">
        <v>0</v>
      </c>
      <c r="J910" s="127">
        <v>1</v>
      </c>
      <c r="K910" s="127">
        <v>982.3</v>
      </c>
      <c r="L910" s="127">
        <v>974.3</v>
      </c>
      <c r="M910" s="127">
        <v>256063.35999999999</v>
      </c>
      <c r="N910" s="127">
        <v>347463.6</v>
      </c>
      <c r="O910" s="127">
        <v>348686.41</v>
      </c>
      <c r="P910" s="127">
        <v>362543.19</v>
      </c>
      <c r="Q910" s="127">
        <v>260.68</v>
      </c>
    </row>
    <row r="911" spans="1:17" ht="25.5" x14ac:dyDescent="0.2">
      <c r="A911" t="str">
        <f t="shared" si="14"/>
        <v>2013_5976</v>
      </c>
      <c r="D911" s="126">
        <v>909</v>
      </c>
      <c r="E911" s="127">
        <v>5976</v>
      </c>
      <c r="F911" s="127" t="s">
        <v>225</v>
      </c>
      <c r="G911" s="127">
        <v>5976</v>
      </c>
      <c r="H911" s="127">
        <v>2013</v>
      </c>
      <c r="I911" s="127">
        <v>0</v>
      </c>
      <c r="J911" s="127">
        <v>1</v>
      </c>
      <c r="K911" s="127">
        <v>986.3</v>
      </c>
      <c r="L911" s="127">
        <v>1006.4</v>
      </c>
      <c r="M911" s="127">
        <v>274151</v>
      </c>
      <c r="N911" s="127">
        <v>199917.74</v>
      </c>
      <c r="O911" s="127">
        <v>205576.11</v>
      </c>
      <c r="P911" s="127">
        <v>230117.44</v>
      </c>
      <c r="Q911" s="127">
        <v>277.95999999999998</v>
      </c>
    </row>
    <row r="912" spans="1:17" ht="38.25" x14ac:dyDescent="0.2">
      <c r="A912" t="str">
        <f t="shared" si="14"/>
        <v>2013_5994</v>
      </c>
      <c r="D912" s="126">
        <v>910</v>
      </c>
      <c r="E912" s="127">
        <v>5994</v>
      </c>
      <c r="F912" s="127" t="s">
        <v>226</v>
      </c>
      <c r="G912" s="127">
        <v>5994</v>
      </c>
      <c r="H912" s="127">
        <v>2013</v>
      </c>
      <c r="I912" s="127">
        <v>0</v>
      </c>
      <c r="J912" s="127">
        <v>1</v>
      </c>
      <c r="K912" s="127">
        <v>755.1</v>
      </c>
      <c r="L912" s="127">
        <v>770.1</v>
      </c>
      <c r="M912" s="127">
        <v>151227.82999999999</v>
      </c>
      <c r="N912" s="127">
        <v>324826.05</v>
      </c>
      <c r="O912" s="127">
        <v>372139.91</v>
      </c>
      <c r="P912" s="127">
        <v>226741.25</v>
      </c>
      <c r="Q912" s="127">
        <v>200.28</v>
      </c>
    </row>
    <row r="913" spans="1:17" x14ac:dyDescent="0.2">
      <c r="A913" t="str">
        <f t="shared" si="14"/>
        <v>2013_6003</v>
      </c>
      <c r="D913" s="126">
        <v>911</v>
      </c>
      <c r="E913" s="127">
        <v>6003</v>
      </c>
      <c r="F913" s="127" t="s">
        <v>227</v>
      </c>
      <c r="G913" s="127">
        <v>6003</v>
      </c>
      <c r="H913" s="127">
        <v>2013</v>
      </c>
      <c r="I913" s="127">
        <v>0</v>
      </c>
      <c r="J913" s="127">
        <v>1</v>
      </c>
      <c r="K913" s="127">
        <v>327.2</v>
      </c>
      <c r="L913" s="127">
        <v>365.2</v>
      </c>
      <c r="M913" s="127">
        <v>72974.64</v>
      </c>
      <c r="N913" s="127">
        <v>100180.72</v>
      </c>
      <c r="O913" s="127">
        <v>102963.97</v>
      </c>
      <c r="P913" s="127">
        <v>84924.64</v>
      </c>
      <c r="Q913" s="127">
        <v>223.03</v>
      </c>
    </row>
    <row r="914" spans="1:17" ht="25.5" x14ac:dyDescent="0.2">
      <c r="A914" t="str">
        <f t="shared" si="14"/>
        <v>2013_6012</v>
      </c>
      <c r="D914" s="126">
        <v>912</v>
      </c>
      <c r="E914" s="127">
        <v>6012</v>
      </c>
      <c r="F914" s="127" t="s">
        <v>228</v>
      </c>
      <c r="G914" s="127">
        <v>6012</v>
      </c>
      <c r="H914" s="127">
        <v>2013</v>
      </c>
      <c r="I914" s="127">
        <v>0</v>
      </c>
      <c r="J914" s="127">
        <v>1</v>
      </c>
      <c r="K914" s="127">
        <v>530</v>
      </c>
      <c r="L914" s="127">
        <v>527.1</v>
      </c>
      <c r="M914" s="127">
        <v>107953.84</v>
      </c>
      <c r="N914" s="127">
        <v>199650.15</v>
      </c>
      <c r="O914" s="127">
        <v>206100.72</v>
      </c>
      <c r="P914" s="127">
        <v>177032.92</v>
      </c>
      <c r="Q914" s="127">
        <v>203.69</v>
      </c>
    </row>
    <row r="915" spans="1:17" ht="25.5" x14ac:dyDescent="0.2">
      <c r="A915" t="str">
        <f t="shared" si="14"/>
        <v>2013_6030</v>
      </c>
      <c r="D915" s="126">
        <v>913</v>
      </c>
      <c r="E915" s="127">
        <v>6030</v>
      </c>
      <c r="F915" s="127" t="s">
        <v>229</v>
      </c>
      <c r="G915" s="127">
        <v>6030</v>
      </c>
      <c r="H915" s="127">
        <v>2013</v>
      </c>
      <c r="I915" s="127">
        <v>0</v>
      </c>
      <c r="J915" s="127">
        <v>1</v>
      </c>
      <c r="K915" s="127">
        <v>1061.5999999999999</v>
      </c>
      <c r="L915" s="127">
        <v>1091.5999999999999</v>
      </c>
      <c r="M915" s="127">
        <v>108905.34</v>
      </c>
      <c r="N915" s="127">
        <v>222477.01</v>
      </c>
      <c r="O915" s="127">
        <v>226590.56</v>
      </c>
      <c r="P915" s="127">
        <v>190090</v>
      </c>
      <c r="Q915" s="127">
        <v>102.59</v>
      </c>
    </row>
    <row r="916" spans="1:17" ht="25.5" x14ac:dyDescent="0.2">
      <c r="A916" t="str">
        <f t="shared" si="14"/>
        <v>2013_6035</v>
      </c>
      <c r="D916" s="126">
        <v>914</v>
      </c>
      <c r="E916" s="127">
        <v>6048</v>
      </c>
      <c r="F916" s="127" t="s">
        <v>230</v>
      </c>
      <c r="G916" s="127">
        <v>6035</v>
      </c>
      <c r="H916" s="127">
        <v>2013</v>
      </c>
      <c r="I916" s="127">
        <v>0</v>
      </c>
      <c r="J916" s="127">
        <v>1</v>
      </c>
      <c r="K916" s="127">
        <v>483.1</v>
      </c>
      <c r="L916" s="127">
        <v>619.1</v>
      </c>
      <c r="M916" s="127">
        <v>364721.29</v>
      </c>
      <c r="N916" s="127">
        <v>330253.55</v>
      </c>
      <c r="O916" s="127">
        <v>335508.8</v>
      </c>
      <c r="P916" s="127">
        <v>310584.53999999998</v>
      </c>
      <c r="Q916" s="127">
        <v>754.96</v>
      </c>
    </row>
    <row r="917" spans="1:17" ht="25.5" x14ac:dyDescent="0.2">
      <c r="A917" t="str">
        <f t="shared" si="14"/>
        <v>2013_6039</v>
      </c>
      <c r="D917" s="126">
        <v>915</v>
      </c>
      <c r="E917" s="127">
        <v>6039</v>
      </c>
      <c r="F917" s="127" t="s">
        <v>231</v>
      </c>
      <c r="G917" s="127">
        <v>6039</v>
      </c>
      <c r="H917" s="127">
        <v>2013</v>
      </c>
      <c r="I917" s="127">
        <v>0</v>
      </c>
      <c r="J917" s="127">
        <v>1</v>
      </c>
      <c r="K917" s="127">
        <v>13929.9</v>
      </c>
      <c r="L917" s="127">
        <v>13656</v>
      </c>
      <c r="M917" s="127">
        <v>842292.59</v>
      </c>
      <c r="N917" s="127">
        <v>1946981.05</v>
      </c>
      <c r="O917" s="127">
        <v>2035512.84</v>
      </c>
      <c r="P917" s="127">
        <v>2475791.31</v>
      </c>
      <c r="Q917" s="127">
        <v>60.47</v>
      </c>
    </row>
    <row r="918" spans="1:17" x14ac:dyDescent="0.2">
      <c r="A918" t="str">
        <f t="shared" si="14"/>
        <v>2013_6093</v>
      </c>
      <c r="D918" s="126">
        <v>916</v>
      </c>
      <c r="E918" s="127">
        <v>6093</v>
      </c>
      <c r="F918" s="127" t="s">
        <v>232</v>
      </c>
      <c r="G918" s="127">
        <v>6093</v>
      </c>
      <c r="H918" s="127">
        <v>2013</v>
      </c>
      <c r="I918" s="127">
        <v>0</v>
      </c>
      <c r="J918" s="127">
        <v>1</v>
      </c>
      <c r="K918" s="127">
        <v>1258.9000000000001</v>
      </c>
      <c r="L918" s="127">
        <v>1350.5</v>
      </c>
      <c r="M918" s="127">
        <v>430656.66</v>
      </c>
      <c r="N918" s="127">
        <v>400135.25</v>
      </c>
      <c r="O918" s="127">
        <v>406016.45</v>
      </c>
      <c r="P918" s="127">
        <v>244912.47</v>
      </c>
      <c r="Q918" s="127">
        <v>342.09</v>
      </c>
    </row>
    <row r="919" spans="1:17" ht="38.25" x14ac:dyDescent="0.2">
      <c r="A919" t="str">
        <f t="shared" si="14"/>
        <v>2013_6091</v>
      </c>
      <c r="D919" s="126">
        <v>917</v>
      </c>
      <c r="E919" s="127">
        <v>6091</v>
      </c>
      <c r="F919" s="127" t="s">
        <v>233</v>
      </c>
      <c r="G919" s="127">
        <v>6091</v>
      </c>
      <c r="H919" s="127">
        <v>2013</v>
      </c>
      <c r="I919" s="127">
        <v>0</v>
      </c>
      <c r="J919" s="127">
        <v>2</v>
      </c>
      <c r="K919" s="127">
        <v>941.5</v>
      </c>
      <c r="L919" s="127">
        <v>893.5</v>
      </c>
      <c r="M919" s="127">
        <v>461286.94</v>
      </c>
      <c r="N919" s="127">
        <v>205307.94</v>
      </c>
      <c r="O919" s="127">
        <v>214549.07</v>
      </c>
      <c r="P919" s="127">
        <v>259827.45</v>
      </c>
      <c r="Q919" s="127">
        <v>489.95</v>
      </c>
    </row>
    <row r="920" spans="1:17" ht="25.5" x14ac:dyDescent="0.2">
      <c r="A920" t="str">
        <f t="shared" si="14"/>
        <v>2013_6095</v>
      </c>
      <c r="D920" s="126">
        <v>918</v>
      </c>
      <c r="E920" s="127">
        <v>6095</v>
      </c>
      <c r="F920" s="127" t="s">
        <v>234</v>
      </c>
      <c r="G920" s="127">
        <v>6095</v>
      </c>
      <c r="H920" s="127">
        <v>2013</v>
      </c>
      <c r="I920" s="127">
        <v>0</v>
      </c>
      <c r="J920" s="127">
        <v>1</v>
      </c>
      <c r="K920" s="127">
        <v>662.3</v>
      </c>
      <c r="L920" s="127">
        <v>695.9</v>
      </c>
      <c r="M920" s="127">
        <v>277122.76</v>
      </c>
      <c r="N920" s="127">
        <v>200334.15</v>
      </c>
      <c r="O920" s="127">
        <v>208267.77</v>
      </c>
      <c r="P920" s="127">
        <v>102880</v>
      </c>
      <c r="Q920" s="127">
        <v>418.42</v>
      </c>
    </row>
    <row r="921" spans="1:17" ht="25.5" x14ac:dyDescent="0.2">
      <c r="A921" t="str">
        <f t="shared" si="14"/>
        <v>2013_6099</v>
      </c>
      <c r="D921" s="126">
        <v>919</v>
      </c>
      <c r="E921" s="127">
        <v>5157</v>
      </c>
      <c r="F921" s="127" t="s">
        <v>235</v>
      </c>
      <c r="G921" s="127">
        <v>6099</v>
      </c>
      <c r="H921" s="127">
        <v>2013</v>
      </c>
      <c r="I921" s="127">
        <v>0</v>
      </c>
      <c r="J921" s="127">
        <v>1</v>
      </c>
      <c r="K921" s="127">
        <v>657.8</v>
      </c>
      <c r="L921" s="127">
        <v>614.79999999999995</v>
      </c>
      <c r="M921" s="127">
        <v>106169.43</v>
      </c>
      <c r="N921" s="127">
        <v>180089.09</v>
      </c>
      <c r="O921" s="127">
        <v>184043.24</v>
      </c>
      <c r="P921" s="127">
        <v>283054.86</v>
      </c>
      <c r="Q921" s="127">
        <v>161.4</v>
      </c>
    </row>
    <row r="922" spans="1:17" ht="25.5" x14ac:dyDescent="0.2">
      <c r="A922" t="str">
        <f t="shared" si="14"/>
        <v>2013_6097</v>
      </c>
      <c r="D922" s="126">
        <v>920</v>
      </c>
      <c r="E922" s="127">
        <v>6097</v>
      </c>
      <c r="F922" s="127" t="s">
        <v>236</v>
      </c>
      <c r="G922" s="127">
        <v>6097</v>
      </c>
      <c r="H922" s="127">
        <v>2013</v>
      </c>
      <c r="I922" s="127">
        <v>0</v>
      </c>
      <c r="J922" s="127">
        <v>1</v>
      </c>
      <c r="K922" s="127">
        <v>215.6</v>
      </c>
      <c r="L922" s="127">
        <v>146.6</v>
      </c>
      <c r="M922" s="127">
        <v>80515.23</v>
      </c>
      <c r="N922" s="127">
        <v>40016.03</v>
      </c>
      <c r="O922" s="127">
        <v>41479.22</v>
      </c>
      <c r="P922" s="127">
        <v>47922</v>
      </c>
      <c r="Q922" s="127">
        <v>373.45</v>
      </c>
    </row>
    <row r="923" spans="1:17" ht="25.5" x14ac:dyDescent="0.2">
      <c r="A923" t="str">
        <f t="shared" si="14"/>
        <v>2013_6098</v>
      </c>
      <c r="D923" s="126">
        <v>921</v>
      </c>
      <c r="E923" s="127">
        <v>6098</v>
      </c>
      <c r="F923" s="127" t="s">
        <v>346</v>
      </c>
      <c r="G923" s="127">
        <v>6098</v>
      </c>
      <c r="H923" s="127">
        <v>2013</v>
      </c>
      <c r="I923" s="127">
        <v>0</v>
      </c>
      <c r="J923" s="127">
        <v>1</v>
      </c>
      <c r="K923" s="127">
        <v>1462</v>
      </c>
      <c r="L923" s="127">
        <v>1360</v>
      </c>
      <c r="M923" s="127">
        <v>91771.51</v>
      </c>
      <c r="N923" s="127">
        <v>525636.93999999994</v>
      </c>
      <c r="O923" s="127">
        <v>557578.99</v>
      </c>
      <c r="P923" s="127">
        <v>470217.65</v>
      </c>
      <c r="Q923" s="127">
        <v>62.77</v>
      </c>
    </row>
    <row r="924" spans="1:17" ht="38.25" x14ac:dyDescent="0.2">
      <c r="A924" t="str">
        <f t="shared" si="14"/>
        <v>2013_6100</v>
      </c>
      <c r="D924" s="126">
        <v>922</v>
      </c>
      <c r="E924" s="127">
        <v>6100</v>
      </c>
      <c r="F924" s="127" t="s">
        <v>237</v>
      </c>
      <c r="G924" s="127">
        <v>6100</v>
      </c>
      <c r="H924" s="127">
        <v>2013</v>
      </c>
      <c r="I924" s="127">
        <v>0</v>
      </c>
      <c r="J924" s="127">
        <v>1</v>
      </c>
      <c r="K924" s="127">
        <v>573.4</v>
      </c>
      <c r="L924" s="127">
        <v>537.4</v>
      </c>
      <c r="M924" s="127">
        <v>206942.73</v>
      </c>
      <c r="N924" s="127">
        <v>350205.6</v>
      </c>
      <c r="O924" s="127">
        <v>350689.4</v>
      </c>
      <c r="P924" s="127">
        <v>227486.25</v>
      </c>
      <c r="Q924" s="127">
        <v>360.9</v>
      </c>
    </row>
    <row r="925" spans="1:17" ht="25.5" x14ac:dyDescent="0.2">
      <c r="A925" t="str">
        <f t="shared" si="14"/>
        <v>2013_6101</v>
      </c>
      <c r="D925" s="126">
        <v>923</v>
      </c>
      <c r="E925" s="127">
        <v>6101</v>
      </c>
      <c r="F925" s="127" t="s">
        <v>238</v>
      </c>
      <c r="G925" s="127">
        <v>6101</v>
      </c>
      <c r="H925" s="127">
        <v>2013</v>
      </c>
      <c r="I925" s="127">
        <v>0</v>
      </c>
      <c r="J925" s="127">
        <v>1</v>
      </c>
      <c r="K925" s="127">
        <v>6399.7</v>
      </c>
      <c r="L925" s="127">
        <v>6506.9</v>
      </c>
      <c r="M925" s="127">
        <v>904978.88</v>
      </c>
      <c r="N925" s="127">
        <v>1672565.83</v>
      </c>
      <c r="O925" s="127">
        <v>1700184.78</v>
      </c>
      <c r="P925" s="127">
        <v>1460018.21</v>
      </c>
      <c r="Q925" s="127">
        <v>141.41</v>
      </c>
    </row>
    <row r="926" spans="1:17" ht="25.5" x14ac:dyDescent="0.2">
      <c r="A926" t="str">
        <f t="shared" si="14"/>
        <v>2013_6096</v>
      </c>
      <c r="D926" s="126">
        <v>924</v>
      </c>
      <c r="E926" s="127">
        <v>6096</v>
      </c>
      <c r="F926" s="127" t="s">
        <v>419</v>
      </c>
      <c r="G926" s="127">
        <v>6096</v>
      </c>
      <c r="H926" s="127">
        <v>2013</v>
      </c>
      <c r="I926" s="127">
        <v>0</v>
      </c>
      <c r="J926" s="127">
        <v>2</v>
      </c>
      <c r="K926" s="127">
        <v>1134.5999999999999</v>
      </c>
      <c r="L926" s="127">
        <v>1138.2</v>
      </c>
      <c r="M926" s="127">
        <v>677718.39</v>
      </c>
      <c r="N926" s="127">
        <v>409917.23</v>
      </c>
      <c r="O926" s="127">
        <v>411186.27</v>
      </c>
      <c r="P926" s="127">
        <v>234561.26</v>
      </c>
      <c r="Q926" s="127">
        <v>597.32000000000005</v>
      </c>
    </row>
    <row r="927" spans="1:17" ht="25.5" x14ac:dyDescent="0.2">
      <c r="A927" t="str">
        <f t="shared" si="14"/>
        <v>2013_6094</v>
      </c>
      <c r="D927" s="126">
        <v>925</v>
      </c>
      <c r="E927" s="127">
        <v>6094</v>
      </c>
      <c r="F927" s="127" t="s">
        <v>239</v>
      </c>
      <c r="G927" s="127">
        <v>6094</v>
      </c>
      <c r="H927" s="127">
        <v>2013</v>
      </c>
      <c r="I927" s="127">
        <v>0</v>
      </c>
      <c r="J927" s="127">
        <v>1</v>
      </c>
      <c r="K927" s="127">
        <v>550.6</v>
      </c>
      <c r="L927" s="127">
        <v>494.6</v>
      </c>
      <c r="M927" s="127">
        <v>249790.94</v>
      </c>
      <c r="N927" s="127">
        <v>199949.78</v>
      </c>
      <c r="O927" s="127">
        <v>202791.44</v>
      </c>
      <c r="P927" s="127">
        <v>110748.87</v>
      </c>
      <c r="Q927" s="127">
        <v>453.67</v>
      </c>
    </row>
    <row r="928" spans="1:17" x14ac:dyDescent="0.2">
      <c r="A928" t="str">
        <f t="shared" si="14"/>
        <v>2013_6102</v>
      </c>
      <c r="D928" s="126">
        <v>926</v>
      </c>
      <c r="E928" s="127">
        <v>6102</v>
      </c>
      <c r="F928" s="127" t="s">
        <v>240</v>
      </c>
      <c r="G928" s="127">
        <v>6102</v>
      </c>
      <c r="H928" s="127">
        <v>2013</v>
      </c>
      <c r="I928" s="127">
        <v>0</v>
      </c>
      <c r="J928" s="127">
        <v>1</v>
      </c>
      <c r="K928" s="127">
        <v>1926.7</v>
      </c>
      <c r="L928" s="127">
        <v>1960.7</v>
      </c>
      <c r="M928" s="127">
        <v>765391.06</v>
      </c>
      <c r="N928" s="127">
        <v>599622.6</v>
      </c>
      <c r="O928" s="127">
        <v>605484.14</v>
      </c>
      <c r="P928" s="127">
        <v>453248.69</v>
      </c>
      <c r="Q928" s="127">
        <v>397.25</v>
      </c>
    </row>
    <row r="929" spans="1:17" ht="25.5" x14ac:dyDescent="0.2">
      <c r="A929" t="str">
        <f t="shared" si="14"/>
        <v>2013_6120</v>
      </c>
      <c r="D929" s="126">
        <v>927</v>
      </c>
      <c r="E929" s="127">
        <v>6120</v>
      </c>
      <c r="F929" s="127" t="s">
        <v>241</v>
      </c>
      <c r="G929" s="127">
        <v>6120</v>
      </c>
      <c r="H929" s="127">
        <v>2013</v>
      </c>
      <c r="I929" s="127">
        <v>0</v>
      </c>
      <c r="J929" s="127">
        <v>1</v>
      </c>
      <c r="K929" s="127">
        <v>1167.0999999999999</v>
      </c>
      <c r="L929" s="127">
        <v>1232.0999999999999</v>
      </c>
      <c r="M929" s="127">
        <v>319746.26</v>
      </c>
      <c r="N929" s="127">
        <v>650606.74</v>
      </c>
      <c r="O929" s="127">
        <v>659598.43999999994</v>
      </c>
      <c r="P929" s="127">
        <v>871873.96</v>
      </c>
      <c r="Q929" s="127">
        <v>273.97000000000003</v>
      </c>
    </row>
    <row r="930" spans="1:17" ht="25.5" x14ac:dyDescent="0.2">
      <c r="A930" t="str">
        <f t="shared" si="14"/>
        <v>2013_6138</v>
      </c>
      <c r="D930" s="126">
        <v>928</v>
      </c>
      <c r="E930" s="127">
        <v>6138</v>
      </c>
      <c r="F930" s="127" t="s">
        <v>242</v>
      </c>
      <c r="G930" s="127">
        <v>6138</v>
      </c>
      <c r="H930" s="127">
        <v>2013</v>
      </c>
      <c r="I930" s="127">
        <v>0</v>
      </c>
      <c r="J930" s="127">
        <v>1</v>
      </c>
      <c r="K930" s="127">
        <v>377</v>
      </c>
      <c r="L930" s="127">
        <v>350.1</v>
      </c>
      <c r="M930" s="127">
        <v>160823.67999999999</v>
      </c>
      <c r="N930" s="127">
        <v>0</v>
      </c>
      <c r="O930" s="127">
        <v>3273.51</v>
      </c>
      <c r="P930" s="127">
        <v>75066.89</v>
      </c>
      <c r="Q930" s="127">
        <v>426.59</v>
      </c>
    </row>
    <row r="931" spans="1:17" ht="25.5" x14ac:dyDescent="0.2">
      <c r="A931" t="str">
        <f t="shared" si="14"/>
        <v>2013_5751</v>
      </c>
      <c r="D931" s="126">
        <v>929</v>
      </c>
      <c r="E931" s="127">
        <v>5751</v>
      </c>
      <c r="F931" s="127" t="s">
        <v>243</v>
      </c>
      <c r="G931" s="127">
        <v>5751</v>
      </c>
      <c r="H931" s="127">
        <v>2013</v>
      </c>
      <c r="I931" s="127">
        <v>0</v>
      </c>
      <c r="J931" s="127">
        <v>1</v>
      </c>
      <c r="K931" s="127">
        <v>641.9</v>
      </c>
      <c r="L931" s="127">
        <v>626.70000000000005</v>
      </c>
      <c r="M931" s="127">
        <v>631958.77</v>
      </c>
      <c r="N931" s="127">
        <v>200117.31</v>
      </c>
      <c r="O931" s="127">
        <v>204663.55</v>
      </c>
      <c r="P931" s="127">
        <v>128589.43</v>
      </c>
      <c r="Q931" s="127">
        <v>984.51</v>
      </c>
    </row>
    <row r="932" spans="1:17" x14ac:dyDescent="0.2">
      <c r="A932" t="str">
        <f t="shared" si="14"/>
        <v>2013_6165</v>
      </c>
      <c r="D932" s="126">
        <v>930</v>
      </c>
      <c r="E932" s="127">
        <v>6165</v>
      </c>
      <c r="F932" s="127" t="s">
        <v>244</v>
      </c>
      <c r="G932" s="127">
        <v>6165</v>
      </c>
      <c r="H932" s="127">
        <v>2013</v>
      </c>
      <c r="I932" s="127">
        <v>0</v>
      </c>
      <c r="J932" s="127">
        <v>1</v>
      </c>
      <c r="K932" s="127">
        <v>182</v>
      </c>
      <c r="L932" s="127">
        <v>236</v>
      </c>
      <c r="M932" s="127">
        <v>128435.74</v>
      </c>
      <c r="N932" s="127">
        <v>53956.78</v>
      </c>
      <c r="O932" s="127">
        <v>55403.16</v>
      </c>
      <c r="P932" s="127">
        <v>88803.63</v>
      </c>
      <c r="Q932" s="127">
        <v>705.69</v>
      </c>
    </row>
    <row r="933" spans="1:17" x14ac:dyDescent="0.2">
      <c r="A933" t="str">
        <f t="shared" si="14"/>
        <v>2013_6175</v>
      </c>
      <c r="D933" s="126">
        <v>931</v>
      </c>
      <c r="E933" s="127">
        <v>6175</v>
      </c>
      <c r="F933" s="127" t="s">
        <v>245</v>
      </c>
      <c r="G933" s="127">
        <v>6175</v>
      </c>
      <c r="H933" s="127">
        <v>2013</v>
      </c>
      <c r="I933" s="127">
        <v>0</v>
      </c>
      <c r="J933" s="127">
        <v>1</v>
      </c>
      <c r="K933" s="127">
        <v>635</v>
      </c>
      <c r="L933" s="127">
        <v>602.4</v>
      </c>
      <c r="M933" s="127">
        <v>270806.28000000003</v>
      </c>
      <c r="N933" s="127">
        <v>210127.61</v>
      </c>
      <c r="O933" s="127">
        <v>218213.11</v>
      </c>
      <c r="P933" s="127">
        <v>173253.19</v>
      </c>
      <c r="Q933" s="127">
        <v>426.47</v>
      </c>
    </row>
    <row r="934" spans="1:17" ht="25.5" x14ac:dyDescent="0.2">
      <c r="A934" t="str">
        <f t="shared" si="14"/>
        <v>2013_6219</v>
      </c>
      <c r="D934" s="126">
        <v>932</v>
      </c>
      <c r="E934" s="127">
        <v>6219</v>
      </c>
      <c r="F934" s="127" t="s">
        <v>246</v>
      </c>
      <c r="G934" s="127">
        <v>6219</v>
      </c>
      <c r="H934" s="127">
        <v>2013</v>
      </c>
      <c r="I934" s="127">
        <v>0</v>
      </c>
      <c r="J934" s="127">
        <v>1</v>
      </c>
      <c r="K934" s="127">
        <v>2168.8000000000002</v>
      </c>
      <c r="L934" s="127">
        <v>2220.8000000000002</v>
      </c>
      <c r="M934" s="127">
        <v>1372126.2</v>
      </c>
      <c r="N934" s="127">
        <v>958102.57</v>
      </c>
      <c r="O934" s="127">
        <v>969390.53</v>
      </c>
      <c r="P934" s="127">
        <v>569136.41</v>
      </c>
      <c r="Q934" s="127">
        <v>632.66999999999996</v>
      </c>
    </row>
    <row r="935" spans="1:17" x14ac:dyDescent="0.2">
      <c r="A935" t="str">
        <f t="shared" si="14"/>
        <v>2013_6246</v>
      </c>
      <c r="D935" s="126">
        <v>933</v>
      </c>
      <c r="E935" s="127">
        <v>6246</v>
      </c>
      <c r="F935" s="127" t="s">
        <v>247</v>
      </c>
      <c r="G935" s="127">
        <v>6246</v>
      </c>
      <c r="H935" s="127">
        <v>2013</v>
      </c>
      <c r="I935" s="127">
        <v>0</v>
      </c>
      <c r="J935" s="127">
        <v>1</v>
      </c>
      <c r="K935" s="127">
        <v>160.30000000000001</v>
      </c>
      <c r="L935" s="127">
        <v>93.6</v>
      </c>
      <c r="M935" s="127">
        <v>302675.43</v>
      </c>
      <c r="N935" s="127">
        <v>173662.22</v>
      </c>
      <c r="O935" s="127">
        <v>175022.56</v>
      </c>
      <c r="P935" s="127">
        <v>44510.94</v>
      </c>
      <c r="Q935" s="127">
        <v>1888.18</v>
      </c>
    </row>
    <row r="936" spans="1:17" ht="38.25" x14ac:dyDescent="0.2">
      <c r="A936" t="str">
        <f t="shared" si="14"/>
        <v>2013_6273</v>
      </c>
      <c r="D936" s="126">
        <v>934</v>
      </c>
      <c r="E936" s="127">
        <v>6273</v>
      </c>
      <c r="F936" s="127" t="s">
        <v>248</v>
      </c>
      <c r="G936" s="127">
        <v>6273</v>
      </c>
      <c r="H936" s="127">
        <v>2013</v>
      </c>
      <c r="I936" s="127">
        <v>0</v>
      </c>
      <c r="J936" s="127">
        <v>2</v>
      </c>
      <c r="K936" s="127">
        <v>828.5</v>
      </c>
      <c r="L936" s="127">
        <v>813.5</v>
      </c>
      <c r="M936" s="127">
        <v>357784.32000000001</v>
      </c>
      <c r="N936" s="127">
        <v>219479.46</v>
      </c>
      <c r="O936" s="127">
        <v>226682.25</v>
      </c>
      <c r="P936" s="127">
        <v>249422.84</v>
      </c>
      <c r="Q936" s="127">
        <v>431.85</v>
      </c>
    </row>
    <row r="937" spans="1:17" x14ac:dyDescent="0.2">
      <c r="A937" t="str">
        <f t="shared" si="14"/>
        <v>2013_6408</v>
      </c>
      <c r="D937" s="126">
        <v>935</v>
      </c>
      <c r="E937" s="127">
        <v>6408</v>
      </c>
      <c r="F937" s="127" t="s">
        <v>249</v>
      </c>
      <c r="G937" s="127">
        <v>6408</v>
      </c>
      <c r="H937" s="127">
        <v>2013</v>
      </c>
      <c r="I937" s="127">
        <v>0</v>
      </c>
      <c r="J937" s="127">
        <v>1</v>
      </c>
      <c r="K937" s="127">
        <v>846.2</v>
      </c>
      <c r="L937" s="127">
        <v>916.4</v>
      </c>
      <c r="M937" s="127">
        <v>150465.75</v>
      </c>
      <c r="N937" s="127">
        <v>145179.85</v>
      </c>
      <c r="O937" s="127">
        <v>148978.38</v>
      </c>
      <c r="P937" s="127">
        <v>159432</v>
      </c>
      <c r="Q937" s="127">
        <v>177.81</v>
      </c>
    </row>
    <row r="938" spans="1:17" x14ac:dyDescent="0.2">
      <c r="A938" t="str">
        <f t="shared" si="14"/>
        <v>2013_6453</v>
      </c>
      <c r="D938" s="126">
        <v>936</v>
      </c>
      <c r="E938" s="127">
        <v>6453</v>
      </c>
      <c r="F938" s="127" t="s">
        <v>250</v>
      </c>
      <c r="G938" s="127">
        <v>6453</v>
      </c>
      <c r="H938" s="127">
        <v>2013</v>
      </c>
      <c r="I938" s="127">
        <v>0</v>
      </c>
      <c r="J938" s="127">
        <v>1</v>
      </c>
      <c r="K938" s="127">
        <v>596</v>
      </c>
      <c r="L938" s="127">
        <v>774.1</v>
      </c>
      <c r="M938" s="127">
        <v>56387.56</v>
      </c>
      <c r="N938" s="127">
        <v>134851.16</v>
      </c>
      <c r="O938" s="127">
        <v>138410.57</v>
      </c>
      <c r="P938" s="127">
        <v>102730</v>
      </c>
      <c r="Q938" s="127">
        <v>94.61</v>
      </c>
    </row>
    <row r="939" spans="1:17" x14ac:dyDescent="0.2">
      <c r="A939" t="str">
        <f t="shared" si="14"/>
        <v>2013_6460</v>
      </c>
      <c r="D939" s="126">
        <v>937</v>
      </c>
      <c r="E939" s="127">
        <v>6460</v>
      </c>
      <c r="F939" s="127" t="s">
        <v>251</v>
      </c>
      <c r="G939" s="127">
        <v>6460</v>
      </c>
      <c r="H939" s="127">
        <v>2013</v>
      </c>
      <c r="I939" s="127">
        <v>0</v>
      </c>
      <c r="J939" s="127">
        <v>1</v>
      </c>
      <c r="K939" s="127">
        <v>678.2</v>
      </c>
      <c r="L939" s="127">
        <v>712.2</v>
      </c>
      <c r="M939" s="127">
        <v>191085.75</v>
      </c>
      <c r="N939" s="127">
        <v>175037.93</v>
      </c>
      <c r="O939" s="127">
        <v>179415.89</v>
      </c>
      <c r="P939" s="127">
        <v>131813</v>
      </c>
      <c r="Q939" s="127">
        <v>281.75</v>
      </c>
    </row>
    <row r="940" spans="1:17" ht="25.5" x14ac:dyDescent="0.2">
      <c r="A940" t="str">
        <f t="shared" si="14"/>
        <v>2013_6462</v>
      </c>
      <c r="D940" s="126">
        <v>938</v>
      </c>
      <c r="E940" s="127">
        <v>6462</v>
      </c>
      <c r="F940" s="127" t="s">
        <v>252</v>
      </c>
      <c r="G940" s="127">
        <v>6462</v>
      </c>
      <c r="H940" s="127">
        <v>2013</v>
      </c>
      <c r="I940" s="127">
        <v>0</v>
      </c>
      <c r="J940" s="127">
        <v>1</v>
      </c>
      <c r="K940" s="127">
        <v>271</v>
      </c>
      <c r="L940" s="127">
        <v>239</v>
      </c>
      <c r="M940" s="127">
        <v>77745.399999999994</v>
      </c>
      <c r="N940" s="127">
        <v>125446.86</v>
      </c>
      <c r="O940" s="127">
        <v>130657.96</v>
      </c>
      <c r="P940" s="127">
        <v>105100.56</v>
      </c>
      <c r="Q940" s="127">
        <v>286.88</v>
      </c>
    </row>
    <row r="941" spans="1:17" x14ac:dyDescent="0.2">
      <c r="A941" t="str">
        <f t="shared" si="14"/>
        <v>2013_6471</v>
      </c>
      <c r="D941" s="126">
        <v>939</v>
      </c>
      <c r="E941" s="127">
        <v>6471</v>
      </c>
      <c r="F941" s="127" t="s">
        <v>253</v>
      </c>
      <c r="G941" s="127">
        <v>6471</v>
      </c>
      <c r="H941" s="127">
        <v>2013</v>
      </c>
      <c r="I941" s="127">
        <v>0</v>
      </c>
      <c r="J941" s="127">
        <v>1</v>
      </c>
      <c r="K941" s="127">
        <v>444</v>
      </c>
      <c r="L941" s="127">
        <v>442</v>
      </c>
      <c r="M941" s="127">
        <v>150880.95000000001</v>
      </c>
      <c r="N941" s="127">
        <v>199816.54</v>
      </c>
      <c r="O941" s="127">
        <v>202368.85</v>
      </c>
      <c r="P941" s="127">
        <v>126111.1</v>
      </c>
      <c r="Q941" s="127">
        <v>339.82</v>
      </c>
    </row>
    <row r="942" spans="1:17" ht="25.5" x14ac:dyDescent="0.2">
      <c r="A942" t="str">
        <f t="shared" si="14"/>
        <v>2013_6509</v>
      </c>
      <c r="D942" s="126">
        <v>940</v>
      </c>
      <c r="E942" s="127">
        <v>6509</v>
      </c>
      <c r="F942" s="127" t="s">
        <v>254</v>
      </c>
      <c r="G942" s="127">
        <v>6509</v>
      </c>
      <c r="H942" s="127">
        <v>2013</v>
      </c>
      <c r="I942" s="127">
        <v>0</v>
      </c>
      <c r="J942" s="127">
        <v>1</v>
      </c>
      <c r="K942" s="127">
        <v>381.3</v>
      </c>
      <c r="L942" s="127">
        <v>386.3</v>
      </c>
      <c r="M942" s="127">
        <v>83215.87</v>
      </c>
      <c r="N942" s="127">
        <v>140071.51</v>
      </c>
      <c r="O942" s="127">
        <v>140156.19</v>
      </c>
      <c r="P942" s="127">
        <v>102287.2</v>
      </c>
      <c r="Q942" s="127">
        <v>218.24</v>
      </c>
    </row>
    <row r="943" spans="1:17" ht="25.5" x14ac:dyDescent="0.2">
      <c r="A943" t="str">
        <f t="shared" si="14"/>
        <v>2013_6512</v>
      </c>
      <c r="D943" s="126">
        <v>941</v>
      </c>
      <c r="E943" s="127">
        <v>6512</v>
      </c>
      <c r="F943" s="127" t="s">
        <v>255</v>
      </c>
      <c r="G943" s="127">
        <v>6512</v>
      </c>
      <c r="H943" s="127">
        <v>2013</v>
      </c>
      <c r="I943" s="127">
        <v>0</v>
      </c>
      <c r="J943" s="127">
        <v>1</v>
      </c>
      <c r="K943" s="127">
        <v>375.8</v>
      </c>
      <c r="L943" s="127">
        <v>386.4</v>
      </c>
      <c r="M943" s="127">
        <v>37513.589999999997</v>
      </c>
      <c r="N943" s="127">
        <v>74938.33</v>
      </c>
      <c r="O943" s="127">
        <v>74938.33</v>
      </c>
      <c r="P943" s="127">
        <v>87950.15</v>
      </c>
      <c r="Q943" s="127">
        <v>99.82</v>
      </c>
    </row>
    <row r="944" spans="1:17" ht="25.5" x14ac:dyDescent="0.2">
      <c r="A944" t="str">
        <f t="shared" si="14"/>
        <v>2013_6516</v>
      </c>
      <c r="D944" s="126">
        <v>942</v>
      </c>
      <c r="E944" s="127">
        <v>6516</v>
      </c>
      <c r="F944" s="127" t="s">
        <v>256</v>
      </c>
      <c r="G944" s="127">
        <v>6516</v>
      </c>
      <c r="H944" s="127">
        <v>2013</v>
      </c>
      <c r="I944" s="127">
        <v>0</v>
      </c>
      <c r="J944" s="127">
        <v>1</v>
      </c>
      <c r="K944" s="127">
        <v>169</v>
      </c>
      <c r="L944" s="127">
        <v>43</v>
      </c>
      <c r="M944" s="127">
        <v>425515.37</v>
      </c>
      <c r="N944" s="127">
        <v>200190.18</v>
      </c>
      <c r="O944" s="127">
        <v>202575.17</v>
      </c>
      <c r="P944" s="127">
        <v>37713</v>
      </c>
      <c r="Q944" s="127">
        <v>2517.84</v>
      </c>
    </row>
    <row r="945" spans="1:17" ht="25.5" x14ac:dyDescent="0.2">
      <c r="A945" t="str">
        <f t="shared" si="14"/>
        <v>2013_6534</v>
      </c>
      <c r="D945" s="126">
        <v>943</v>
      </c>
      <c r="E945" s="127">
        <v>6534</v>
      </c>
      <c r="F945" s="127" t="s">
        <v>257</v>
      </c>
      <c r="G945" s="127">
        <v>6534</v>
      </c>
      <c r="H945" s="127">
        <v>2013</v>
      </c>
      <c r="I945" s="127">
        <v>0</v>
      </c>
      <c r="J945" s="127">
        <v>1</v>
      </c>
      <c r="K945" s="127">
        <v>721.4</v>
      </c>
      <c r="L945" s="127">
        <v>739.4</v>
      </c>
      <c r="M945" s="127">
        <v>65373.1</v>
      </c>
      <c r="N945" s="127">
        <v>189962.75</v>
      </c>
      <c r="O945" s="127">
        <v>202011.92</v>
      </c>
      <c r="P945" s="127">
        <v>176247.46</v>
      </c>
      <c r="Q945" s="127">
        <v>90.62</v>
      </c>
    </row>
    <row r="946" spans="1:17" x14ac:dyDescent="0.2">
      <c r="A946" t="str">
        <f t="shared" si="14"/>
        <v>2013_6536</v>
      </c>
      <c r="D946" s="126">
        <v>944</v>
      </c>
      <c r="E946" s="127">
        <v>1935</v>
      </c>
      <c r="F946" s="127" t="s">
        <v>258</v>
      </c>
      <c r="G946" s="127">
        <v>6536</v>
      </c>
      <c r="H946" s="127">
        <v>2013</v>
      </c>
      <c r="I946" s="127">
        <v>0</v>
      </c>
      <c r="J946" s="127">
        <v>1</v>
      </c>
      <c r="K946" s="127">
        <v>1212.9000000000001</v>
      </c>
      <c r="L946" s="127">
        <v>1221.7</v>
      </c>
      <c r="M946" s="127">
        <v>473800.17</v>
      </c>
      <c r="N946" s="127">
        <v>266067.21999999997</v>
      </c>
      <c r="O946" s="127">
        <v>305236.25</v>
      </c>
      <c r="P946" s="127">
        <v>261188.46</v>
      </c>
      <c r="Q946" s="127">
        <v>390.63</v>
      </c>
    </row>
    <row r="947" spans="1:17" x14ac:dyDescent="0.2">
      <c r="A947" t="str">
        <f t="shared" si="14"/>
        <v>2013_6561</v>
      </c>
      <c r="D947" s="126">
        <v>945</v>
      </c>
      <c r="E947" s="127">
        <v>6561</v>
      </c>
      <c r="F947" s="127" t="s">
        <v>259</v>
      </c>
      <c r="G947" s="127">
        <v>6561</v>
      </c>
      <c r="H947" s="127">
        <v>2013</v>
      </c>
      <c r="I947" s="127">
        <v>0</v>
      </c>
      <c r="J947" s="127">
        <v>1</v>
      </c>
      <c r="K947" s="127">
        <v>327.10000000000002</v>
      </c>
      <c r="L947" s="127">
        <v>206.5</v>
      </c>
      <c r="M947" s="127">
        <v>328946.23</v>
      </c>
      <c r="N947" s="127">
        <v>41585.4</v>
      </c>
      <c r="O947" s="127">
        <v>46563.01</v>
      </c>
      <c r="P947" s="127">
        <v>59231.55</v>
      </c>
      <c r="Q947" s="127">
        <v>1005.64</v>
      </c>
    </row>
    <row r="948" spans="1:17" ht="25.5" x14ac:dyDescent="0.2">
      <c r="A948" t="str">
        <f t="shared" si="14"/>
        <v>2013_6579</v>
      </c>
      <c r="D948" s="126">
        <v>946</v>
      </c>
      <c r="E948" s="127">
        <v>6579</v>
      </c>
      <c r="F948" s="127" t="s">
        <v>260</v>
      </c>
      <c r="G948" s="127">
        <v>6579</v>
      </c>
      <c r="H948" s="127">
        <v>2013</v>
      </c>
      <c r="I948" s="127">
        <v>0</v>
      </c>
      <c r="J948" s="127">
        <v>1</v>
      </c>
      <c r="K948" s="127">
        <v>3386.8</v>
      </c>
      <c r="L948" s="127">
        <v>3886.1</v>
      </c>
      <c r="M948" s="127">
        <v>689846.93</v>
      </c>
      <c r="N948" s="127">
        <v>584935</v>
      </c>
      <c r="O948" s="127">
        <v>597323.11</v>
      </c>
      <c r="P948" s="127">
        <v>756390.72</v>
      </c>
      <c r="Q948" s="127">
        <v>203.69</v>
      </c>
    </row>
    <row r="949" spans="1:17" ht="38.25" x14ac:dyDescent="0.2">
      <c r="A949" t="str">
        <f t="shared" si="14"/>
        <v>2013_6592</v>
      </c>
      <c r="D949" s="126">
        <v>947</v>
      </c>
      <c r="E949" s="127">
        <v>6592</v>
      </c>
      <c r="F949" s="127" t="s">
        <v>399</v>
      </c>
      <c r="G949" s="127">
        <v>6592</v>
      </c>
      <c r="H949" s="127">
        <v>2013</v>
      </c>
      <c r="I949" s="127">
        <v>0</v>
      </c>
      <c r="J949" s="127">
        <v>2</v>
      </c>
      <c r="K949" s="127">
        <v>988.4</v>
      </c>
      <c r="L949" s="127">
        <v>890</v>
      </c>
      <c r="M949" s="127">
        <v>384373.17</v>
      </c>
      <c r="N949" s="127">
        <v>298785.96999999997</v>
      </c>
      <c r="O949" s="127">
        <v>309678.94</v>
      </c>
      <c r="P949" s="127">
        <v>215344.03</v>
      </c>
      <c r="Q949" s="127">
        <v>388.88</v>
      </c>
    </row>
    <row r="950" spans="1:17" ht="25.5" x14ac:dyDescent="0.2">
      <c r="A950" t="str">
        <f t="shared" si="14"/>
        <v>2013_6615</v>
      </c>
      <c r="D950" s="126">
        <v>948</v>
      </c>
      <c r="E950" s="127">
        <v>6615</v>
      </c>
      <c r="F950" s="127" t="s">
        <v>261</v>
      </c>
      <c r="G950" s="127">
        <v>6615</v>
      </c>
      <c r="H950" s="127">
        <v>2013</v>
      </c>
      <c r="I950" s="127">
        <v>0</v>
      </c>
      <c r="J950" s="127">
        <v>1</v>
      </c>
      <c r="K950" s="127">
        <v>590.1</v>
      </c>
      <c r="L950" s="127">
        <v>645.1</v>
      </c>
      <c r="M950" s="127">
        <v>200749.77</v>
      </c>
      <c r="N950" s="127">
        <v>553731.03</v>
      </c>
      <c r="O950" s="127">
        <v>563544.26</v>
      </c>
      <c r="P950" s="127">
        <v>246255.38</v>
      </c>
      <c r="Q950" s="127">
        <v>340.2</v>
      </c>
    </row>
    <row r="951" spans="1:17" x14ac:dyDescent="0.2">
      <c r="A951" t="str">
        <f t="shared" si="14"/>
        <v>2013_6651</v>
      </c>
      <c r="D951" s="126">
        <v>949</v>
      </c>
      <c r="E951" s="127">
        <v>6651</v>
      </c>
      <c r="F951" s="127" t="s">
        <v>262</v>
      </c>
      <c r="G951" s="127">
        <v>6651</v>
      </c>
      <c r="H951" s="127">
        <v>2013</v>
      </c>
      <c r="I951" s="127">
        <v>0</v>
      </c>
      <c r="J951" s="127">
        <v>1</v>
      </c>
      <c r="K951" s="127">
        <v>334</v>
      </c>
      <c r="L951" s="127">
        <v>298</v>
      </c>
      <c r="M951" s="127">
        <v>295812.47999999998</v>
      </c>
      <c r="N951" s="127">
        <v>174980.5</v>
      </c>
      <c r="O951" s="127">
        <v>178078.79</v>
      </c>
      <c r="P951" s="127">
        <v>67525</v>
      </c>
      <c r="Q951" s="127">
        <v>885.67</v>
      </c>
    </row>
    <row r="952" spans="1:17" ht="38.25" x14ac:dyDescent="0.2">
      <c r="A952" t="str">
        <f t="shared" si="14"/>
        <v>2013_6660</v>
      </c>
      <c r="D952" s="126">
        <v>950</v>
      </c>
      <c r="E952" s="127">
        <v>6660</v>
      </c>
      <c r="F952" s="127" t="s">
        <v>263</v>
      </c>
      <c r="G952" s="127">
        <v>6660</v>
      </c>
      <c r="H952" s="127">
        <v>2013</v>
      </c>
      <c r="I952" s="127">
        <v>0</v>
      </c>
      <c r="J952" s="127">
        <v>1</v>
      </c>
      <c r="K952" s="127">
        <v>1648.3</v>
      </c>
      <c r="L952" s="127">
        <v>1582.9</v>
      </c>
      <c r="M952" s="127">
        <v>575481.98</v>
      </c>
      <c r="N952" s="127">
        <v>375627.19</v>
      </c>
      <c r="O952" s="127">
        <v>385448.64</v>
      </c>
      <c r="P952" s="127">
        <v>297196.92</v>
      </c>
      <c r="Q952" s="127">
        <v>349.14</v>
      </c>
    </row>
    <row r="953" spans="1:17" x14ac:dyDescent="0.2">
      <c r="A953" t="str">
        <f t="shared" si="14"/>
        <v>2013_6700</v>
      </c>
      <c r="D953" s="126">
        <v>951</v>
      </c>
      <c r="E953" s="127">
        <v>6700</v>
      </c>
      <c r="F953" s="127" t="s">
        <v>264</v>
      </c>
      <c r="G953" s="127">
        <v>6700</v>
      </c>
      <c r="H953" s="127">
        <v>2013</v>
      </c>
      <c r="I953" s="127">
        <v>0</v>
      </c>
      <c r="J953" s="127">
        <v>1</v>
      </c>
      <c r="K953" s="127">
        <v>498</v>
      </c>
      <c r="L953" s="127">
        <v>488.2</v>
      </c>
      <c r="M953" s="127">
        <v>450627.91</v>
      </c>
      <c r="N953" s="127">
        <v>225331.13</v>
      </c>
      <c r="O953" s="127">
        <v>227564.51</v>
      </c>
      <c r="P953" s="127">
        <v>141240.43</v>
      </c>
      <c r="Q953" s="127">
        <v>904.88</v>
      </c>
    </row>
    <row r="954" spans="1:17" x14ac:dyDescent="0.2">
      <c r="A954" t="str">
        <f t="shared" si="14"/>
        <v>2013_6759</v>
      </c>
      <c r="D954" s="126">
        <v>952</v>
      </c>
      <c r="E954" s="127">
        <v>6759</v>
      </c>
      <c r="F954" s="127" t="s">
        <v>265</v>
      </c>
      <c r="G954" s="127">
        <v>6759</v>
      </c>
      <c r="H954" s="127">
        <v>2013</v>
      </c>
      <c r="I954" s="127">
        <v>0</v>
      </c>
      <c r="J954" s="127">
        <v>1</v>
      </c>
      <c r="K954" s="127">
        <v>726.4</v>
      </c>
      <c r="L954" s="127">
        <v>692.7</v>
      </c>
      <c r="M954" s="127">
        <v>180062.07999999999</v>
      </c>
      <c r="N954" s="127">
        <v>130417.05</v>
      </c>
      <c r="O954" s="127">
        <v>134627.41</v>
      </c>
      <c r="P954" s="127">
        <v>204930.39</v>
      </c>
      <c r="Q954" s="127">
        <v>247.88</v>
      </c>
    </row>
    <row r="955" spans="1:17" ht="25.5" x14ac:dyDescent="0.2">
      <c r="A955" t="str">
        <f t="shared" si="14"/>
        <v>2013_6762</v>
      </c>
      <c r="D955" s="126">
        <v>953</v>
      </c>
      <c r="E955" s="127">
        <v>6762</v>
      </c>
      <c r="F955" s="127" t="s">
        <v>266</v>
      </c>
      <c r="G955" s="127">
        <v>6762</v>
      </c>
      <c r="H955" s="127">
        <v>2013</v>
      </c>
      <c r="I955" s="127">
        <v>0</v>
      </c>
      <c r="J955" s="127">
        <v>1</v>
      </c>
      <c r="K955" s="127">
        <v>713.3</v>
      </c>
      <c r="L955" s="127">
        <v>734.9</v>
      </c>
      <c r="M955" s="127">
        <v>156992.60999999999</v>
      </c>
      <c r="N955" s="127">
        <v>125550.95</v>
      </c>
      <c r="O955" s="127">
        <v>125623.25</v>
      </c>
      <c r="P955" s="127">
        <v>150195.71</v>
      </c>
      <c r="Q955" s="127">
        <v>220.09</v>
      </c>
    </row>
    <row r="956" spans="1:17" ht="25.5" x14ac:dyDescent="0.2">
      <c r="A956" t="str">
        <f t="shared" si="14"/>
        <v>2013_6768</v>
      </c>
      <c r="D956" s="126">
        <v>954</v>
      </c>
      <c r="E956" s="127">
        <v>6768</v>
      </c>
      <c r="F956" s="127" t="s">
        <v>267</v>
      </c>
      <c r="G956" s="127">
        <v>6768</v>
      </c>
      <c r="H956" s="127">
        <v>2013</v>
      </c>
      <c r="I956" s="127">
        <v>0</v>
      </c>
      <c r="J956" s="127">
        <v>1</v>
      </c>
      <c r="K956" s="127">
        <v>1767.5</v>
      </c>
      <c r="L956" s="127">
        <v>1696</v>
      </c>
      <c r="M956" s="127">
        <v>157032.59</v>
      </c>
      <c r="N956" s="127">
        <v>449972.2</v>
      </c>
      <c r="O956" s="127">
        <v>458589.81</v>
      </c>
      <c r="P956" s="127">
        <v>448036.32</v>
      </c>
      <c r="Q956" s="127">
        <v>88.84</v>
      </c>
    </row>
    <row r="957" spans="1:17" x14ac:dyDescent="0.2">
      <c r="A957" t="str">
        <f t="shared" si="14"/>
        <v>2013_6795</v>
      </c>
      <c r="D957" s="126">
        <v>955</v>
      </c>
      <c r="E957" s="127">
        <v>6795</v>
      </c>
      <c r="F957" s="127" t="s">
        <v>268</v>
      </c>
      <c r="G957" s="127">
        <v>6795</v>
      </c>
      <c r="H957" s="127">
        <v>2013</v>
      </c>
      <c r="I957" s="127">
        <v>0</v>
      </c>
      <c r="J957" s="127">
        <v>1</v>
      </c>
      <c r="K957" s="127">
        <v>10803.7</v>
      </c>
      <c r="L957" s="127">
        <v>10451.9</v>
      </c>
      <c r="M957" s="127">
        <v>246066.13</v>
      </c>
      <c r="N957" s="127">
        <v>2779240.16</v>
      </c>
      <c r="O957" s="127">
        <v>2789981.82</v>
      </c>
      <c r="P957" s="127">
        <v>3296078.76</v>
      </c>
      <c r="Q957" s="127">
        <v>22.78</v>
      </c>
    </row>
    <row r="958" spans="1:17" x14ac:dyDescent="0.2">
      <c r="A958" t="str">
        <f t="shared" si="14"/>
        <v>2013_6822</v>
      </c>
      <c r="D958" s="126">
        <v>956</v>
      </c>
      <c r="E958" s="127">
        <v>6822</v>
      </c>
      <c r="F958" s="127" t="s">
        <v>269</v>
      </c>
      <c r="G958" s="127">
        <v>6822</v>
      </c>
      <c r="H958" s="127">
        <v>2013</v>
      </c>
      <c r="I958" s="127">
        <v>0</v>
      </c>
      <c r="J958" s="127">
        <v>1</v>
      </c>
      <c r="K958" s="127">
        <v>7721.3</v>
      </c>
      <c r="L958" s="127">
        <v>7577.7</v>
      </c>
      <c r="M958" s="127">
        <v>4122588.34</v>
      </c>
      <c r="N958" s="127">
        <v>1495609.75</v>
      </c>
      <c r="O958" s="127">
        <v>1553139.79</v>
      </c>
      <c r="P958" s="127">
        <v>639098.72</v>
      </c>
      <c r="Q958" s="127">
        <v>533.91999999999996</v>
      </c>
    </row>
    <row r="959" spans="1:17" ht="38.25" x14ac:dyDescent="0.2">
      <c r="A959" t="str">
        <f t="shared" si="14"/>
        <v>2013_6840</v>
      </c>
      <c r="D959" s="126">
        <v>957</v>
      </c>
      <c r="E959" s="127">
        <v>6840</v>
      </c>
      <c r="F959" s="127" t="s">
        <v>270</v>
      </c>
      <c r="G959" s="127">
        <v>6840</v>
      </c>
      <c r="H959" s="127">
        <v>2013</v>
      </c>
      <c r="I959" s="127">
        <v>0</v>
      </c>
      <c r="J959" s="127">
        <v>1</v>
      </c>
      <c r="K959" s="127">
        <v>1968.9</v>
      </c>
      <c r="L959" s="127">
        <v>2122.6999999999998</v>
      </c>
      <c r="M959" s="127">
        <v>466299.74</v>
      </c>
      <c r="N959" s="127">
        <v>279656.15000000002</v>
      </c>
      <c r="O959" s="127">
        <v>282654.90999999997</v>
      </c>
      <c r="P959" s="127">
        <v>253962.04</v>
      </c>
      <c r="Q959" s="127">
        <v>236.83</v>
      </c>
    </row>
    <row r="960" spans="1:17" x14ac:dyDescent="0.2">
      <c r="A960" t="str">
        <f t="shared" si="14"/>
        <v>2013_6854</v>
      </c>
      <c r="D960" s="126">
        <v>958</v>
      </c>
      <c r="E960" s="127">
        <v>6854</v>
      </c>
      <c r="F960" s="127" t="s">
        <v>271</v>
      </c>
      <c r="G960" s="127">
        <v>6854</v>
      </c>
      <c r="H960" s="127">
        <v>2013</v>
      </c>
      <c r="I960" s="127">
        <v>0</v>
      </c>
      <c r="J960" s="127">
        <v>1</v>
      </c>
      <c r="K960" s="127">
        <v>558.9</v>
      </c>
      <c r="L960" s="127">
        <v>560.5</v>
      </c>
      <c r="M960" s="127">
        <v>395177.45</v>
      </c>
      <c r="N960" s="127">
        <v>149625.47</v>
      </c>
      <c r="O960" s="127">
        <v>171468.18</v>
      </c>
      <c r="P960" s="127">
        <v>191682.34</v>
      </c>
      <c r="Q960" s="127">
        <v>707.06</v>
      </c>
    </row>
    <row r="961" spans="1:17" ht="25.5" x14ac:dyDescent="0.2">
      <c r="A961" t="str">
        <f t="shared" si="14"/>
        <v>2013_6867</v>
      </c>
      <c r="D961" s="126">
        <v>959</v>
      </c>
      <c r="E961" s="127">
        <v>6867</v>
      </c>
      <c r="F961" s="127" t="s">
        <v>272</v>
      </c>
      <c r="G961" s="127">
        <v>6867</v>
      </c>
      <c r="H961" s="127">
        <v>2013</v>
      </c>
      <c r="I961" s="127">
        <v>0</v>
      </c>
      <c r="J961" s="127">
        <v>2</v>
      </c>
      <c r="K961" s="127">
        <v>1802.6</v>
      </c>
      <c r="L961" s="127">
        <v>1855.3</v>
      </c>
      <c r="M961" s="127">
        <v>204515.73</v>
      </c>
      <c r="N961" s="127">
        <v>403184.58</v>
      </c>
      <c r="O961" s="127">
        <v>415827.32</v>
      </c>
      <c r="P961" s="127">
        <v>349910.96</v>
      </c>
      <c r="Q961" s="127">
        <v>113.46</v>
      </c>
    </row>
    <row r="962" spans="1:17" ht="38.25" x14ac:dyDescent="0.2">
      <c r="A962" t="str">
        <f t="shared" si="14"/>
        <v>2013_6921</v>
      </c>
      <c r="D962" s="126">
        <v>960</v>
      </c>
      <c r="E962" s="127">
        <v>6921</v>
      </c>
      <c r="F962" s="127" t="s">
        <v>273</v>
      </c>
      <c r="G962" s="127">
        <v>6921</v>
      </c>
      <c r="H962" s="127">
        <v>2013</v>
      </c>
      <c r="I962" s="127">
        <v>0</v>
      </c>
      <c r="J962" s="127">
        <v>1</v>
      </c>
      <c r="K962" s="127">
        <v>312</v>
      </c>
      <c r="L962" s="127">
        <v>330</v>
      </c>
      <c r="M962" s="127">
        <v>507806.43</v>
      </c>
      <c r="N962" s="127">
        <v>0</v>
      </c>
      <c r="O962" s="127">
        <v>3934.6</v>
      </c>
      <c r="P962" s="127">
        <v>87138.23</v>
      </c>
      <c r="Q962" s="127">
        <v>1627.58</v>
      </c>
    </row>
    <row r="963" spans="1:17" ht="25.5" x14ac:dyDescent="0.2">
      <c r="A963" t="str">
        <f t="shared" si="14"/>
        <v>2013_6930</v>
      </c>
      <c r="D963" s="126">
        <v>961</v>
      </c>
      <c r="E963" s="127">
        <v>6930</v>
      </c>
      <c r="F963" s="127" t="s">
        <v>274</v>
      </c>
      <c r="G963" s="127">
        <v>6930</v>
      </c>
      <c r="H963" s="127">
        <v>2013</v>
      </c>
      <c r="I963" s="127">
        <v>0</v>
      </c>
      <c r="J963" s="127">
        <v>1</v>
      </c>
      <c r="K963" s="127">
        <v>814.6</v>
      </c>
      <c r="L963" s="127">
        <v>807.4</v>
      </c>
      <c r="M963" s="127">
        <v>79845.460000000006</v>
      </c>
      <c r="N963" s="127">
        <v>184400.62</v>
      </c>
      <c r="O963" s="127">
        <v>188755.26</v>
      </c>
      <c r="P963" s="127">
        <v>236842.45</v>
      </c>
      <c r="Q963" s="127">
        <v>98.02</v>
      </c>
    </row>
    <row r="964" spans="1:17" ht="38.25" x14ac:dyDescent="0.2">
      <c r="A964" t="str">
        <f t="shared" ref="A964:A1027" si="15">CONCATENATE(H964,"_",G964)</f>
        <v>2013_6937</v>
      </c>
      <c r="D964" s="126">
        <v>962</v>
      </c>
      <c r="E964" s="127">
        <v>6937</v>
      </c>
      <c r="F964" s="127" t="s">
        <v>347</v>
      </c>
      <c r="G964" s="127">
        <v>6937</v>
      </c>
      <c r="H964" s="127">
        <v>2013</v>
      </c>
      <c r="I964" s="127">
        <v>0</v>
      </c>
      <c r="J964" s="127">
        <v>1</v>
      </c>
      <c r="K964" s="127">
        <v>483.9</v>
      </c>
      <c r="L964" s="127">
        <v>836.7</v>
      </c>
      <c r="M964" s="127">
        <v>88395.8</v>
      </c>
      <c r="N964" s="127">
        <v>175539.18</v>
      </c>
      <c r="O964" s="127">
        <v>178650.86</v>
      </c>
      <c r="P964" s="127">
        <v>191374.39</v>
      </c>
      <c r="Q964" s="127">
        <v>182.67</v>
      </c>
    </row>
    <row r="965" spans="1:17" ht="25.5" x14ac:dyDescent="0.2">
      <c r="A965" t="str">
        <f t="shared" si="15"/>
        <v>2013_6943</v>
      </c>
      <c r="D965" s="126">
        <v>963</v>
      </c>
      <c r="E965" s="127">
        <v>6943</v>
      </c>
      <c r="F965" s="127" t="s">
        <v>275</v>
      </c>
      <c r="G965" s="127">
        <v>6943</v>
      </c>
      <c r="H965" s="127">
        <v>2013</v>
      </c>
      <c r="I965" s="127">
        <v>0</v>
      </c>
      <c r="J965" s="127">
        <v>1</v>
      </c>
      <c r="K965" s="127">
        <v>296.2</v>
      </c>
      <c r="L965" s="127">
        <v>264.3</v>
      </c>
      <c r="M965" s="127">
        <v>326936.36</v>
      </c>
      <c r="N965" s="127">
        <v>0</v>
      </c>
      <c r="O965" s="127">
        <v>2559.19</v>
      </c>
      <c r="P965" s="127">
        <v>107476.15</v>
      </c>
      <c r="Q965" s="127">
        <v>1103.77</v>
      </c>
    </row>
    <row r="966" spans="1:17" ht="38.25" x14ac:dyDescent="0.2">
      <c r="A966" t="str">
        <f t="shared" si="15"/>
        <v>2013_6264</v>
      </c>
      <c r="D966" s="126">
        <v>964</v>
      </c>
      <c r="E966" s="127">
        <v>6264</v>
      </c>
      <c r="F966" s="127" t="s">
        <v>276</v>
      </c>
      <c r="G966" s="127">
        <v>6264</v>
      </c>
      <c r="H966" s="127">
        <v>2013</v>
      </c>
      <c r="I966" s="127">
        <v>0</v>
      </c>
      <c r="J966" s="127">
        <v>1</v>
      </c>
      <c r="K966" s="127">
        <v>931.3</v>
      </c>
      <c r="L966" s="127">
        <v>823</v>
      </c>
      <c r="M966" s="127">
        <v>226675.14</v>
      </c>
      <c r="N966" s="127">
        <v>174909.54</v>
      </c>
      <c r="O966" s="127">
        <v>183346.91</v>
      </c>
      <c r="P966" s="127">
        <v>12158.41</v>
      </c>
      <c r="Q966" s="127">
        <v>243.4</v>
      </c>
    </row>
    <row r="967" spans="1:17" ht="38.25" x14ac:dyDescent="0.2">
      <c r="A967" t="str">
        <f t="shared" si="15"/>
        <v>2013_6950</v>
      </c>
      <c r="D967" s="126">
        <v>965</v>
      </c>
      <c r="E967" s="127">
        <v>6950</v>
      </c>
      <c r="F967" s="127" t="s">
        <v>348</v>
      </c>
      <c r="G967" s="127">
        <v>6950</v>
      </c>
      <c r="H967" s="127">
        <v>2013</v>
      </c>
      <c r="I967" s="127">
        <v>0</v>
      </c>
      <c r="J967" s="127">
        <v>1</v>
      </c>
      <c r="K967" s="127">
        <v>1576.2</v>
      </c>
      <c r="L967" s="127">
        <v>1534.8</v>
      </c>
      <c r="M967" s="127">
        <v>542067.65</v>
      </c>
      <c r="N967" s="127">
        <v>467185.86</v>
      </c>
      <c r="O967" s="127">
        <v>479395.4</v>
      </c>
      <c r="P967" s="127">
        <v>357693.1</v>
      </c>
      <c r="Q967" s="127">
        <v>343.91</v>
      </c>
    </row>
    <row r="968" spans="1:17" ht="38.25" x14ac:dyDescent="0.2">
      <c r="A968" t="str">
        <f t="shared" si="15"/>
        <v>2013_6957</v>
      </c>
      <c r="D968" s="126">
        <v>966</v>
      </c>
      <c r="E968" s="127">
        <v>6957</v>
      </c>
      <c r="F968" s="127" t="s">
        <v>277</v>
      </c>
      <c r="G968" s="127">
        <v>6957</v>
      </c>
      <c r="H968" s="127">
        <v>2013</v>
      </c>
      <c r="I968" s="127">
        <v>0</v>
      </c>
      <c r="J968" s="127">
        <v>1</v>
      </c>
      <c r="K968" s="127">
        <v>9102.9</v>
      </c>
      <c r="L968" s="127">
        <v>9044.7000000000007</v>
      </c>
      <c r="M968" s="127">
        <v>6332913.1500000004</v>
      </c>
      <c r="N968" s="127">
        <v>2663501.66</v>
      </c>
      <c r="O968" s="127">
        <v>2854217.22</v>
      </c>
      <c r="P968" s="127">
        <v>2397878.59</v>
      </c>
      <c r="Q968" s="127">
        <v>695.7</v>
      </c>
    </row>
    <row r="969" spans="1:17" ht="25.5" x14ac:dyDescent="0.2">
      <c r="A969" t="str">
        <f t="shared" si="15"/>
        <v>2013_5922</v>
      </c>
      <c r="D969" s="126">
        <v>967</v>
      </c>
      <c r="E969" s="127">
        <v>5922</v>
      </c>
      <c r="F969" s="127" t="s">
        <v>349</v>
      </c>
      <c r="G969" s="127">
        <v>5922</v>
      </c>
      <c r="H969" s="127">
        <v>2013</v>
      </c>
      <c r="I969" s="127">
        <v>0</v>
      </c>
      <c r="J969" s="127">
        <v>1</v>
      </c>
      <c r="K969" s="127">
        <v>709</v>
      </c>
      <c r="L969" s="127">
        <v>673.7</v>
      </c>
      <c r="M969" s="127">
        <v>281670.34999999998</v>
      </c>
      <c r="N969" s="127">
        <v>300261.76000000001</v>
      </c>
      <c r="O969" s="127">
        <v>301420.02</v>
      </c>
      <c r="P969" s="127">
        <v>249120.92</v>
      </c>
      <c r="Q969" s="127">
        <v>397.28</v>
      </c>
    </row>
    <row r="970" spans="1:17" ht="25.5" x14ac:dyDescent="0.2">
      <c r="A970" t="str">
        <f t="shared" si="15"/>
        <v>2013_819</v>
      </c>
      <c r="D970" s="126">
        <v>968</v>
      </c>
      <c r="E970" s="127">
        <v>819</v>
      </c>
      <c r="F970" s="127" t="s">
        <v>278</v>
      </c>
      <c r="G970" s="127">
        <v>819</v>
      </c>
      <c r="H970" s="127">
        <v>2013</v>
      </c>
      <c r="I970" s="127">
        <v>0</v>
      </c>
      <c r="J970" s="127">
        <v>1</v>
      </c>
      <c r="K970" s="127">
        <v>612.4</v>
      </c>
      <c r="L970" s="127">
        <v>622.4</v>
      </c>
      <c r="M970" s="127">
        <v>576818.93000000005</v>
      </c>
      <c r="N970" s="127">
        <v>150241.76</v>
      </c>
      <c r="O970" s="127">
        <v>154534.32</v>
      </c>
      <c r="P970" s="127">
        <v>167629</v>
      </c>
      <c r="Q970" s="127">
        <v>941.9</v>
      </c>
    </row>
    <row r="971" spans="1:17" ht="25.5" x14ac:dyDescent="0.2">
      <c r="A971" t="str">
        <f t="shared" si="15"/>
        <v>2013_6969</v>
      </c>
      <c r="D971" s="126">
        <v>969</v>
      </c>
      <c r="E971" s="127">
        <v>6969</v>
      </c>
      <c r="F971" s="127" t="s">
        <v>279</v>
      </c>
      <c r="G971" s="127">
        <v>6969</v>
      </c>
      <c r="H971" s="127">
        <v>2013</v>
      </c>
      <c r="I971" s="127">
        <v>0</v>
      </c>
      <c r="J971" s="127">
        <v>1</v>
      </c>
      <c r="K971" s="127">
        <v>415</v>
      </c>
      <c r="L971" s="127">
        <v>370</v>
      </c>
      <c r="M971" s="127">
        <v>104547.93</v>
      </c>
      <c r="N971" s="127">
        <v>149648.70000000001</v>
      </c>
      <c r="O971" s="127">
        <v>149770.73000000001</v>
      </c>
      <c r="P971" s="127">
        <v>128410.86</v>
      </c>
      <c r="Q971" s="127">
        <v>251.92</v>
      </c>
    </row>
    <row r="972" spans="1:17" ht="25.5" x14ac:dyDescent="0.2">
      <c r="A972" t="str">
        <f t="shared" si="15"/>
        <v>2013_6975</v>
      </c>
      <c r="D972" s="126">
        <v>970</v>
      </c>
      <c r="E972" s="127">
        <v>6975</v>
      </c>
      <c r="F972" s="127" t="s">
        <v>280</v>
      </c>
      <c r="G972" s="127">
        <v>6975</v>
      </c>
      <c r="H972" s="127">
        <v>2013</v>
      </c>
      <c r="I972" s="127">
        <v>0</v>
      </c>
      <c r="J972" s="127">
        <v>1</v>
      </c>
      <c r="K972" s="127">
        <v>1199</v>
      </c>
      <c r="L972" s="127">
        <v>1142.5999999999999</v>
      </c>
      <c r="M972" s="127">
        <v>164252.64000000001</v>
      </c>
      <c r="N972" s="127">
        <v>177919.21</v>
      </c>
      <c r="O972" s="127">
        <v>190354.03</v>
      </c>
      <c r="P972" s="127">
        <v>158178.01999999999</v>
      </c>
      <c r="Q972" s="127">
        <v>136.99</v>
      </c>
    </row>
    <row r="973" spans="1:17" ht="25.5" x14ac:dyDescent="0.2">
      <c r="A973" t="str">
        <f t="shared" si="15"/>
        <v>2013_6983</v>
      </c>
      <c r="D973" s="126">
        <v>971</v>
      </c>
      <c r="E973" s="127">
        <v>6983</v>
      </c>
      <c r="F973" s="127" t="s">
        <v>281</v>
      </c>
      <c r="G973" s="127">
        <v>6983</v>
      </c>
      <c r="H973" s="127">
        <v>2013</v>
      </c>
      <c r="I973" s="127">
        <v>0</v>
      </c>
      <c r="J973" s="127">
        <v>1</v>
      </c>
      <c r="K973" s="127">
        <v>859</v>
      </c>
      <c r="L973" s="127">
        <v>851</v>
      </c>
      <c r="M973" s="127">
        <v>48731.49</v>
      </c>
      <c r="N973" s="127">
        <v>246305.85</v>
      </c>
      <c r="O973" s="127">
        <v>250057.52</v>
      </c>
      <c r="P973" s="127">
        <v>246055.94</v>
      </c>
      <c r="Q973" s="127">
        <v>56.73</v>
      </c>
    </row>
    <row r="974" spans="1:17" ht="25.5" x14ac:dyDescent="0.2">
      <c r="A974" t="str">
        <f t="shared" si="15"/>
        <v>2013_6985</v>
      </c>
      <c r="D974" s="126">
        <v>972</v>
      </c>
      <c r="E974" s="127">
        <v>6985</v>
      </c>
      <c r="F974" s="127" t="s">
        <v>282</v>
      </c>
      <c r="G974" s="127">
        <v>6985</v>
      </c>
      <c r="H974" s="127">
        <v>2013</v>
      </c>
      <c r="I974" s="127">
        <v>0</v>
      </c>
      <c r="J974" s="127">
        <v>1</v>
      </c>
      <c r="K974" s="127">
        <v>858.7</v>
      </c>
      <c r="L974" s="127">
        <v>927.7</v>
      </c>
      <c r="M974" s="127">
        <v>230125.04</v>
      </c>
      <c r="N974" s="127">
        <v>170305.29</v>
      </c>
      <c r="O974" s="127">
        <v>171321.29</v>
      </c>
      <c r="P974" s="127">
        <v>136759.26</v>
      </c>
      <c r="Q974" s="127">
        <v>267.99</v>
      </c>
    </row>
    <row r="975" spans="1:17" ht="25.5" x14ac:dyDescent="0.2">
      <c r="A975" t="str">
        <f t="shared" si="15"/>
        <v>2013_6987</v>
      </c>
      <c r="D975" s="126">
        <v>973</v>
      </c>
      <c r="E975" s="127">
        <v>6987</v>
      </c>
      <c r="F975" s="127" t="s">
        <v>283</v>
      </c>
      <c r="G975" s="127">
        <v>6987</v>
      </c>
      <c r="H975" s="127">
        <v>2013</v>
      </c>
      <c r="I975" s="127">
        <v>0</v>
      </c>
      <c r="J975" s="127">
        <v>1</v>
      </c>
      <c r="K975" s="127">
        <v>698.9</v>
      </c>
      <c r="L975" s="127">
        <v>663.9</v>
      </c>
      <c r="M975" s="127">
        <v>110146.68</v>
      </c>
      <c r="N975" s="127">
        <v>150355.19</v>
      </c>
      <c r="O975" s="127">
        <v>154697.85999999999</v>
      </c>
      <c r="P975" s="127">
        <v>176977</v>
      </c>
      <c r="Q975" s="127">
        <v>157.6</v>
      </c>
    </row>
    <row r="976" spans="1:17" ht="25.5" x14ac:dyDescent="0.2">
      <c r="A976" t="str">
        <f t="shared" si="15"/>
        <v>2013_6990</v>
      </c>
      <c r="D976" s="126">
        <v>974</v>
      </c>
      <c r="E976" s="127">
        <v>6990</v>
      </c>
      <c r="F976" s="127" t="s">
        <v>284</v>
      </c>
      <c r="G976" s="127">
        <v>6990</v>
      </c>
      <c r="H976" s="127">
        <v>2013</v>
      </c>
      <c r="I976" s="127">
        <v>0</v>
      </c>
      <c r="J976" s="127">
        <v>1</v>
      </c>
      <c r="K976" s="127">
        <v>738.1</v>
      </c>
      <c r="L976" s="127">
        <v>687.1</v>
      </c>
      <c r="M976" s="127">
        <v>109554.95</v>
      </c>
      <c r="N976" s="127">
        <v>230236</v>
      </c>
      <c r="O976" s="127">
        <v>240645.04</v>
      </c>
      <c r="P976" s="127">
        <v>215673.48</v>
      </c>
      <c r="Q976" s="127">
        <v>148.43</v>
      </c>
    </row>
    <row r="977" spans="1:17" ht="38.25" x14ac:dyDescent="0.2">
      <c r="A977" t="str">
        <f t="shared" si="15"/>
        <v>2013_6961</v>
      </c>
      <c r="D977" s="126">
        <v>975</v>
      </c>
      <c r="E977" s="127">
        <v>6961</v>
      </c>
      <c r="F977" s="127" t="s">
        <v>350</v>
      </c>
      <c r="G977" s="127">
        <v>6961</v>
      </c>
      <c r="H977" s="127">
        <v>2013</v>
      </c>
      <c r="I977" s="127">
        <v>0</v>
      </c>
      <c r="J977" s="127">
        <v>1</v>
      </c>
      <c r="K977" s="127">
        <v>2977.2</v>
      </c>
      <c r="L977" s="127">
        <v>3078</v>
      </c>
      <c r="M977" s="127">
        <v>1742074.57</v>
      </c>
      <c r="N977" s="127">
        <v>969918.36</v>
      </c>
      <c r="O977" s="127">
        <v>987016.83</v>
      </c>
      <c r="P977" s="127">
        <v>986280.37</v>
      </c>
      <c r="Q977" s="127">
        <v>585.14</v>
      </c>
    </row>
    <row r="978" spans="1:17" ht="25.5" x14ac:dyDescent="0.2">
      <c r="A978" t="str">
        <f t="shared" si="15"/>
        <v>2013_6992</v>
      </c>
      <c r="D978" s="126">
        <v>976</v>
      </c>
      <c r="E978" s="127">
        <v>6992</v>
      </c>
      <c r="F978" s="127" t="s">
        <v>285</v>
      </c>
      <c r="G978" s="127">
        <v>6992</v>
      </c>
      <c r="H978" s="127">
        <v>2013</v>
      </c>
      <c r="I978" s="127">
        <v>0</v>
      </c>
      <c r="J978" s="127">
        <v>1</v>
      </c>
      <c r="K978" s="127">
        <v>544.20000000000005</v>
      </c>
      <c r="L978" s="127">
        <v>539.20000000000005</v>
      </c>
      <c r="M978" s="135">
        <v>-187317.99</v>
      </c>
      <c r="N978" s="127">
        <v>407110.65</v>
      </c>
      <c r="O978" s="127">
        <v>413592.12</v>
      </c>
      <c r="P978" s="127">
        <v>435004.59</v>
      </c>
      <c r="Q978" s="135">
        <v>-344.21</v>
      </c>
    </row>
    <row r="979" spans="1:17" x14ac:dyDescent="0.2">
      <c r="A979" t="str">
        <f t="shared" si="15"/>
        <v>2013_7002</v>
      </c>
      <c r="D979" s="126">
        <v>977</v>
      </c>
      <c r="E979" s="127">
        <v>7002</v>
      </c>
      <c r="F979" s="127" t="s">
        <v>286</v>
      </c>
      <c r="G979" s="127">
        <v>7002</v>
      </c>
      <c r="H979" s="127">
        <v>2013</v>
      </c>
      <c r="I979" s="127">
        <v>0</v>
      </c>
      <c r="J979" s="127">
        <v>1</v>
      </c>
      <c r="K979" s="127">
        <v>196.1</v>
      </c>
      <c r="L979" s="127">
        <v>229.1</v>
      </c>
      <c r="M979" s="127">
        <v>200226.45</v>
      </c>
      <c r="N979" s="127">
        <v>90651.839999999997</v>
      </c>
      <c r="O979" s="127">
        <v>90792.46</v>
      </c>
      <c r="P979" s="127">
        <v>53279.78</v>
      </c>
      <c r="Q979" s="127">
        <v>1021.04</v>
      </c>
    </row>
    <row r="980" spans="1:17" ht="25.5" x14ac:dyDescent="0.2">
      <c r="A980" t="str">
        <f t="shared" si="15"/>
        <v>2013_7029</v>
      </c>
      <c r="D980" s="126">
        <v>978</v>
      </c>
      <c r="E980" s="127">
        <v>7029</v>
      </c>
      <c r="F980" s="127" t="s">
        <v>287</v>
      </c>
      <c r="G980" s="127">
        <v>7029</v>
      </c>
      <c r="H980" s="127">
        <v>2013</v>
      </c>
      <c r="I980" s="127">
        <v>0</v>
      </c>
      <c r="J980" s="127">
        <v>1</v>
      </c>
      <c r="K980" s="127">
        <v>1141.7</v>
      </c>
      <c r="L980" s="127">
        <v>1162</v>
      </c>
      <c r="M980" s="127">
        <v>403221.09</v>
      </c>
      <c r="N980" s="127">
        <v>315355.90000000002</v>
      </c>
      <c r="O980" s="127">
        <v>321878.75</v>
      </c>
      <c r="P980" s="127">
        <v>263805.77</v>
      </c>
      <c r="Q980" s="127">
        <v>353.18</v>
      </c>
    </row>
    <row r="981" spans="1:17" x14ac:dyDescent="0.2">
      <c r="A981" t="str">
        <f t="shared" si="15"/>
        <v>2013_7038</v>
      </c>
      <c r="D981" s="126">
        <v>979</v>
      </c>
      <c r="E981" s="127">
        <v>7038</v>
      </c>
      <c r="F981" s="127" t="s">
        <v>288</v>
      </c>
      <c r="G981" s="127">
        <v>7038</v>
      </c>
      <c r="H981" s="127">
        <v>2013</v>
      </c>
      <c r="I981" s="127">
        <v>0</v>
      </c>
      <c r="J981" s="127">
        <v>1</v>
      </c>
      <c r="K981" s="127">
        <v>772.6</v>
      </c>
      <c r="L981" s="127">
        <v>792.4</v>
      </c>
      <c r="M981" s="127">
        <v>394744.52</v>
      </c>
      <c r="N981" s="127">
        <v>260574.81</v>
      </c>
      <c r="O981" s="127">
        <v>270630.21000000002</v>
      </c>
      <c r="P981" s="127">
        <v>123621.27</v>
      </c>
      <c r="Q981" s="127">
        <v>510.93</v>
      </c>
    </row>
    <row r="982" spans="1:17" ht="25.5" x14ac:dyDescent="0.2">
      <c r="A982" t="str">
        <f t="shared" si="15"/>
        <v>2013_7047</v>
      </c>
      <c r="D982" s="126">
        <v>980</v>
      </c>
      <c r="E982" s="127">
        <v>7047</v>
      </c>
      <c r="F982" s="127" t="s">
        <v>289</v>
      </c>
      <c r="G982" s="127">
        <v>7047</v>
      </c>
      <c r="H982" s="127">
        <v>2013</v>
      </c>
      <c r="I982" s="127">
        <v>0</v>
      </c>
      <c r="J982" s="127">
        <v>1</v>
      </c>
      <c r="K982" s="127">
        <v>375</v>
      </c>
      <c r="L982" s="127">
        <v>430</v>
      </c>
      <c r="M982" s="127">
        <v>280513.75</v>
      </c>
      <c r="N982" s="127">
        <v>31332.720000000001</v>
      </c>
      <c r="O982" s="127">
        <v>32823.06</v>
      </c>
      <c r="P982" s="127">
        <v>44616.7</v>
      </c>
      <c r="Q982" s="127">
        <v>748.04</v>
      </c>
    </row>
    <row r="983" spans="1:17" x14ac:dyDescent="0.2">
      <c r="A983" t="str">
        <f t="shared" si="15"/>
        <v>2013_7056</v>
      </c>
      <c r="D983" s="126">
        <v>981</v>
      </c>
      <c r="E983" s="127">
        <v>7056</v>
      </c>
      <c r="F983" s="127" t="s">
        <v>290</v>
      </c>
      <c r="G983" s="127">
        <v>7056</v>
      </c>
      <c r="H983" s="127">
        <v>2013</v>
      </c>
      <c r="I983" s="127">
        <v>0</v>
      </c>
      <c r="J983" s="127">
        <v>1</v>
      </c>
      <c r="K983" s="127">
        <v>1705.8</v>
      </c>
      <c r="L983" s="127">
        <v>1682</v>
      </c>
      <c r="M983" s="127">
        <v>1251961.8999999999</v>
      </c>
      <c r="N983" s="127">
        <v>900871.31</v>
      </c>
      <c r="O983" s="127">
        <v>906541.62</v>
      </c>
      <c r="P983" s="127">
        <v>394994.98</v>
      </c>
      <c r="Q983" s="127">
        <v>733.94</v>
      </c>
    </row>
    <row r="984" spans="1:17" ht="25.5" x14ac:dyDescent="0.2">
      <c r="A984" t="str">
        <f t="shared" si="15"/>
        <v>2013_7092</v>
      </c>
      <c r="D984" s="126">
        <v>982</v>
      </c>
      <c r="E984" s="127">
        <v>7092</v>
      </c>
      <c r="F984" s="127" t="s">
        <v>291</v>
      </c>
      <c r="G984" s="127">
        <v>7092</v>
      </c>
      <c r="H984" s="127">
        <v>2013</v>
      </c>
      <c r="I984" s="127">
        <v>0</v>
      </c>
      <c r="J984" s="127">
        <v>1</v>
      </c>
      <c r="K984" s="127">
        <v>432.5</v>
      </c>
      <c r="L984" s="127">
        <v>424.4</v>
      </c>
      <c r="M984" s="127">
        <v>55701.77</v>
      </c>
      <c r="N984" s="127">
        <v>109158.03</v>
      </c>
      <c r="O984" s="127">
        <v>110283.83</v>
      </c>
      <c r="P984" s="127">
        <v>92280.79</v>
      </c>
      <c r="Q984" s="127">
        <v>128.79</v>
      </c>
    </row>
    <row r="985" spans="1:17" ht="25.5" x14ac:dyDescent="0.2">
      <c r="A985" t="str">
        <f t="shared" si="15"/>
        <v>2013_7098</v>
      </c>
      <c r="D985" s="126">
        <v>983</v>
      </c>
      <c r="E985" s="127">
        <v>7098</v>
      </c>
      <c r="F985" s="127" t="s">
        <v>292</v>
      </c>
      <c r="G985" s="127">
        <v>7098</v>
      </c>
      <c r="H985" s="127">
        <v>2013</v>
      </c>
      <c r="I985" s="127">
        <v>0</v>
      </c>
      <c r="J985" s="127">
        <v>1</v>
      </c>
      <c r="K985" s="127">
        <v>589.1</v>
      </c>
      <c r="L985" s="127">
        <v>593.20000000000005</v>
      </c>
      <c r="M985" s="127">
        <v>248357.95</v>
      </c>
      <c r="N985" s="127">
        <v>60189.9</v>
      </c>
      <c r="O985" s="127">
        <v>63853.17</v>
      </c>
      <c r="P985" s="127">
        <v>102318.05</v>
      </c>
      <c r="Q985" s="127">
        <v>421.59</v>
      </c>
    </row>
    <row r="986" spans="1:17" ht="25.5" x14ac:dyDescent="0.2">
      <c r="A986" t="str">
        <f t="shared" si="15"/>
        <v>2013_7110</v>
      </c>
      <c r="D986" s="126">
        <v>984</v>
      </c>
      <c r="E986" s="127">
        <v>7110</v>
      </c>
      <c r="F986" s="127" t="s">
        <v>293</v>
      </c>
      <c r="G986" s="127">
        <v>7110</v>
      </c>
      <c r="H986" s="127">
        <v>2013</v>
      </c>
      <c r="I986" s="127">
        <v>0</v>
      </c>
      <c r="J986" s="127">
        <v>1</v>
      </c>
      <c r="K986" s="127">
        <v>850.2</v>
      </c>
      <c r="L986" s="127">
        <v>951.3</v>
      </c>
      <c r="M986" s="127">
        <v>254514.1</v>
      </c>
      <c r="N986" s="127">
        <v>288571.14</v>
      </c>
      <c r="O986" s="127">
        <v>293508.42</v>
      </c>
      <c r="P986" s="127">
        <v>248391.26</v>
      </c>
      <c r="Q986" s="127">
        <v>299.36</v>
      </c>
    </row>
    <row r="987" spans="1:17" x14ac:dyDescent="0.2">
      <c r="A987" t="str">
        <f t="shared" si="15"/>
        <v>2014_1224</v>
      </c>
      <c r="D987" s="126">
        <v>985</v>
      </c>
      <c r="E987" s="127">
        <v>0</v>
      </c>
      <c r="F987" s="127"/>
      <c r="G987" s="127">
        <v>1224</v>
      </c>
      <c r="H987" s="127">
        <v>2014</v>
      </c>
      <c r="I987" s="127">
        <v>0</v>
      </c>
      <c r="J987" s="127">
        <v>1</v>
      </c>
      <c r="K987" s="127">
        <v>88.2</v>
      </c>
      <c r="L987" s="127">
        <v>19</v>
      </c>
      <c r="M987" s="127">
        <v>211198.63</v>
      </c>
      <c r="N987" s="127">
        <v>49989.13</v>
      </c>
      <c r="O987" s="127">
        <v>52124.98</v>
      </c>
      <c r="P987" s="127">
        <v>26164</v>
      </c>
      <c r="Q987" s="127">
        <v>2394.54</v>
      </c>
    </row>
    <row r="988" spans="1:17" x14ac:dyDescent="0.2">
      <c r="A988" t="str">
        <f t="shared" si="15"/>
        <v>2014_1449</v>
      </c>
      <c r="D988" s="126">
        <v>986</v>
      </c>
      <c r="E988" s="127">
        <v>0</v>
      </c>
      <c r="F988" s="127"/>
      <c r="G988" s="127">
        <v>1449</v>
      </c>
      <c r="H988" s="127">
        <v>2014</v>
      </c>
      <c r="I988" s="127">
        <v>0</v>
      </c>
      <c r="J988" s="127">
        <v>1</v>
      </c>
      <c r="K988" s="127">
        <v>109.1</v>
      </c>
      <c r="L988" s="127">
        <v>74</v>
      </c>
      <c r="M988" s="127">
        <v>161032.64000000001</v>
      </c>
      <c r="N988" s="127">
        <v>75117</v>
      </c>
      <c r="O988" s="127">
        <v>79112.5</v>
      </c>
      <c r="P988" s="127">
        <v>44294</v>
      </c>
      <c r="Q988" s="127">
        <v>1476.01</v>
      </c>
    </row>
    <row r="989" spans="1:17" x14ac:dyDescent="0.2">
      <c r="A989" t="str">
        <f t="shared" si="15"/>
        <v>2014_2205</v>
      </c>
      <c r="D989" s="126">
        <v>987</v>
      </c>
      <c r="E989" s="127">
        <v>0</v>
      </c>
      <c r="F989" s="127"/>
      <c r="G989" s="127">
        <v>2205</v>
      </c>
      <c r="H989" s="127">
        <v>2014</v>
      </c>
      <c r="I989" s="127">
        <v>0</v>
      </c>
      <c r="J989" s="127">
        <v>1</v>
      </c>
      <c r="K989" s="127">
        <v>197.2</v>
      </c>
      <c r="L989" s="127">
        <v>154.19999999999999</v>
      </c>
      <c r="M989" s="127">
        <v>58826.879999999997</v>
      </c>
      <c r="N989" s="127">
        <v>749</v>
      </c>
      <c r="O989" s="127">
        <v>5650.78</v>
      </c>
      <c r="P989" s="127">
        <v>100294.27</v>
      </c>
      <c r="Q989" s="127">
        <v>298.31</v>
      </c>
    </row>
    <row r="990" spans="1:17" x14ac:dyDescent="0.2">
      <c r="A990" t="str">
        <f t="shared" si="15"/>
        <v>2014_9</v>
      </c>
      <c r="D990" s="126">
        <v>988</v>
      </c>
      <c r="E990" s="127">
        <v>9</v>
      </c>
      <c r="F990" s="127" t="s">
        <v>0</v>
      </c>
      <c r="G990" s="127">
        <v>9</v>
      </c>
      <c r="H990" s="127">
        <v>2014</v>
      </c>
      <c r="I990" s="127">
        <v>0</v>
      </c>
      <c r="J990" s="127">
        <v>1</v>
      </c>
      <c r="K990" s="127">
        <v>596.20000000000005</v>
      </c>
      <c r="L990" s="127">
        <v>528.20000000000005</v>
      </c>
      <c r="M990" s="127">
        <v>1406456.88</v>
      </c>
      <c r="N990" s="127">
        <v>200153.52</v>
      </c>
      <c r="O990" s="127">
        <v>210932.48000000001</v>
      </c>
      <c r="P990" s="127">
        <v>224119.26</v>
      </c>
      <c r="Q990" s="127">
        <v>2359.04</v>
      </c>
    </row>
    <row r="991" spans="1:17" x14ac:dyDescent="0.2">
      <c r="A991" t="str">
        <f t="shared" si="15"/>
        <v>2014_441</v>
      </c>
      <c r="D991" s="126">
        <v>989</v>
      </c>
      <c r="E991" s="127">
        <v>441</v>
      </c>
      <c r="F991" s="127" t="s">
        <v>295</v>
      </c>
      <c r="G991" s="127">
        <v>441</v>
      </c>
      <c r="H991" s="127">
        <v>2014</v>
      </c>
      <c r="I991" s="127">
        <v>0</v>
      </c>
      <c r="J991" s="127">
        <v>2</v>
      </c>
      <c r="K991" s="127">
        <v>758.8</v>
      </c>
      <c r="L991" s="127">
        <v>640.20000000000005</v>
      </c>
      <c r="M991" s="127">
        <v>797306.52</v>
      </c>
      <c r="N991" s="127">
        <v>293787.53000000003</v>
      </c>
      <c r="O991" s="127">
        <v>302513.75</v>
      </c>
      <c r="P991" s="127">
        <v>179981.95</v>
      </c>
      <c r="Q991" s="127">
        <v>1050.75</v>
      </c>
    </row>
    <row r="992" spans="1:17" ht="25.5" x14ac:dyDescent="0.2">
      <c r="A992" t="str">
        <f t="shared" si="15"/>
        <v>2014_18</v>
      </c>
      <c r="D992" s="126">
        <v>990</v>
      </c>
      <c r="E992" s="127">
        <v>18</v>
      </c>
      <c r="F992" s="127" t="s">
        <v>10</v>
      </c>
      <c r="G992" s="127">
        <v>18</v>
      </c>
      <c r="H992" s="127">
        <v>2014</v>
      </c>
      <c r="I992" s="127">
        <v>0</v>
      </c>
      <c r="J992" s="127">
        <v>1</v>
      </c>
      <c r="K992" s="127">
        <v>328.4</v>
      </c>
      <c r="L992" s="127">
        <v>293.8</v>
      </c>
      <c r="M992" s="127">
        <v>78541.33</v>
      </c>
      <c r="N992" s="127">
        <v>100111.93</v>
      </c>
      <c r="O992" s="127">
        <v>102870.37</v>
      </c>
      <c r="P992" s="127">
        <v>106521.11</v>
      </c>
      <c r="Q992" s="127">
        <v>239.16</v>
      </c>
    </row>
    <row r="993" spans="1:17" ht="38.25" x14ac:dyDescent="0.2">
      <c r="A993" t="str">
        <f t="shared" si="15"/>
        <v>2014_27</v>
      </c>
      <c r="D993" s="126">
        <v>991</v>
      </c>
      <c r="E993" s="127">
        <v>27</v>
      </c>
      <c r="F993" s="127" t="s">
        <v>324</v>
      </c>
      <c r="G993" s="127">
        <v>27</v>
      </c>
      <c r="H993" s="127">
        <v>2014</v>
      </c>
      <c r="I993" s="127">
        <v>0</v>
      </c>
      <c r="J993" s="127">
        <v>1</v>
      </c>
      <c r="K993" s="127">
        <v>1481</v>
      </c>
      <c r="L993" s="127">
        <v>1583.3</v>
      </c>
      <c r="M993" s="127">
        <v>1556747.8</v>
      </c>
      <c r="N993" s="127">
        <v>604500.27</v>
      </c>
      <c r="O993" s="127">
        <v>617693.05000000005</v>
      </c>
      <c r="P993" s="127">
        <v>252391.2</v>
      </c>
      <c r="Q993" s="127">
        <v>1051.1500000000001</v>
      </c>
    </row>
    <row r="994" spans="1:17" ht="25.5" x14ac:dyDescent="0.2">
      <c r="A994" t="str">
        <f t="shared" si="15"/>
        <v>2014_63</v>
      </c>
      <c r="D994" s="126">
        <v>992</v>
      </c>
      <c r="E994" s="127">
        <v>63</v>
      </c>
      <c r="F994" s="127" t="s">
        <v>325</v>
      </c>
      <c r="G994" s="127">
        <v>63</v>
      </c>
      <c r="H994" s="127">
        <v>2014</v>
      </c>
      <c r="I994" s="127">
        <v>0</v>
      </c>
      <c r="J994" s="127">
        <v>1</v>
      </c>
      <c r="K994" s="127">
        <v>520</v>
      </c>
      <c r="L994" s="127">
        <v>517</v>
      </c>
      <c r="M994" s="127">
        <v>167919.6</v>
      </c>
      <c r="N994" s="127">
        <v>249904.62</v>
      </c>
      <c r="O994" s="127">
        <v>254936.93</v>
      </c>
      <c r="P994" s="127">
        <v>335400.36</v>
      </c>
      <c r="Q994" s="127">
        <v>322.92</v>
      </c>
    </row>
    <row r="995" spans="1:17" ht="38.25" x14ac:dyDescent="0.2">
      <c r="A995" t="str">
        <f t="shared" si="15"/>
        <v>2014_72</v>
      </c>
      <c r="D995" s="126">
        <v>993</v>
      </c>
      <c r="E995" s="127">
        <v>72</v>
      </c>
      <c r="F995" s="127" t="s">
        <v>11</v>
      </c>
      <c r="G995" s="127">
        <v>72</v>
      </c>
      <c r="H995" s="127">
        <v>2014</v>
      </c>
      <c r="I995" s="127">
        <v>0</v>
      </c>
      <c r="J995" s="127">
        <v>1</v>
      </c>
      <c r="K995" s="127">
        <v>202</v>
      </c>
      <c r="L995" s="127">
        <v>96</v>
      </c>
      <c r="M995" s="127">
        <v>229304.05</v>
      </c>
      <c r="N995" s="127">
        <v>151236.97</v>
      </c>
      <c r="O995" s="127">
        <v>153431.20000000001</v>
      </c>
      <c r="P995" s="127">
        <v>112862.06</v>
      </c>
      <c r="Q995" s="127">
        <v>1135.17</v>
      </c>
    </row>
    <row r="996" spans="1:17" x14ac:dyDescent="0.2">
      <c r="A996" t="str">
        <f t="shared" si="15"/>
        <v>2014_81</v>
      </c>
      <c r="D996" s="126">
        <v>994</v>
      </c>
      <c r="E996" s="127">
        <v>81</v>
      </c>
      <c r="F996" s="127" t="s">
        <v>12</v>
      </c>
      <c r="G996" s="127">
        <v>81</v>
      </c>
      <c r="H996" s="127">
        <v>2014</v>
      </c>
      <c r="I996" s="127">
        <v>0</v>
      </c>
      <c r="J996" s="127">
        <v>1</v>
      </c>
      <c r="K996" s="127">
        <v>1182.5999999999999</v>
      </c>
      <c r="L996" s="127">
        <v>1143.5999999999999</v>
      </c>
      <c r="M996" s="127">
        <v>340693.87</v>
      </c>
      <c r="N996" s="127">
        <v>271907.63</v>
      </c>
      <c r="O996" s="127">
        <v>271970.44</v>
      </c>
      <c r="P996" s="127">
        <v>279474.11</v>
      </c>
      <c r="Q996" s="127">
        <v>288.08999999999997</v>
      </c>
    </row>
    <row r="997" spans="1:17" x14ac:dyDescent="0.2">
      <c r="A997" t="str">
        <f t="shared" si="15"/>
        <v>2014_99</v>
      </c>
      <c r="D997" s="126">
        <v>995</v>
      </c>
      <c r="E997" s="127">
        <v>99</v>
      </c>
      <c r="F997" s="127" t="s">
        <v>13</v>
      </c>
      <c r="G997" s="127">
        <v>99</v>
      </c>
      <c r="H997" s="127">
        <v>2014</v>
      </c>
      <c r="I997" s="127">
        <v>0</v>
      </c>
      <c r="J997" s="127">
        <v>1</v>
      </c>
      <c r="K997" s="127">
        <v>544.5</v>
      </c>
      <c r="L997" s="127">
        <v>636</v>
      </c>
      <c r="M997" s="127">
        <v>101914.36</v>
      </c>
      <c r="N997" s="127">
        <v>129967.22</v>
      </c>
      <c r="O997" s="127">
        <v>133859.04999999999</v>
      </c>
      <c r="P997" s="127">
        <v>140519.6</v>
      </c>
      <c r="Q997" s="127">
        <v>187.17</v>
      </c>
    </row>
    <row r="998" spans="1:17" x14ac:dyDescent="0.2">
      <c r="A998" t="str">
        <f t="shared" si="15"/>
        <v>2014_108</v>
      </c>
      <c r="D998" s="126">
        <v>996</v>
      </c>
      <c r="E998" s="127">
        <v>108</v>
      </c>
      <c r="F998" s="127" t="s">
        <v>14</v>
      </c>
      <c r="G998" s="127">
        <v>108</v>
      </c>
      <c r="H998" s="127">
        <v>2014</v>
      </c>
      <c r="I998" s="127">
        <v>0</v>
      </c>
      <c r="J998" s="127">
        <v>1</v>
      </c>
      <c r="K998" s="127">
        <v>260.7</v>
      </c>
      <c r="L998" s="127">
        <v>238.1</v>
      </c>
      <c r="M998" s="127">
        <v>122724.4</v>
      </c>
      <c r="N998" s="127">
        <v>75069.56</v>
      </c>
      <c r="O998" s="127">
        <v>75123.070000000007</v>
      </c>
      <c r="P998" s="127">
        <v>48868</v>
      </c>
      <c r="Q998" s="127">
        <v>470.75</v>
      </c>
    </row>
    <row r="999" spans="1:17" x14ac:dyDescent="0.2">
      <c r="A999" t="str">
        <f t="shared" si="15"/>
        <v>2014_126</v>
      </c>
      <c r="D999" s="126">
        <v>997</v>
      </c>
      <c r="E999" s="127">
        <v>126</v>
      </c>
      <c r="F999" s="127" t="s">
        <v>15</v>
      </c>
      <c r="G999" s="127">
        <v>126</v>
      </c>
      <c r="H999" s="127">
        <v>2014</v>
      </c>
      <c r="I999" s="127">
        <v>0</v>
      </c>
      <c r="J999" s="127">
        <v>3</v>
      </c>
      <c r="K999" s="127">
        <v>1400.2</v>
      </c>
      <c r="L999" s="127">
        <v>1458.2</v>
      </c>
      <c r="M999" s="127">
        <v>770711.56</v>
      </c>
      <c r="N999" s="127">
        <v>460969.37</v>
      </c>
      <c r="O999" s="127">
        <v>473406.96</v>
      </c>
      <c r="P999" s="127">
        <v>443826.9</v>
      </c>
      <c r="Q999" s="127">
        <v>550.42999999999995</v>
      </c>
    </row>
    <row r="1000" spans="1:17" ht="25.5" x14ac:dyDescent="0.2">
      <c r="A1000" t="str">
        <f t="shared" si="15"/>
        <v>2014_135</v>
      </c>
      <c r="D1000" s="126">
        <v>998</v>
      </c>
      <c r="E1000" s="127">
        <v>135</v>
      </c>
      <c r="F1000" s="127" t="s">
        <v>16</v>
      </c>
      <c r="G1000" s="127">
        <v>135</v>
      </c>
      <c r="H1000" s="127">
        <v>2014</v>
      </c>
      <c r="I1000" s="127">
        <v>0</v>
      </c>
      <c r="J1000" s="127">
        <v>1</v>
      </c>
      <c r="K1000" s="127">
        <v>1176.9000000000001</v>
      </c>
      <c r="L1000" s="127">
        <v>1146.9000000000001</v>
      </c>
      <c r="M1000" s="127">
        <v>515129.53</v>
      </c>
      <c r="N1000" s="127">
        <v>500941.34</v>
      </c>
      <c r="O1000" s="127">
        <v>513080.24</v>
      </c>
      <c r="P1000" s="127">
        <v>297388.37</v>
      </c>
      <c r="Q1000" s="127">
        <v>437.7</v>
      </c>
    </row>
    <row r="1001" spans="1:17" ht="25.5" x14ac:dyDescent="0.2">
      <c r="A1001" t="str">
        <f t="shared" si="15"/>
        <v>2014_171</v>
      </c>
      <c r="D1001" s="126">
        <v>999</v>
      </c>
      <c r="E1001" s="127">
        <v>171</v>
      </c>
      <c r="F1001" s="127" t="s">
        <v>326</v>
      </c>
      <c r="G1001" s="127">
        <v>171</v>
      </c>
      <c r="H1001" s="127">
        <v>2014</v>
      </c>
      <c r="I1001" s="127">
        <v>0</v>
      </c>
      <c r="J1001" s="127">
        <v>2</v>
      </c>
      <c r="K1001" s="127">
        <v>752.4</v>
      </c>
      <c r="L1001" s="127">
        <v>744.4</v>
      </c>
      <c r="M1001" s="127">
        <v>821168.74</v>
      </c>
      <c r="N1001" s="127">
        <v>486084.66</v>
      </c>
      <c r="O1001" s="127">
        <v>494430.46</v>
      </c>
      <c r="P1001" s="127">
        <v>208473.03</v>
      </c>
      <c r="Q1001" s="127">
        <v>1091.4000000000001</v>
      </c>
    </row>
    <row r="1002" spans="1:17" x14ac:dyDescent="0.2">
      <c r="A1002" t="str">
        <f t="shared" si="15"/>
        <v>2014_225</v>
      </c>
      <c r="D1002" s="126">
        <v>1000</v>
      </c>
      <c r="E1002" s="127">
        <v>225</v>
      </c>
      <c r="F1002" s="127" t="s">
        <v>17</v>
      </c>
      <c r="G1002" s="127">
        <v>225</v>
      </c>
      <c r="H1002" s="127">
        <v>2014</v>
      </c>
      <c r="I1002" s="127">
        <v>0</v>
      </c>
      <c r="J1002" s="127">
        <v>1</v>
      </c>
      <c r="K1002" s="127">
        <v>4246.6000000000004</v>
      </c>
      <c r="L1002" s="127">
        <v>4328.3999999999996</v>
      </c>
      <c r="M1002" s="127">
        <v>6941584.0800000001</v>
      </c>
      <c r="N1002" s="127">
        <v>2847295.62</v>
      </c>
      <c r="O1002" s="127">
        <v>2878968.52</v>
      </c>
      <c r="P1002" s="127">
        <v>1388087.07</v>
      </c>
      <c r="Q1002" s="127">
        <v>1634.62</v>
      </c>
    </row>
    <row r="1003" spans="1:17" x14ac:dyDescent="0.2">
      <c r="A1003" t="str">
        <f t="shared" si="15"/>
        <v>2014_234</v>
      </c>
      <c r="D1003" s="126">
        <v>1001</v>
      </c>
      <c r="E1003" s="127">
        <v>234</v>
      </c>
      <c r="F1003" s="127" t="s">
        <v>18</v>
      </c>
      <c r="G1003" s="127">
        <v>234</v>
      </c>
      <c r="H1003" s="127">
        <v>2014</v>
      </c>
      <c r="I1003" s="127">
        <v>0</v>
      </c>
      <c r="J1003" s="127">
        <v>1</v>
      </c>
      <c r="K1003" s="127">
        <v>1247</v>
      </c>
      <c r="L1003" s="127">
        <v>1226.3</v>
      </c>
      <c r="M1003" s="127">
        <v>140314.62</v>
      </c>
      <c r="N1003" s="127">
        <v>258061.89</v>
      </c>
      <c r="O1003" s="127">
        <v>268267.28999999998</v>
      </c>
      <c r="P1003" s="127">
        <v>256680.58</v>
      </c>
      <c r="Q1003" s="127">
        <v>112.52</v>
      </c>
    </row>
    <row r="1004" spans="1:17" x14ac:dyDescent="0.2">
      <c r="A1004" t="str">
        <f t="shared" si="15"/>
        <v>2014_243</v>
      </c>
      <c r="D1004" s="126">
        <v>1002</v>
      </c>
      <c r="E1004" s="127">
        <v>243</v>
      </c>
      <c r="F1004" s="127" t="s">
        <v>19</v>
      </c>
      <c r="G1004" s="127">
        <v>243</v>
      </c>
      <c r="H1004" s="127">
        <v>2014</v>
      </c>
      <c r="I1004" s="127">
        <v>0</v>
      </c>
      <c r="J1004" s="127">
        <v>1</v>
      </c>
      <c r="K1004" s="127">
        <v>272.3</v>
      </c>
      <c r="L1004" s="127">
        <v>162</v>
      </c>
      <c r="M1004" s="127">
        <v>66165.710000000006</v>
      </c>
      <c r="N1004" s="127">
        <v>68908.81</v>
      </c>
      <c r="O1004" s="127">
        <v>68908.81</v>
      </c>
      <c r="P1004" s="127">
        <v>92253.65</v>
      </c>
      <c r="Q1004" s="127">
        <v>242.99</v>
      </c>
    </row>
    <row r="1005" spans="1:17" x14ac:dyDescent="0.2">
      <c r="A1005" t="str">
        <f t="shared" si="15"/>
        <v>2014_261</v>
      </c>
      <c r="D1005" s="126">
        <v>1003</v>
      </c>
      <c r="E1005" s="127">
        <v>261</v>
      </c>
      <c r="F1005" s="127" t="s">
        <v>20</v>
      </c>
      <c r="G1005" s="127">
        <v>261</v>
      </c>
      <c r="H1005" s="127">
        <v>2014</v>
      </c>
      <c r="I1005" s="127">
        <v>0</v>
      </c>
      <c r="J1005" s="127">
        <v>1</v>
      </c>
      <c r="K1005" s="127">
        <v>9901.9</v>
      </c>
      <c r="L1005" s="127">
        <v>9742.1</v>
      </c>
      <c r="M1005" s="127">
        <v>3987593.57</v>
      </c>
      <c r="N1005" s="127">
        <v>1098554.44</v>
      </c>
      <c r="O1005" s="127">
        <v>1172298.25</v>
      </c>
      <c r="P1005" s="127">
        <v>1522441.36</v>
      </c>
      <c r="Q1005" s="127">
        <v>402.71</v>
      </c>
    </row>
    <row r="1006" spans="1:17" ht="38.25" x14ac:dyDescent="0.2">
      <c r="A1006" t="str">
        <f t="shared" si="15"/>
        <v>2014_279</v>
      </c>
      <c r="D1006" s="126">
        <v>1004</v>
      </c>
      <c r="E1006" s="127">
        <v>279</v>
      </c>
      <c r="F1006" s="127" t="s">
        <v>21</v>
      </c>
      <c r="G1006" s="127">
        <v>279</v>
      </c>
      <c r="H1006" s="127">
        <v>2014</v>
      </c>
      <c r="I1006" s="127">
        <v>0</v>
      </c>
      <c r="J1006" s="127">
        <v>1</v>
      </c>
      <c r="K1006" s="127">
        <v>809</v>
      </c>
      <c r="L1006" s="127">
        <v>829</v>
      </c>
      <c r="M1006" s="127">
        <v>260137.41</v>
      </c>
      <c r="N1006" s="127">
        <v>220161.28</v>
      </c>
      <c r="O1006" s="127">
        <v>221052.79999999999</v>
      </c>
      <c r="P1006" s="127">
        <v>173196.71</v>
      </c>
      <c r="Q1006" s="127">
        <v>321.55</v>
      </c>
    </row>
    <row r="1007" spans="1:17" x14ac:dyDescent="0.2">
      <c r="A1007" t="str">
        <f t="shared" si="15"/>
        <v>2014_355</v>
      </c>
      <c r="D1007" s="126">
        <v>1005</v>
      </c>
      <c r="E1007" s="127">
        <v>355</v>
      </c>
      <c r="F1007" s="127" t="s">
        <v>22</v>
      </c>
      <c r="G1007" s="127">
        <v>355</v>
      </c>
      <c r="H1007" s="127">
        <v>2014</v>
      </c>
      <c r="I1007" s="127">
        <v>0</v>
      </c>
      <c r="J1007" s="127">
        <v>1</v>
      </c>
      <c r="K1007" s="127">
        <v>285.39999999999998</v>
      </c>
      <c r="L1007" s="127">
        <v>219</v>
      </c>
      <c r="M1007" s="127">
        <v>786030.33</v>
      </c>
      <c r="N1007" s="127">
        <v>249617.36</v>
      </c>
      <c r="O1007" s="127">
        <v>252510.48</v>
      </c>
      <c r="P1007" s="127">
        <v>72184.06</v>
      </c>
      <c r="Q1007" s="127">
        <v>2754.14</v>
      </c>
    </row>
    <row r="1008" spans="1:17" x14ac:dyDescent="0.2">
      <c r="A1008" t="str">
        <f t="shared" si="15"/>
        <v>2014_387</v>
      </c>
      <c r="D1008" s="126">
        <v>1006</v>
      </c>
      <c r="E1008" s="127">
        <v>387</v>
      </c>
      <c r="F1008" s="127" t="s">
        <v>23</v>
      </c>
      <c r="G1008" s="127">
        <v>387</v>
      </c>
      <c r="H1008" s="127">
        <v>2014</v>
      </c>
      <c r="I1008" s="127">
        <v>0</v>
      </c>
      <c r="J1008" s="127">
        <v>1</v>
      </c>
      <c r="K1008" s="127">
        <v>1433.9</v>
      </c>
      <c r="L1008" s="127">
        <v>1506.8</v>
      </c>
      <c r="M1008" s="127">
        <v>388310.61</v>
      </c>
      <c r="N1008" s="127">
        <v>500743.17</v>
      </c>
      <c r="O1008" s="127">
        <v>512032.1</v>
      </c>
      <c r="P1008" s="127">
        <v>231425.52</v>
      </c>
      <c r="Q1008" s="127">
        <v>270.81</v>
      </c>
    </row>
    <row r="1009" spans="1:17" x14ac:dyDescent="0.2">
      <c r="A1009" t="str">
        <f t="shared" si="15"/>
        <v>2014_414</v>
      </c>
      <c r="D1009" s="126">
        <v>1007</v>
      </c>
      <c r="E1009" s="127">
        <v>414</v>
      </c>
      <c r="F1009" s="127" t="s">
        <v>24</v>
      </c>
      <c r="G1009" s="127">
        <v>414</v>
      </c>
      <c r="H1009" s="127">
        <v>2014</v>
      </c>
      <c r="I1009" s="127">
        <v>0</v>
      </c>
      <c r="J1009" s="127">
        <v>1</v>
      </c>
      <c r="K1009" s="127">
        <v>525.29999999999995</v>
      </c>
      <c r="L1009" s="127">
        <v>532.79999999999995</v>
      </c>
      <c r="M1009" s="127">
        <v>36546.65</v>
      </c>
      <c r="N1009" s="127">
        <v>74528.179999999993</v>
      </c>
      <c r="O1009" s="127">
        <v>77184.039999999994</v>
      </c>
      <c r="P1009" s="127">
        <v>162191.95000000001</v>
      </c>
      <c r="Q1009" s="127">
        <v>69.569999999999993</v>
      </c>
    </row>
    <row r="1010" spans="1:17" x14ac:dyDescent="0.2">
      <c r="A1010" t="str">
        <f t="shared" si="15"/>
        <v>2014_540</v>
      </c>
      <c r="D1010" s="126">
        <v>1008</v>
      </c>
      <c r="E1010" s="127">
        <v>540</v>
      </c>
      <c r="F1010" s="127" t="s">
        <v>3</v>
      </c>
      <c r="G1010" s="127">
        <v>540</v>
      </c>
      <c r="H1010" s="127">
        <v>2014</v>
      </c>
      <c r="I1010" s="127">
        <v>0</v>
      </c>
      <c r="J1010" s="127">
        <v>1</v>
      </c>
      <c r="K1010" s="127">
        <v>578.5</v>
      </c>
      <c r="L1010" s="127">
        <v>615.9</v>
      </c>
      <c r="M1010" s="127">
        <v>479373.38</v>
      </c>
      <c r="N1010" s="127">
        <v>240838.81</v>
      </c>
      <c r="O1010" s="127">
        <v>247441.6</v>
      </c>
      <c r="P1010" s="127">
        <v>186750.56</v>
      </c>
      <c r="Q1010" s="127">
        <v>828.65</v>
      </c>
    </row>
    <row r="1011" spans="1:17" x14ac:dyDescent="0.2">
      <c r="A1011" t="str">
        <f t="shared" si="15"/>
        <v>2014_472</v>
      </c>
      <c r="D1011" s="126">
        <v>1009</v>
      </c>
      <c r="E1011" s="127">
        <v>472</v>
      </c>
      <c r="F1011" s="127" t="s">
        <v>25</v>
      </c>
      <c r="G1011" s="127">
        <v>472</v>
      </c>
      <c r="H1011" s="127">
        <v>2014</v>
      </c>
      <c r="I1011" s="127">
        <v>0</v>
      </c>
      <c r="J1011" s="127">
        <v>1</v>
      </c>
      <c r="K1011" s="127">
        <v>1600.3</v>
      </c>
      <c r="L1011" s="127">
        <v>1720.4</v>
      </c>
      <c r="M1011" s="127">
        <v>538779.4</v>
      </c>
      <c r="N1011" s="127">
        <v>697878.72</v>
      </c>
      <c r="O1011" s="127">
        <v>710062.65</v>
      </c>
      <c r="P1011" s="127">
        <v>497136.3</v>
      </c>
      <c r="Q1011" s="127">
        <v>336.67</v>
      </c>
    </row>
    <row r="1012" spans="1:17" x14ac:dyDescent="0.2">
      <c r="A1012" t="str">
        <f t="shared" si="15"/>
        <v>2014_513</v>
      </c>
      <c r="D1012" s="126">
        <v>1010</v>
      </c>
      <c r="E1012" s="127">
        <v>513</v>
      </c>
      <c r="F1012" s="127" t="s">
        <v>26</v>
      </c>
      <c r="G1012" s="127">
        <v>513</v>
      </c>
      <c r="H1012" s="127">
        <v>2014</v>
      </c>
      <c r="I1012" s="127">
        <v>0</v>
      </c>
      <c r="J1012" s="127">
        <v>1</v>
      </c>
      <c r="K1012" s="127">
        <v>359.4</v>
      </c>
      <c r="L1012" s="127">
        <v>442.4</v>
      </c>
      <c r="M1012" s="127">
        <v>118201.86</v>
      </c>
      <c r="N1012" s="127">
        <v>205019.14</v>
      </c>
      <c r="O1012" s="127">
        <v>208675.68</v>
      </c>
      <c r="P1012" s="127">
        <v>205802.44</v>
      </c>
      <c r="Q1012" s="127">
        <v>328.89</v>
      </c>
    </row>
    <row r="1013" spans="1:17" x14ac:dyDescent="0.2">
      <c r="A1013" t="str">
        <f t="shared" si="15"/>
        <v>2014_549</v>
      </c>
      <c r="D1013" s="126">
        <v>1011</v>
      </c>
      <c r="E1013" s="127">
        <v>549</v>
      </c>
      <c r="F1013" s="127" t="s">
        <v>27</v>
      </c>
      <c r="G1013" s="127">
        <v>549</v>
      </c>
      <c r="H1013" s="127">
        <v>2014</v>
      </c>
      <c r="I1013" s="127">
        <v>0</v>
      </c>
      <c r="J1013" s="127">
        <v>1</v>
      </c>
      <c r="K1013" s="127">
        <v>470.2</v>
      </c>
      <c r="L1013" s="127">
        <v>448.2</v>
      </c>
      <c r="M1013" s="127">
        <v>216069.97</v>
      </c>
      <c r="N1013" s="127">
        <v>150283.32</v>
      </c>
      <c r="O1013" s="127">
        <v>154027.57</v>
      </c>
      <c r="P1013" s="127">
        <v>151804.66</v>
      </c>
      <c r="Q1013" s="127">
        <v>459.53</v>
      </c>
    </row>
    <row r="1014" spans="1:17" ht="25.5" x14ac:dyDescent="0.2">
      <c r="A1014" t="str">
        <f t="shared" si="15"/>
        <v>2014_576</v>
      </c>
      <c r="D1014" s="126">
        <v>1012</v>
      </c>
      <c r="E1014" s="127">
        <v>576</v>
      </c>
      <c r="F1014" s="127" t="s">
        <v>28</v>
      </c>
      <c r="G1014" s="127">
        <v>576</v>
      </c>
      <c r="H1014" s="127">
        <v>2014</v>
      </c>
      <c r="I1014" s="127">
        <v>0</v>
      </c>
      <c r="J1014" s="127">
        <v>1</v>
      </c>
      <c r="K1014" s="127">
        <v>557.6</v>
      </c>
      <c r="L1014" s="127">
        <v>544.20000000000005</v>
      </c>
      <c r="M1014" s="127">
        <v>757626.96</v>
      </c>
      <c r="N1014" s="127">
        <v>250795.47</v>
      </c>
      <c r="O1014" s="127">
        <v>254460.18</v>
      </c>
      <c r="P1014" s="127">
        <v>110707.75</v>
      </c>
      <c r="Q1014" s="127">
        <v>1358.73</v>
      </c>
    </row>
    <row r="1015" spans="1:17" x14ac:dyDescent="0.2">
      <c r="A1015" t="str">
        <f t="shared" si="15"/>
        <v>2014_585</v>
      </c>
      <c r="D1015" s="126">
        <v>1013</v>
      </c>
      <c r="E1015" s="127">
        <v>585</v>
      </c>
      <c r="F1015" s="127" t="s">
        <v>29</v>
      </c>
      <c r="G1015" s="127">
        <v>585</v>
      </c>
      <c r="H1015" s="127">
        <v>2014</v>
      </c>
      <c r="I1015" s="127">
        <v>0</v>
      </c>
      <c r="J1015" s="127">
        <v>1</v>
      </c>
      <c r="K1015" s="127">
        <v>579.70000000000005</v>
      </c>
      <c r="L1015" s="127">
        <v>649.70000000000005</v>
      </c>
      <c r="M1015" s="127">
        <v>151717.19</v>
      </c>
      <c r="N1015" s="127">
        <v>315000.59000000003</v>
      </c>
      <c r="O1015" s="127">
        <v>334075.82</v>
      </c>
      <c r="P1015" s="127">
        <v>323647</v>
      </c>
      <c r="Q1015" s="127">
        <v>261.72000000000003</v>
      </c>
    </row>
    <row r="1016" spans="1:17" ht="25.5" x14ac:dyDescent="0.2">
      <c r="A1016" t="str">
        <f t="shared" si="15"/>
        <v>2014_594</v>
      </c>
      <c r="D1016" s="126">
        <v>1014</v>
      </c>
      <c r="E1016" s="127">
        <v>594</v>
      </c>
      <c r="F1016" s="127" t="s">
        <v>30</v>
      </c>
      <c r="G1016" s="127">
        <v>594</v>
      </c>
      <c r="H1016" s="127">
        <v>2014</v>
      </c>
      <c r="I1016" s="127">
        <v>0</v>
      </c>
      <c r="J1016" s="127">
        <v>1</v>
      </c>
      <c r="K1016" s="127">
        <v>796.4</v>
      </c>
      <c r="L1016" s="127">
        <v>719.4</v>
      </c>
      <c r="M1016" s="127">
        <v>709445.31</v>
      </c>
      <c r="N1016" s="127">
        <v>340675.63</v>
      </c>
      <c r="O1016" s="127">
        <v>442637.83</v>
      </c>
      <c r="P1016" s="127">
        <v>165366.70000000001</v>
      </c>
      <c r="Q1016" s="127">
        <v>890.82</v>
      </c>
    </row>
    <row r="1017" spans="1:17" x14ac:dyDescent="0.2">
      <c r="A1017" t="str">
        <f t="shared" si="15"/>
        <v>2014_603</v>
      </c>
      <c r="D1017" s="126">
        <v>1015</v>
      </c>
      <c r="E1017" s="127">
        <v>603</v>
      </c>
      <c r="F1017" s="127" t="s">
        <v>31</v>
      </c>
      <c r="G1017" s="127">
        <v>603</v>
      </c>
      <c r="H1017" s="127">
        <v>2014</v>
      </c>
      <c r="I1017" s="127">
        <v>0</v>
      </c>
      <c r="J1017" s="127">
        <v>1</v>
      </c>
      <c r="K1017" s="127">
        <v>194.3</v>
      </c>
      <c r="L1017" s="127">
        <v>73</v>
      </c>
      <c r="M1017" s="127">
        <v>55041.61</v>
      </c>
      <c r="N1017" s="127">
        <v>35034.269999999997</v>
      </c>
      <c r="O1017" s="127">
        <v>35079.54</v>
      </c>
      <c r="P1017" s="127">
        <v>38406</v>
      </c>
      <c r="Q1017" s="127">
        <v>283.27999999999997</v>
      </c>
    </row>
    <row r="1018" spans="1:17" x14ac:dyDescent="0.2">
      <c r="A1018" t="str">
        <f t="shared" si="15"/>
        <v>2014_609</v>
      </c>
      <c r="D1018" s="126">
        <v>1016</v>
      </c>
      <c r="E1018" s="127">
        <v>609</v>
      </c>
      <c r="F1018" s="127" t="s">
        <v>32</v>
      </c>
      <c r="G1018" s="127">
        <v>609</v>
      </c>
      <c r="H1018" s="127">
        <v>2014</v>
      </c>
      <c r="I1018" s="127">
        <v>0</v>
      </c>
      <c r="J1018" s="127">
        <v>1</v>
      </c>
      <c r="K1018" s="127">
        <v>1496</v>
      </c>
      <c r="L1018" s="127">
        <v>1447.6</v>
      </c>
      <c r="M1018" s="127">
        <v>139884.51999999999</v>
      </c>
      <c r="N1018" s="127">
        <v>325655.65000000002</v>
      </c>
      <c r="O1018" s="127">
        <v>325930.05</v>
      </c>
      <c r="P1018" s="127">
        <v>336420.29</v>
      </c>
      <c r="Q1018" s="127">
        <v>93.51</v>
      </c>
    </row>
    <row r="1019" spans="1:17" ht="25.5" x14ac:dyDescent="0.2">
      <c r="A1019" t="str">
        <f t="shared" si="15"/>
        <v>2014_621</v>
      </c>
      <c r="D1019" s="126">
        <v>1017</v>
      </c>
      <c r="E1019" s="127">
        <v>621</v>
      </c>
      <c r="F1019" s="127" t="s">
        <v>33</v>
      </c>
      <c r="G1019" s="127">
        <v>621</v>
      </c>
      <c r="H1019" s="127">
        <v>2014</v>
      </c>
      <c r="I1019" s="127">
        <v>0</v>
      </c>
      <c r="J1019" s="127">
        <v>1</v>
      </c>
      <c r="K1019" s="127">
        <v>4010.9</v>
      </c>
      <c r="L1019" s="127">
        <v>4400.1000000000004</v>
      </c>
      <c r="M1019" s="127">
        <v>1966590.68</v>
      </c>
      <c r="N1019" s="127">
        <v>1493080.63</v>
      </c>
      <c r="O1019" s="127">
        <v>1512692.34</v>
      </c>
      <c r="P1019" s="127">
        <v>561566.06000000006</v>
      </c>
      <c r="Q1019" s="127">
        <v>490.31</v>
      </c>
    </row>
    <row r="1020" spans="1:17" ht="25.5" x14ac:dyDescent="0.2">
      <c r="A1020" t="str">
        <f t="shared" si="15"/>
        <v>2014_720</v>
      </c>
      <c r="D1020" s="126">
        <v>1018</v>
      </c>
      <c r="E1020" s="127">
        <v>720</v>
      </c>
      <c r="F1020" s="127" t="s">
        <v>34</v>
      </c>
      <c r="G1020" s="127">
        <v>720</v>
      </c>
      <c r="H1020" s="127">
        <v>2014</v>
      </c>
      <c r="I1020" s="127">
        <v>0</v>
      </c>
      <c r="J1020" s="127">
        <v>1</v>
      </c>
      <c r="K1020" s="127">
        <v>1595.9</v>
      </c>
      <c r="L1020" s="127">
        <v>1657.3</v>
      </c>
      <c r="M1020" s="127">
        <v>279941.82</v>
      </c>
      <c r="N1020" s="127">
        <v>421004.03</v>
      </c>
      <c r="O1020" s="127">
        <v>453691.19</v>
      </c>
      <c r="P1020" s="127">
        <v>275036.45</v>
      </c>
      <c r="Q1020" s="127">
        <v>175.41</v>
      </c>
    </row>
    <row r="1021" spans="1:17" x14ac:dyDescent="0.2">
      <c r="A1021" t="str">
        <f t="shared" si="15"/>
        <v>2014_729</v>
      </c>
      <c r="D1021" s="126">
        <v>1019</v>
      </c>
      <c r="E1021" s="127">
        <v>729</v>
      </c>
      <c r="F1021" s="127" t="s">
        <v>35</v>
      </c>
      <c r="G1021" s="127">
        <v>729</v>
      </c>
      <c r="H1021" s="127">
        <v>2014</v>
      </c>
      <c r="I1021" s="127">
        <v>0</v>
      </c>
      <c r="J1021" s="127">
        <v>1</v>
      </c>
      <c r="K1021" s="127">
        <v>2142.8000000000002</v>
      </c>
      <c r="L1021" s="127">
        <v>2137.1</v>
      </c>
      <c r="M1021" s="127">
        <v>784717.68</v>
      </c>
      <c r="N1021" s="127">
        <v>700315.01</v>
      </c>
      <c r="O1021" s="127">
        <v>722734.06</v>
      </c>
      <c r="P1021" s="127">
        <v>531446.56999999995</v>
      </c>
      <c r="Q1021" s="127">
        <v>366.21</v>
      </c>
    </row>
    <row r="1022" spans="1:17" ht="25.5" x14ac:dyDescent="0.2">
      <c r="A1022" t="str">
        <f t="shared" si="15"/>
        <v>2014_747</v>
      </c>
      <c r="D1022" s="126">
        <v>1020</v>
      </c>
      <c r="E1022" s="127">
        <v>747</v>
      </c>
      <c r="F1022" s="127" t="s">
        <v>36</v>
      </c>
      <c r="G1022" s="127">
        <v>747</v>
      </c>
      <c r="H1022" s="127">
        <v>2014</v>
      </c>
      <c r="I1022" s="127">
        <v>0</v>
      </c>
      <c r="J1022" s="127">
        <v>1</v>
      </c>
      <c r="K1022" s="127">
        <v>608.5</v>
      </c>
      <c r="L1022" s="127">
        <v>624.5</v>
      </c>
      <c r="M1022" s="127">
        <v>179723.68</v>
      </c>
      <c r="N1022" s="127">
        <v>170202.17</v>
      </c>
      <c r="O1022" s="127">
        <v>174148.2</v>
      </c>
      <c r="P1022" s="127">
        <v>110974.57</v>
      </c>
      <c r="Q1022" s="127">
        <v>295.36</v>
      </c>
    </row>
    <row r="1023" spans="1:17" ht="25.5" x14ac:dyDescent="0.2">
      <c r="A1023" t="str">
        <f t="shared" si="15"/>
        <v>2014_1917</v>
      </c>
      <c r="D1023" s="126">
        <v>1021</v>
      </c>
      <c r="E1023" s="127">
        <v>1917</v>
      </c>
      <c r="F1023" s="127" t="s">
        <v>37</v>
      </c>
      <c r="G1023" s="127">
        <v>1917</v>
      </c>
      <c r="H1023" s="127">
        <v>2014</v>
      </c>
      <c r="I1023" s="127">
        <v>0</v>
      </c>
      <c r="J1023" s="127">
        <v>1</v>
      </c>
      <c r="K1023" s="127">
        <v>432.7</v>
      </c>
      <c r="L1023" s="127">
        <v>424.2</v>
      </c>
      <c r="M1023" s="127">
        <v>57896.05</v>
      </c>
      <c r="N1023" s="127">
        <v>100135.11</v>
      </c>
      <c r="O1023" s="127">
        <v>103952.01</v>
      </c>
      <c r="P1023" s="127">
        <v>126505.08</v>
      </c>
      <c r="Q1023" s="127">
        <v>133.80000000000001</v>
      </c>
    </row>
    <row r="1024" spans="1:17" ht="38.25" x14ac:dyDescent="0.2">
      <c r="A1024" t="str">
        <f t="shared" si="15"/>
        <v>2014_846</v>
      </c>
      <c r="D1024" s="126">
        <v>1022</v>
      </c>
      <c r="E1024" s="127">
        <v>846</v>
      </c>
      <c r="F1024" s="127" t="s">
        <v>396</v>
      </c>
      <c r="G1024" s="127">
        <v>846</v>
      </c>
      <c r="H1024" s="127">
        <v>2014</v>
      </c>
      <c r="I1024" s="127">
        <v>0</v>
      </c>
      <c r="J1024" s="127">
        <v>1</v>
      </c>
      <c r="K1024" s="127">
        <v>533.20000000000005</v>
      </c>
      <c r="L1024" s="127">
        <v>539.20000000000005</v>
      </c>
      <c r="M1024" s="127">
        <v>750621.2</v>
      </c>
      <c r="N1024" s="127">
        <v>240158.77</v>
      </c>
      <c r="O1024" s="127">
        <v>246912.49</v>
      </c>
      <c r="P1024" s="127">
        <v>160939.45000000001</v>
      </c>
      <c r="Q1024" s="127">
        <v>1407.77</v>
      </c>
    </row>
    <row r="1025" spans="1:17" ht="25.5" x14ac:dyDescent="0.2">
      <c r="A1025" t="str">
        <f t="shared" si="15"/>
        <v>2014_882</v>
      </c>
      <c r="D1025" s="126">
        <v>1023</v>
      </c>
      <c r="E1025" s="127">
        <v>882</v>
      </c>
      <c r="F1025" s="127" t="s">
        <v>38</v>
      </c>
      <c r="G1025" s="127">
        <v>882</v>
      </c>
      <c r="H1025" s="127">
        <v>2014</v>
      </c>
      <c r="I1025" s="127">
        <v>0</v>
      </c>
      <c r="J1025" s="127">
        <v>1</v>
      </c>
      <c r="K1025" s="127">
        <v>4636.5</v>
      </c>
      <c r="L1025" s="127">
        <v>4162.8</v>
      </c>
      <c r="M1025" s="127">
        <v>683357.86</v>
      </c>
      <c r="N1025" s="127">
        <v>903758.55</v>
      </c>
      <c r="O1025" s="127">
        <v>915469.65</v>
      </c>
      <c r="P1025" s="127">
        <v>911452.63</v>
      </c>
      <c r="Q1025" s="127">
        <v>147.38999999999999</v>
      </c>
    </row>
    <row r="1026" spans="1:17" x14ac:dyDescent="0.2">
      <c r="A1026" t="str">
        <f t="shared" si="15"/>
        <v>2014_916</v>
      </c>
      <c r="D1026" s="126">
        <v>1024</v>
      </c>
      <c r="E1026" s="127">
        <v>916</v>
      </c>
      <c r="F1026" s="127" t="s">
        <v>4</v>
      </c>
      <c r="G1026" s="127">
        <v>916</v>
      </c>
      <c r="H1026" s="127">
        <v>2014</v>
      </c>
      <c r="I1026" s="127">
        <v>0</v>
      </c>
      <c r="J1026" s="127">
        <v>1</v>
      </c>
      <c r="K1026" s="127">
        <v>264.39999999999998</v>
      </c>
      <c r="L1026" s="127">
        <v>231.4</v>
      </c>
      <c r="M1026" s="127">
        <v>231601.03</v>
      </c>
      <c r="N1026" s="127">
        <v>110065.8</v>
      </c>
      <c r="O1026" s="127">
        <v>226345.08</v>
      </c>
      <c r="P1026" s="127">
        <v>263828.28999999998</v>
      </c>
      <c r="Q1026" s="127">
        <v>875.95</v>
      </c>
    </row>
    <row r="1027" spans="1:17" x14ac:dyDescent="0.2">
      <c r="A1027" t="str">
        <f t="shared" si="15"/>
        <v>2014_914</v>
      </c>
      <c r="D1027" s="126">
        <v>1025</v>
      </c>
      <c r="E1027" s="127">
        <v>914</v>
      </c>
      <c r="F1027" s="127" t="s">
        <v>5</v>
      </c>
      <c r="G1027" s="127">
        <v>914</v>
      </c>
      <c r="H1027" s="127">
        <v>2014</v>
      </c>
      <c r="I1027" s="127">
        <v>0</v>
      </c>
      <c r="J1027" s="127">
        <v>1</v>
      </c>
      <c r="K1027" s="127">
        <v>444.9</v>
      </c>
      <c r="L1027" s="127">
        <v>763.2</v>
      </c>
      <c r="M1027" s="127">
        <v>46730.06</v>
      </c>
      <c r="N1027" s="127">
        <v>139916.23000000001</v>
      </c>
      <c r="O1027" s="127">
        <v>143737.32</v>
      </c>
      <c r="P1027" s="127">
        <v>182397.32</v>
      </c>
      <c r="Q1027" s="127">
        <v>105.03</v>
      </c>
    </row>
    <row r="1028" spans="1:17" ht="38.25" x14ac:dyDescent="0.2">
      <c r="A1028" t="str">
        <f t="shared" ref="A1028:A1091" si="16">CONCATENATE(H1028,"_",G1028)</f>
        <v>2014_918</v>
      </c>
      <c r="D1028" s="126">
        <v>1026</v>
      </c>
      <c r="E1028" s="127">
        <v>918</v>
      </c>
      <c r="F1028" s="127" t="s">
        <v>39</v>
      </c>
      <c r="G1028" s="127">
        <v>918</v>
      </c>
      <c r="H1028" s="127">
        <v>2014</v>
      </c>
      <c r="I1028" s="127">
        <v>0</v>
      </c>
      <c r="J1028" s="127">
        <v>1</v>
      </c>
      <c r="K1028" s="127">
        <v>450</v>
      </c>
      <c r="L1028" s="127">
        <v>493.1</v>
      </c>
      <c r="M1028" s="127">
        <v>104331.29</v>
      </c>
      <c r="N1028" s="127">
        <v>110254.56</v>
      </c>
      <c r="O1028" s="127">
        <v>114944.33</v>
      </c>
      <c r="P1028" s="127">
        <v>93926</v>
      </c>
      <c r="Q1028" s="127">
        <v>231.85</v>
      </c>
    </row>
    <row r="1029" spans="1:17" ht="25.5" x14ac:dyDescent="0.2">
      <c r="A1029" t="str">
        <f t="shared" si="16"/>
        <v>2014_936</v>
      </c>
      <c r="D1029" s="126">
        <v>1027</v>
      </c>
      <c r="E1029" s="127">
        <v>936</v>
      </c>
      <c r="F1029" s="127" t="s">
        <v>40</v>
      </c>
      <c r="G1029" s="127">
        <v>936</v>
      </c>
      <c r="H1029" s="127">
        <v>2014</v>
      </c>
      <c r="I1029" s="127">
        <v>0</v>
      </c>
      <c r="J1029" s="127">
        <v>1</v>
      </c>
      <c r="K1029" s="127">
        <v>891</v>
      </c>
      <c r="L1029" s="127">
        <v>1078</v>
      </c>
      <c r="M1029" s="127">
        <v>64524.02</v>
      </c>
      <c r="N1029" s="127">
        <v>251433.76</v>
      </c>
      <c r="O1029" s="127">
        <v>253687.55</v>
      </c>
      <c r="P1029" s="127">
        <v>252646.78</v>
      </c>
      <c r="Q1029" s="127">
        <v>72.42</v>
      </c>
    </row>
    <row r="1030" spans="1:17" x14ac:dyDescent="0.2">
      <c r="A1030" t="str">
        <f t="shared" si="16"/>
        <v>2014_977</v>
      </c>
      <c r="D1030" s="126">
        <v>1028</v>
      </c>
      <c r="E1030" s="127">
        <v>977</v>
      </c>
      <c r="F1030" s="127" t="s">
        <v>41</v>
      </c>
      <c r="G1030" s="127">
        <v>977</v>
      </c>
      <c r="H1030" s="127">
        <v>2014</v>
      </c>
      <c r="I1030" s="127">
        <v>0</v>
      </c>
      <c r="J1030" s="127">
        <v>1</v>
      </c>
      <c r="K1030" s="127">
        <v>601</v>
      </c>
      <c r="L1030" s="127">
        <v>630</v>
      </c>
      <c r="M1030" s="127">
        <v>517403.87</v>
      </c>
      <c r="N1030" s="127">
        <v>250302.55</v>
      </c>
      <c r="O1030" s="127">
        <v>253681.46</v>
      </c>
      <c r="P1030" s="127">
        <v>206879.78</v>
      </c>
      <c r="Q1030" s="127">
        <v>860.9</v>
      </c>
    </row>
    <row r="1031" spans="1:17" x14ac:dyDescent="0.2">
      <c r="A1031" t="str">
        <f t="shared" si="16"/>
        <v>2014_981</v>
      </c>
      <c r="D1031" s="126">
        <v>1029</v>
      </c>
      <c r="E1031" s="127">
        <v>981</v>
      </c>
      <c r="F1031" s="127" t="s">
        <v>42</v>
      </c>
      <c r="G1031" s="127">
        <v>981</v>
      </c>
      <c r="H1031" s="127">
        <v>2014</v>
      </c>
      <c r="I1031" s="127">
        <v>0</v>
      </c>
      <c r="J1031" s="127">
        <v>1</v>
      </c>
      <c r="K1031" s="127">
        <v>1845</v>
      </c>
      <c r="L1031" s="127">
        <v>1985.8</v>
      </c>
      <c r="M1031" s="127">
        <v>470043.61</v>
      </c>
      <c r="N1031" s="127">
        <v>501277.4</v>
      </c>
      <c r="O1031" s="127">
        <v>518854.02</v>
      </c>
      <c r="P1031" s="127">
        <v>406006</v>
      </c>
      <c r="Q1031" s="127">
        <v>254.77</v>
      </c>
    </row>
    <row r="1032" spans="1:17" x14ac:dyDescent="0.2">
      <c r="A1032" t="str">
        <f t="shared" si="16"/>
        <v>2014_999</v>
      </c>
      <c r="D1032" s="126">
        <v>1030</v>
      </c>
      <c r="E1032" s="127">
        <v>999</v>
      </c>
      <c r="F1032" s="127" t="s">
        <v>43</v>
      </c>
      <c r="G1032" s="127">
        <v>999</v>
      </c>
      <c r="H1032" s="127">
        <v>2014</v>
      </c>
      <c r="I1032" s="127">
        <v>0</v>
      </c>
      <c r="J1032" s="127">
        <v>1</v>
      </c>
      <c r="K1032" s="127">
        <v>1675.4</v>
      </c>
      <c r="L1032" s="127">
        <v>1703.2</v>
      </c>
      <c r="M1032" s="127">
        <v>1274121.4099999999</v>
      </c>
      <c r="N1032" s="127">
        <v>551650.96</v>
      </c>
      <c r="O1032" s="127">
        <v>571159.52</v>
      </c>
      <c r="P1032" s="127">
        <v>451013.95</v>
      </c>
      <c r="Q1032" s="127">
        <v>760.49</v>
      </c>
    </row>
    <row r="1033" spans="1:17" ht="25.5" x14ac:dyDescent="0.2">
      <c r="A1033" t="str">
        <f t="shared" si="16"/>
        <v>2014_1044</v>
      </c>
      <c r="D1033" s="126">
        <v>1031</v>
      </c>
      <c r="E1033" s="127">
        <v>1044</v>
      </c>
      <c r="F1033" s="127" t="s">
        <v>44</v>
      </c>
      <c r="G1033" s="127">
        <v>1044</v>
      </c>
      <c r="H1033" s="127">
        <v>2014</v>
      </c>
      <c r="I1033" s="127">
        <v>0</v>
      </c>
      <c r="J1033" s="127">
        <v>1</v>
      </c>
      <c r="K1033" s="127">
        <v>4859.1000000000004</v>
      </c>
      <c r="L1033" s="127">
        <v>5191.1000000000004</v>
      </c>
      <c r="M1033" s="127">
        <v>1062506.8</v>
      </c>
      <c r="N1033" s="127">
        <v>448022.21</v>
      </c>
      <c r="O1033" s="127">
        <v>475014.71</v>
      </c>
      <c r="P1033" s="127">
        <v>612012.36</v>
      </c>
      <c r="Q1033" s="127">
        <v>218.66</v>
      </c>
    </row>
    <row r="1034" spans="1:17" ht="25.5" x14ac:dyDescent="0.2">
      <c r="A1034" t="str">
        <f t="shared" si="16"/>
        <v>2014_1053</v>
      </c>
      <c r="D1034" s="126">
        <v>1032</v>
      </c>
      <c r="E1034" s="127">
        <v>1053</v>
      </c>
      <c r="F1034" s="127" t="s">
        <v>45</v>
      </c>
      <c r="G1034" s="127">
        <v>1053</v>
      </c>
      <c r="H1034" s="127">
        <v>2014</v>
      </c>
      <c r="I1034" s="127">
        <v>0</v>
      </c>
      <c r="J1034" s="127">
        <v>1</v>
      </c>
      <c r="K1034" s="127">
        <v>16864.7</v>
      </c>
      <c r="L1034" s="127">
        <v>16201.8</v>
      </c>
      <c r="M1034" s="127">
        <v>4714881.7300000004</v>
      </c>
      <c r="N1034" s="127">
        <v>7513572.7599999998</v>
      </c>
      <c r="O1034" s="127">
        <v>7627566.3899999997</v>
      </c>
      <c r="P1034" s="127">
        <v>6252918.7699999996</v>
      </c>
      <c r="Q1034" s="127">
        <v>279.57</v>
      </c>
    </row>
    <row r="1035" spans="1:17" ht="38.25" x14ac:dyDescent="0.2">
      <c r="A1035" t="str">
        <f t="shared" si="16"/>
        <v>2014_1062</v>
      </c>
      <c r="D1035" s="126">
        <v>1033</v>
      </c>
      <c r="E1035" s="127">
        <v>1062</v>
      </c>
      <c r="F1035" s="127" t="s">
        <v>46</v>
      </c>
      <c r="G1035" s="127">
        <v>1062</v>
      </c>
      <c r="H1035" s="127">
        <v>2014</v>
      </c>
      <c r="I1035" s="127">
        <v>0</v>
      </c>
      <c r="J1035" s="127">
        <v>1</v>
      </c>
      <c r="K1035" s="127">
        <v>1318.4</v>
      </c>
      <c r="L1035" s="127">
        <v>1456.1</v>
      </c>
      <c r="M1035" s="127">
        <v>12951.75</v>
      </c>
      <c r="N1035" s="127">
        <v>200317.66</v>
      </c>
      <c r="O1035" s="127">
        <v>210122.7</v>
      </c>
      <c r="P1035" s="127">
        <v>281328</v>
      </c>
      <c r="Q1035" s="127">
        <v>9.82</v>
      </c>
    </row>
    <row r="1036" spans="1:17" ht="25.5" x14ac:dyDescent="0.2">
      <c r="A1036" t="str">
        <f t="shared" si="16"/>
        <v>2014_1071</v>
      </c>
      <c r="D1036" s="126">
        <v>1034</v>
      </c>
      <c r="E1036" s="127">
        <v>1071</v>
      </c>
      <c r="F1036" s="127" t="s">
        <v>47</v>
      </c>
      <c r="G1036" s="127">
        <v>1071</v>
      </c>
      <c r="H1036" s="127">
        <v>2014</v>
      </c>
      <c r="I1036" s="127">
        <v>0</v>
      </c>
      <c r="J1036" s="127">
        <v>1</v>
      </c>
      <c r="K1036" s="127">
        <v>1370</v>
      </c>
      <c r="L1036" s="127">
        <v>1346.4</v>
      </c>
      <c r="M1036" s="127">
        <v>260101.97</v>
      </c>
      <c r="N1036" s="127">
        <v>301045.46000000002</v>
      </c>
      <c r="O1036" s="127">
        <v>322015.95</v>
      </c>
      <c r="P1036" s="127">
        <v>282156.78999999998</v>
      </c>
      <c r="Q1036" s="127">
        <v>189.86</v>
      </c>
    </row>
    <row r="1037" spans="1:17" ht="25.5" x14ac:dyDescent="0.2">
      <c r="A1037" t="str">
        <f t="shared" si="16"/>
        <v>2014_1089</v>
      </c>
      <c r="D1037" s="126">
        <v>1035</v>
      </c>
      <c r="E1037" s="127">
        <v>1089</v>
      </c>
      <c r="F1037" s="127" t="s">
        <v>48</v>
      </c>
      <c r="G1037" s="127">
        <v>1089</v>
      </c>
      <c r="H1037" s="127">
        <v>2014</v>
      </c>
      <c r="I1037" s="127">
        <v>0</v>
      </c>
      <c r="J1037" s="127">
        <v>1</v>
      </c>
      <c r="K1037" s="127">
        <v>479.3</v>
      </c>
      <c r="L1037" s="127">
        <v>435</v>
      </c>
      <c r="M1037" s="127">
        <v>117326.97</v>
      </c>
      <c r="N1037" s="127">
        <v>90063.77</v>
      </c>
      <c r="O1037" s="127">
        <v>94383.3</v>
      </c>
      <c r="P1037" s="127">
        <v>98871.55</v>
      </c>
      <c r="Q1037" s="127">
        <v>244.79</v>
      </c>
    </row>
    <row r="1038" spans="1:17" ht="25.5" x14ac:dyDescent="0.2">
      <c r="A1038" t="str">
        <f t="shared" si="16"/>
        <v>2014_1080</v>
      </c>
      <c r="D1038" s="126">
        <v>1036</v>
      </c>
      <c r="E1038" s="127">
        <v>1080</v>
      </c>
      <c r="F1038" s="127" t="s">
        <v>327</v>
      </c>
      <c r="G1038" s="127">
        <v>1080</v>
      </c>
      <c r="H1038" s="127">
        <v>2014</v>
      </c>
      <c r="I1038" s="127">
        <v>0</v>
      </c>
      <c r="J1038" s="127">
        <v>1</v>
      </c>
      <c r="K1038" s="127">
        <v>467.1</v>
      </c>
      <c r="L1038" s="127">
        <v>462.1</v>
      </c>
      <c r="M1038" s="127">
        <v>377404.75</v>
      </c>
      <c r="N1038" s="127">
        <v>300293.36</v>
      </c>
      <c r="O1038" s="127">
        <v>305908.24</v>
      </c>
      <c r="P1038" s="127">
        <v>134686.63</v>
      </c>
      <c r="Q1038" s="127">
        <v>807.97</v>
      </c>
    </row>
    <row r="1039" spans="1:17" ht="25.5" x14ac:dyDescent="0.2">
      <c r="A1039" t="str">
        <f t="shared" si="16"/>
        <v>2014_1082</v>
      </c>
      <c r="D1039" s="126">
        <v>1037</v>
      </c>
      <c r="E1039" s="127">
        <v>1082</v>
      </c>
      <c r="F1039" s="127" t="s">
        <v>296</v>
      </c>
      <c r="G1039" s="127">
        <v>1082</v>
      </c>
      <c r="H1039" s="127">
        <v>2014</v>
      </c>
      <c r="I1039" s="127">
        <v>0</v>
      </c>
      <c r="J1039" s="127">
        <v>1</v>
      </c>
      <c r="K1039" s="127">
        <v>1477.6</v>
      </c>
      <c r="L1039" s="127">
        <v>1483.6</v>
      </c>
      <c r="M1039" s="127">
        <v>163054.34</v>
      </c>
      <c r="N1039" s="127">
        <v>440844.43</v>
      </c>
      <c r="O1039" s="127">
        <v>453813.94</v>
      </c>
      <c r="P1039" s="127">
        <v>382941.98</v>
      </c>
      <c r="Q1039" s="127">
        <v>110.35</v>
      </c>
    </row>
    <row r="1040" spans="1:17" ht="25.5" x14ac:dyDescent="0.2">
      <c r="A1040" t="str">
        <f t="shared" si="16"/>
        <v>2014_1093</v>
      </c>
      <c r="D1040" s="126">
        <v>1038</v>
      </c>
      <c r="E1040" s="127">
        <v>1093</v>
      </c>
      <c r="F1040" s="127" t="s">
        <v>49</v>
      </c>
      <c r="G1040" s="127">
        <v>1093</v>
      </c>
      <c r="H1040" s="127">
        <v>2014</v>
      </c>
      <c r="I1040" s="127">
        <v>0</v>
      </c>
      <c r="J1040" s="127">
        <v>1</v>
      </c>
      <c r="K1040" s="127">
        <v>682.4</v>
      </c>
      <c r="L1040" s="127">
        <v>701.1</v>
      </c>
      <c r="M1040" s="127">
        <v>146904.1</v>
      </c>
      <c r="N1040" s="127">
        <v>268133.65999999997</v>
      </c>
      <c r="O1040" s="127">
        <v>272974.46000000002</v>
      </c>
      <c r="P1040" s="127">
        <v>240651.01</v>
      </c>
      <c r="Q1040" s="127">
        <v>215.28</v>
      </c>
    </row>
    <row r="1041" spans="1:17" ht="25.5" x14ac:dyDescent="0.2">
      <c r="A1041" t="str">
        <f t="shared" si="16"/>
        <v>2014_1079</v>
      </c>
      <c r="D1041" s="126">
        <v>1039</v>
      </c>
      <c r="E1041" s="127">
        <v>1079</v>
      </c>
      <c r="F1041" s="127" t="s">
        <v>50</v>
      </c>
      <c r="G1041" s="127">
        <v>1079</v>
      </c>
      <c r="H1041" s="127">
        <v>2014</v>
      </c>
      <c r="I1041" s="127">
        <v>0</v>
      </c>
      <c r="J1041" s="127">
        <v>1</v>
      </c>
      <c r="K1041" s="127">
        <v>802.8</v>
      </c>
      <c r="L1041" s="127">
        <v>1046.8</v>
      </c>
      <c r="M1041" s="127">
        <v>216888.06</v>
      </c>
      <c r="N1041" s="127">
        <v>200775.86</v>
      </c>
      <c r="O1041" s="127">
        <v>204569.75</v>
      </c>
      <c r="P1041" s="127">
        <v>134113.9</v>
      </c>
      <c r="Q1041" s="127">
        <v>270.16000000000003</v>
      </c>
    </row>
    <row r="1042" spans="1:17" ht="25.5" x14ac:dyDescent="0.2">
      <c r="A1042" t="str">
        <f t="shared" si="16"/>
        <v>2014_1095</v>
      </c>
      <c r="D1042" s="126">
        <v>1040</v>
      </c>
      <c r="E1042" s="127">
        <v>1095</v>
      </c>
      <c r="F1042" s="127" t="s">
        <v>51</v>
      </c>
      <c r="G1042" s="127">
        <v>1095</v>
      </c>
      <c r="H1042" s="127">
        <v>2014</v>
      </c>
      <c r="I1042" s="127">
        <v>0</v>
      </c>
      <c r="J1042" s="127">
        <v>1</v>
      </c>
      <c r="K1042" s="127">
        <v>688.8</v>
      </c>
      <c r="L1042" s="127">
        <v>651.79999999999995</v>
      </c>
      <c r="M1042" s="127">
        <v>150937.98000000001</v>
      </c>
      <c r="N1042" s="127">
        <v>200193.41</v>
      </c>
      <c r="O1042" s="127">
        <v>205238.94</v>
      </c>
      <c r="P1042" s="127">
        <v>169726.32</v>
      </c>
      <c r="Q1042" s="127">
        <v>219.13</v>
      </c>
    </row>
    <row r="1043" spans="1:17" ht="25.5" x14ac:dyDescent="0.2">
      <c r="A1043" t="str">
        <f t="shared" si="16"/>
        <v>2014_4772</v>
      </c>
      <c r="D1043" s="126">
        <v>1041</v>
      </c>
      <c r="E1043" s="127">
        <v>4772</v>
      </c>
      <c r="F1043" s="127" t="s">
        <v>52</v>
      </c>
      <c r="G1043" s="127">
        <v>4772</v>
      </c>
      <c r="H1043" s="127">
        <v>2014</v>
      </c>
      <c r="I1043" s="127">
        <v>0</v>
      </c>
      <c r="J1043" s="127">
        <v>1</v>
      </c>
      <c r="K1043" s="127">
        <v>843.6</v>
      </c>
      <c r="L1043" s="127">
        <v>767</v>
      </c>
      <c r="M1043" s="127">
        <v>465541.96</v>
      </c>
      <c r="N1043" s="127">
        <v>276796.32</v>
      </c>
      <c r="O1043" s="127">
        <v>291507.46000000002</v>
      </c>
      <c r="P1043" s="127">
        <v>230633.72</v>
      </c>
      <c r="Q1043" s="127">
        <v>551.85</v>
      </c>
    </row>
    <row r="1044" spans="1:17" x14ac:dyDescent="0.2">
      <c r="A1044" t="str">
        <f t="shared" si="16"/>
        <v>2014_1107</v>
      </c>
      <c r="D1044" s="126">
        <v>1042</v>
      </c>
      <c r="E1044" s="127">
        <v>1107</v>
      </c>
      <c r="F1044" s="127" t="s">
        <v>53</v>
      </c>
      <c r="G1044" s="127">
        <v>1107</v>
      </c>
      <c r="H1044" s="127">
        <v>2014</v>
      </c>
      <c r="I1044" s="127">
        <v>0</v>
      </c>
      <c r="J1044" s="127">
        <v>1</v>
      </c>
      <c r="K1044" s="127">
        <v>1343.6</v>
      </c>
      <c r="L1044" s="127">
        <v>1337.1</v>
      </c>
      <c r="M1044" s="127">
        <v>543969.47</v>
      </c>
      <c r="N1044" s="127">
        <v>299711.34999999998</v>
      </c>
      <c r="O1044" s="127">
        <v>302458.34999999998</v>
      </c>
      <c r="P1044" s="127">
        <v>360461.61</v>
      </c>
      <c r="Q1044" s="127">
        <v>404.86</v>
      </c>
    </row>
    <row r="1045" spans="1:17" ht="25.5" x14ac:dyDescent="0.2">
      <c r="A1045" t="str">
        <f t="shared" si="16"/>
        <v>2014_1116</v>
      </c>
      <c r="D1045" s="126">
        <v>1043</v>
      </c>
      <c r="E1045" s="127">
        <v>1116</v>
      </c>
      <c r="F1045" s="127" t="s">
        <v>54</v>
      </c>
      <c r="G1045" s="127">
        <v>1116</v>
      </c>
      <c r="H1045" s="127">
        <v>2014</v>
      </c>
      <c r="I1045" s="127">
        <v>0</v>
      </c>
      <c r="J1045" s="127">
        <v>1</v>
      </c>
      <c r="K1045" s="127">
        <v>1589.3</v>
      </c>
      <c r="L1045" s="127">
        <v>1596.4</v>
      </c>
      <c r="M1045" s="127">
        <v>236022.48</v>
      </c>
      <c r="N1045" s="127">
        <v>325164.61</v>
      </c>
      <c r="O1045" s="127">
        <v>347568.08</v>
      </c>
      <c r="P1045" s="127">
        <v>282825.57</v>
      </c>
      <c r="Q1045" s="127">
        <v>148.51</v>
      </c>
    </row>
    <row r="1046" spans="1:17" ht="25.5" x14ac:dyDescent="0.2">
      <c r="A1046" t="str">
        <f t="shared" si="16"/>
        <v>2014_1134</v>
      </c>
      <c r="D1046" s="126">
        <v>1044</v>
      </c>
      <c r="E1046" s="127">
        <v>1134</v>
      </c>
      <c r="F1046" s="127" t="s">
        <v>55</v>
      </c>
      <c r="G1046" s="127">
        <v>1134</v>
      </c>
      <c r="H1046" s="127">
        <v>2014</v>
      </c>
      <c r="I1046" s="127">
        <v>0</v>
      </c>
      <c r="J1046" s="127">
        <v>1</v>
      </c>
      <c r="K1046" s="127">
        <v>293.60000000000002</v>
      </c>
      <c r="L1046" s="127">
        <v>307.3</v>
      </c>
      <c r="M1046" s="127">
        <v>417922.92</v>
      </c>
      <c r="N1046" s="127">
        <v>89997.66</v>
      </c>
      <c r="O1046" s="127">
        <v>93901.24</v>
      </c>
      <c r="P1046" s="127">
        <v>72258.570000000007</v>
      </c>
      <c r="Q1046" s="127">
        <v>1423.44</v>
      </c>
    </row>
    <row r="1047" spans="1:17" x14ac:dyDescent="0.2">
      <c r="A1047" t="str">
        <f t="shared" si="16"/>
        <v>2014_1152</v>
      </c>
      <c r="D1047" s="126">
        <v>1045</v>
      </c>
      <c r="E1047" s="127">
        <v>1152</v>
      </c>
      <c r="F1047" s="127" t="s">
        <v>56</v>
      </c>
      <c r="G1047" s="127">
        <v>1152</v>
      </c>
      <c r="H1047" s="127">
        <v>2014</v>
      </c>
      <c r="I1047" s="127">
        <v>0</v>
      </c>
      <c r="J1047" s="127">
        <v>1</v>
      </c>
      <c r="K1047" s="127">
        <v>975.1</v>
      </c>
      <c r="L1047" s="127">
        <v>1031.2</v>
      </c>
      <c r="M1047" s="127">
        <v>447989.75</v>
      </c>
      <c r="N1047" s="127">
        <v>401089.9</v>
      </c>
      <c r="O1047" s="127">
        <v>409953.04</v>
      </c>
      <c r="P1047" s="127">
        <v>233322.62</v>
      </c>
      <c r="Q1047" s="127">
        <v>459.43</v>
      </c>
    </row>
    <row r="1048" spans="1:17" x14ac:dyDescent="0.2">
      <c r="A1048" t="str">
        <f t="shared" si="16"/>
        <v>2014_1197</v>
      </c>
      <c r="D1048" s="126">
        <v>1046</v>
      </c>
      <c r="E1048" s="127">
        <v>1197</v>
      </c>
      <c r="F1048" s="127" t="s">
        <v>57</v>
      </c>
      <c r="G1048" s="127">
        <v>1197</v>
      </c>
      <c r="H1048" s="127">
        <v>2014</v>
      </c>
      <c r="I1048" s="127">
        <v>0</v>
      </c>
      <c r="J1048" s="127">
        <v>1</v>
      </c>
      <c r="K1048" s="127">
        <v>938.7</v>
      </c>
      <c r="L1048" s="127">
        <v>1072.7</v>
      </c>
      <c r="M1048" s="127">
        <v>219367.71</v>
      </c>
      <c r="N1048" s="127">
        <v>175204.36</v>
      </c>
      <c r="O1048" s="127">
        <v>182163.5</v>
      </c>
      <c r="P1048" s="127">
        <v>176409.49</v>
      </c>
      <c r="Q1048" s="127">
        <v>233.69</v>
      </c>
    </row>
    <row r="1049" spans="1:17" ht="38.25" x14ac:dyDescent="0.2">
      <c r="A1049" t="str">
        <f t="shared" si="16"/>
        <v>2014_1206</v>
      </c>
      <c r="D1049" s="126">
        <v>1047</v>
      </c>
      <c r="E1049" s="127">
        <v>1206</v>
      </c>
      <c r="F1049" s="127" t="s">
        <v>58</v>
      </c>
      <c r="G1049" s="127">
        <v>1206</v>
      </c>
      <c r="H1049" s="127">
        <v>2014</v>
      </c>
      <c r="I1049" s="127">
        <v>0</v>
      </c>
      <c r="J1049" s="127">
        <v>2</v>
      </c>
      <c r="K1049" s="127">
        <v>944.9</v>
      </c>
      <c r="L1049" s="127">
        <v>918.9</v>
      </c>
      <c r="M1049" s="127">
        <v>1199720.04</v>
      </c>
      <c r="N1049" s="127">
        <v>774870.44</v>
      </c>
      <c r="O1049" s="127">
        <v>783009.68</v>
      </c>
      <c r="P1049" s="127">
        <v>456857.55</v>
      </c>
      <c r="Q1049" s="127">
        <v>1269.68</v>
      </c>
    </row>
    <row r="1050" spans="1:17" x14ac:dyDescent="0.2">
      <c r="A1050" t="str">
        <f t="shared" si="16"/>
        <v>2014_1211</v>
      </c>
      <c r="D1050" s="126">
        <v>1048</v>
      </c>
      <c r="E1050" s="127">
        <v>1211</v>
      </c>
      <c r="F1050" s="127" t="s">
        <v>59</v>
      </c>
      <c r="G1050" s="127">
        <v>1211</v>
      </c>
      <c r="H1050" s="127">
        <v>2014</v>
      </c>
      <c r="I1050" s="127">
        <v>0</v>
      </c>
      <c r="J1050" s="127">
        <v>1</v>
      </c>
      <c r="K1050" s="127">
        <v>1448.1</v>
      </c>
      <c r="L1050" s="127">
        <v>1356.6</v>
      </c>
      <c r="M1050" s="127">
        <v>412579</v>
      </c>
      <c r="N1050" s="127">
        <v>375276.07</v>
      </c>
      <c r="O1050" s="127">
        <v>393988.17</v>
      </c>
      <c r="P1050" s="127">
        <v>247086.82</v>
      </c>
      <c r="Q1050" s="127">
        <v>284.91000000000003</v>
      </c>
    </row>
    <row r="1051" spans="1:17" ht="25.5" x14ac:dyDescent="0.2">
      <c r="A1051" t="str">
        <f t="shared" si="16"/>
        <v>2014_1215</v>
      </c>
      <c r="D1051" s="126">
        <v>1049</v>
      </c>
      <c r="E1051" s="127">
        <v>1215</v>
      </c>
      <c r="F1051" s="127" t="s">
        <v>60</v>
      </c>
      <c r="G1051" s="127">
        <v>1215</v>
      </c>
      <c r="H1051" s="127">
        <v>2014</v>
      </c>
      <c r="I1051" s="127">
        <v>0</v>
      </c>
      <c r="J1051" s="127">
        <v>1</v>
      </c>
      <c r="K1051" s="127">
        <v>340.8</v>
      </c>
      <c r="L1051" s="127">
        <v>308.8</v>
      </c>
      <c r="M1051" s="127">
        <v>158279.81</v>
      </c>
      <c r="N1051" s="127">
        <v>150275.71</v>
      </c>
      <c r="O1051" s="127">
        <v>156682.32999999999</v>
      </c>
      <c r="P1051" s="127">
        <v>96401.8</v>
      </c>
      <c r="Q1051" s="127">
        <v>464.44</v>
      </c>
    </row>
    <row r="1052" spans="1:17" ht="38.25" x14ac:dyDescent="0.2">
      <c r="A1052" t="str">
        <f t="shared" si="16"/>
        <v>2014_1218</v>
      </c>
      <c r="D1052" s="126">
        <v>1050</v>
      </c>
      <c r="E1052" s="127">
        <v>1218</v>
      </c>
      <c r="F1052" s="127" t="s">
        <v>61</v>
      </c>
      <c r="G1052" s="127">
        <v>1218</v>
      </c>
      <c r="H1052" s="127">
        <v>2014</v>
      </c>
      <c r="I1052" s="127">
        <v>0</v>
      </c>
      <c r="J1052" s="127">
        <v>1</v>
      </c>
      <c r="K1052" s="127">
        <v>371</v>
      </c>
      <c r="L1052" s="127">
        <v>306</v>
      </c>
      <c r="M1052" s="127">
        <v>356755.77</v>
      </c>
      <c r="N1052" s="127">
        <v>186646.34</v>
      </c>
      <c r="O1052" s="127">
        <v>187001.73</v>
      </c>
      <c r="P1052" s="127">
        <v>108670.85</v>
      </c>
      <c r="Q1052" s="127">
        <v>961.61</v>
      </c>
    </row>
    <row r="1053" spans="1:17" ht="25.5" x14ac:dyDescent="0.2">
      <c r="A1053" t="str">
        <f t="shared" si="16"/>
        <v>2014_2763</v>
      </c>
      <c r="D1053" s="126">
        <v>1051</v>
      </c>
      <c r="E1053" s="127">
        <v>2763</v>
      </c>
      <c r="F1053" s="127" t="s">
        <v>62</v>
      </c>
      <c r="G1053" s="127">
        <v>2763</v>
      </c>
      <c r="H1053" s="127">
        <v>2014</v>
      </c>
      <c r="I1053" s="127">
        <v>0</v>
      </c>
      <c r="J1053" s="127">
        <v>1</v>
      </c>
      <c r="K1053" s="127">
        <v>621.1</v>
      </c>
      <c r="L1053" s="127">
        <v>785.1</v>
      </c>
      <c r="M1053" s="127">
        <v>696841.49</v>
      </c>
      <c r="N1053" s="127">
        <v>125481.45</v>
      </c>
      <c r="O1053" s="127">
        <v>182775.85</v>
      </c>
      <c r="P1053" s="127">
        <v>286836.71000000002</v>
      </c>
      <c r="Q1053" s="127">
        <v>1121.95</v>
      </c>
    </row>
    <row r="1054" spans="1:17" ht="38.25" x14ac:dyDescent="0.2">
      <c r="A1054" t="str">
        <f t="shared" si="16"/>
        <v>2014_1221</v>
      </c>
      <c r="D1054" s="126">
        <v>1052</v>
      </c>
      <c r="E1054" s="127">
        <v>1221</v>
      </c>
      <c r="F1054" s="127" t="s">
        <v>328</v>
      </c>
      <c r="G1054" s="127">
        <v>1221</v>
      </c>
      <c r="H1054" s="127">
        <v>2014</v>
      </c>
      <c r="I1054" s="127">
        <v>0</v>
      </c>
      <c r="J1054" s="127">
        <v>1</v>
      </c>
      <c r="K1054" s="127">
        <v>1797.6</v>
      </c>
      <c r="L1054" s="127">
        <v>1960.5</v>
      </c>
      <c r="M1054" s="127">
        <v>1359448.63</v>
      </c>
      <c r="N1054" s="127">
        <v>978369.61</v>
      </c>
      <c r="O1054" s="127">
        <v>1007625.69</v>
      </c>
      <c r="P1054" s="127">
        <v>469262.39</v>
      </c>
      <c r="Q1054" s="127">
        <v>756.26</v>
      </c>
    </row>
    <row r="1055" spans="1:17" ht="25.5" x14ac:dyDescent="0.2">
      <c r="A1055" t="str">
        <f t="shared" si="16"/>
        <v>2014_1233</v>
      </c>
      <c r="D1055" s="126">
        <v>1053</v>
      </c>
      <c r="E1055" s="127">
        <v>1233</v>
      </c>
      <c r="F1055" s="127" t="s">
        <v>63</v>
      </c>
      <c r="G1055" s="127">
        <v>1233</v>
      </c>
      <c r="H1055" s="127">
        <v>2014</v>
      </c>
      <c r="I1055" s="127">
        <v>0</v>
      </c>
      <c r="J1055" s="127">
        <v>1</v>
      </c>
      <c r="K1055" s="127">
        <v>1236.7</v>
      </c>
      <c r="L1055" s="127">
        <v>1300</v>
      </c>
      <c r="M1055" s="127">
        <v>477998.33</v>
      </c>
      <c r="N1055" s="127">
        <v>549780.18000000005</v>
      </c>
      <c r="O1055" s="127">
        <v>551607.81000000006</v>
      </c>
      <c r="P1055" s="127">
        <v>286171.94</v>
      </c>
      <c r="Q1055" s="127">
        <v>386.51</v>
      </c>
    </row>
    <row r="1056" spans="1:17" x14ac:dyDescent="0.2">
      <c r="A1056" t="str">
        <f t="shared" si="16"/>
        <v>2014_1278</v>
      </c>
      <c r="D1056" s="126">
        <v>1054</v>
      </c>
      <c r="E1056" s="127">
        <v>1278</v>
      </c>
      <c r="F1056" s="127" t="s">
        <v>64</v>
      </c>
      <c r="G1056" s="127">
        <v>1278</v>
      </c>
      <c r="H1056" s="127">
        <v>2014</v>
      </c>
      <c r="I1056" s="127">
        <v>0</v>
      </c>
      <c r="J1056" s="127">
        <v>1</v>
      </c>
      <c r="K1056" s="127">
        <v>3859.5</v>
      </c>
      <c r="L1056" s="127">
        <v>3556.2</v>
      </c>
      <c r="M1056" s="127">
        <v>453303.99</v>
      </c>
      <c r="N1056" s="127">
        <v>587169.69999999995</v>
      </c>
      <c r="O1056" s="127">
        <v>610189.69999999995</v>
      </c>
      <c r="P1056" s="127">
        <v>748019.29</v>
      </c>
      <c r="Q1056" s="127">
        <v>117.45</v>
      </c>
    </row>
    <row r="1057" spans="1:17" ht="25.5" x14ac:dyDescent="0.2">
      <c r="A1057" t="str">
        <f t="shared" si="16"/>
        <v>2014_1332</v>
      </c>
      <c r="D1057" s="126">
        <v>1055</v>
      </c>
      <c r="E1057" s="127">
        <v>1332</v>
      </c>
      <c r="F1057" s="127" t="s">
        <v>65</v>
      </c>
      <c r="G1057" s="127">
        <v>1332</v>
      </c>
      <c r="H1057" s="127">
        <v>2014</v>
      </c>
      <c r="I1057" s="127">
        <v>0</v>
      </c>
      <c r="J1057" s="127">
        <v>1</v>
      </c>
      <c r="K1057" s="127">
        <v>742.6</v>
      </c>
      <c r="L1057" s="127">
        <v>674.5</v>
      </c>
      <c r="M1057" s="127">
        <v>146244.67000000001</v>
      </c>
      <c r="N1057" s="127">
        <v>150285.31</v>
      </c>
      <c r="O1057" s="127">
        <v>163658.23999999999</v>
      </c>
      <c r="P1057" s="127">
        <v>148788.81</v>
      </c>
      <c r="Q1057" s="127">
        <v>196.94</v>
      </c>
    </row>
    <row r="1058" spans="1:17" ht="38.25" x14ac:dyDescent="0.2">
      <c r="A1058" t="str">
        <f t="shared" si="16"/>
        <v>2014_1337</v>
      </c>
      <c r="D1058" s="126">
        <v>1056</v>
      </c>
      <c r="E1058" s="127">
        <v>1337</v>
      </c>
      <c r="F1058" s="127" t="s">
        <v>329</v>
      </c>
      <c r="G1058" s="127">
        <v>1337</v>
      </c>
      <c r="H1058" s="127">
        <v>2014</v>
      </c>
      <c r="I1058" s="127">
        <v>0</v>
      </c>
      <c r="J1058" s="127">
        <v>1</v>
      </c>
      <c r="K1058" s="127">
        <v>4685.3</v>
      </c>
      <c r="L1058" s="127">
        <v>4979.3</v>
      </c>
      <c r="M1058" s="127">
        <v>1642154.65</v>
      </c>
      <c r="N1058" s="127">
        <v>1309674.46</v>
      </c>
      <c r="O1058" s="127">
        <v>1372150.37</v>
      </c>
      <c r="P1058" s="127">
        <v>1210730.6000000001</v>
      </c>
      <c r="Q1058" s="127">
        <v>350.49</v>
      </c>
    </row>
    <row r="1059" spans="1:17" ht="25.5" x14ac:dyDescent="0.2">
      <c r="A1059" t="str">
        <f t="shared" si="16"/>
        <v>2014_1350</v>
      </c>
      <c r="D1059" s="126">
        <v>1057</v>
      </c>
      <c r="E1059" s="127">
        <v>1350</v>
      </c>
      <c r="F1059" s="127" t="s">
        <v>66</v>
      </c>
      <c r="G1059" s="127">
        <v>1350</v>
      </c>
      <c r="H1059" s="127">
        <v>2014</v>
      </c>
      <c r="I1059" s="127">
        <v>0</v>
      </c>
      <c r="J1059" s="127">
        <v>1</v>
      </c>
      <c r="K1059" s="127">
        <v>487.8</v>
      </c>
      <c r="L1059" s="127">
        <v>450.4</v>
      </c>
      <c r="M1059" s="127">
        <v>213649.49</v>
      </c>
      <c r="N1059" s="127">
        <v>0</v>
      </c>
      <c r="O1059" s="127">
        <v>5341.32</v>
      </c>
      <c r="P1059" s="127">
        <v>87978.48</v>
      </c>
      <c r="Q1059" s="127">
        <v>437.99</v>
      </c>
    </row>
    <row r="1060" spans="1:17" ht="25.5" x14ac:dyDescent="0.2">
      <c r="A1060" t="str">
        <f t="shared" si="16"/>
        <v>2014_1359</v>
      </c>
      <c r="D1060" s="126">
        <v>1058</v>
      </c>
      <c r="E1060" s="127">
        <v>1359</v>
      </c>
      <c r="F1060" s="127" t="s">
        <v>330</v>
      </c>
      <c r="G1060" s="127">
        <v>1359</v>
      </c>
      <c r="H1060" s="127">
        <v>2014</v>
      </c>
      <c r="I1060" s="127">
        <v>0</v>
      </c>
      <c r="J1060" s="127">
        <v>1</v>
      </c>
      <c r="K1060" s="127">
        <v>528</v>
      </c>
      <c r="L1060" s="127">
        <v>455.4</v>
      </c>
      <c r="M1060" s="127">
        <v>27717.23</v>
      </c>
      <c r="N1060" s="127">
        <v>100189.6</v>
      </c>
      <c r="O1060" s="127">
        <v>105733.31</v>
      </c>
      <c r="P1060" s="127">
        <v>195300.04</v>
      </c>
      <c r="Q1060" s="127">
        <v>52.49</v>
      </c>
    </row>
    <row r="1061" spans="1:17" ht="25.5" x14ac:dyDescent="0.2">
      <c r="A1061" t="str">
        <f t="shared" si="16"/>
        <v>2014_1368</v>
      </c>
      <c r="D1061" s="126">
        <v>1059</v>
      </c>
      <c r="E1061" s="127">
        <v>1368</v>
      </c>
      <c r="F1061" s="127" t="s">
        <v>67</v>
      </c>
      <c r="G1061" s="127">
        <v>1368</v>
      </c>
      <c r="H1061" s="127">
        <v>2014</v>
      </c>
      <c r="I1061" s="127">
        <v>0</v>
      </c>
      <c r="J1061" s="127">
        <v>1</v>
      </c>
      <c r="K1061" s="127">
        <v>815.6</v>
      </c>
      <c r="L1061" s="127">
        <v>751.2</v>
      </c>
      <c r="M1061" s="127">
        <v>119337.39</v>
      </c>
      <c r="N1061" s="127">
        <v>143371.68</v>
      </c>
      <c r="O1061" s="127">
        <v>233291.95</v>
      </c>
      <c r="P1061" s="127">
        <v>238792.1</v>
      </c>
      <c r="Q1061" s="127">
        <v>146.32</v>
      </c>
    </row>
    <row r="1062" spans="1:17" ht="38.25" x14ac:dyDescent="0.2">
      <c r="A1062" t="str">
        <f t="shared" si="16"/>
        <v>2014_1413</v>
      </c>
      <c r="D1062" s="126">
        <v>1060</v>
      </c>
      <c r="E1062" s="127">
        <v>1413</v>
      </c>
      <c r="F1062" s="127" t="s">
        <v>68</v>
      </c>
      <c r="G1062" s="127">
        <v>1413</v>
      </c>
      <c r="H1062" s="127">
        <v>2014</v>
      </c>
      <c r="I1062" s="127">
        <v>0</v>
      </c>
      <c r="J1062" s="127">
        <v>1</v>
      </c>
      <c r="K1062" s="127">
        <v>401.1</v>
      </c>
      <c r="L1062" s="127">
        <v>386.9</v>
      </c>
      <c r="M1062" s="127">
        <v>137378.21</v>
      </c>
      <c r="N1062" s="127">
        <v>115770.76</v>
      </c>
      <c r="O1062" s="127">
        <v>118901.86</v>
      </c>
      <c r="P1062" s="127">
        <v>136864.59</v>
      </c>
      <c r="Q1062" s="127">
        <v>342.5</v>
      </c>
    </row>
    <row r="1063" spans="1:17" x14ac:dyDescent="0.2">
      <c r="A1063" t="str">
        <f t="shared" si="16"/>
        <v>2014_1431</v>
      </c>
      <c r="D1063" s="126">
        <v>1061</v>
      </c>
      <c r="E1063" s="127">
        <v>1431</v>
      </c>
      <c r="F1063" s="127" t="s">
        <v>69</v>
      </c>
      <c r="G1063" s="127">
        <v>1431</v>
      </c>
      <c r="H1063" s="127">
        <v>2014</v>
      </c>
      <c r="I1063" s="127">
        <v>0</v>
      </c>
      <c r="J1063" s="127">
        <v>1</v>
      </c>
      <c r="K1063" s="127">
        <v>417.9</v>
      </c>
      <c r="L1063" s="127">
        <v>434.5</v>
      </c>
      <c r="M1063" s="127">
        <v>356133.75</v>
      </c>
      <c r="N1063" s="127">
        <v>226268.33</v>
      </c>
      <c r="O1063" s="127">
        <v>230607.83</v>
      </c>
      <c r="P1063" s="127">
        <v>175076.14</v>
      </c>
      <c r="Q1063" s="127">
        <v>852.2</v>
      </c>
    </row>
    <row r="1064" spans="1:17" ht="25.5" x14ac:dyDescent="0.2">
      <c r="A1064" t="str">
        <f t="shared" si="16"/>
        <v>2014_1476</v>
      </c>
      <c r="D1064" s="126">
        <v>1062</v>
      </c>
      <c r="E1064" s="127">
        <v>1476</v>
      </c>
      <c r="F1064" s="127" t="s">
        <v>70</v>
      </c>
      <c r="G1064" s="127">
        <v>1476</v>
      </c>
      <c r="H1064" s="127">
        <v>2014</v>
      </c>
      <c r="I1064" s="127">
        <v>0</v>
      </c>
      <c r="J1064" s="127">
        <v>1</v>
      </c>
      <c r="K1064" s="127">
        <v>8995.9</v>
      </c>
      <c r="L1064" s="127">
        <v>8501</v>
      </c>
      <c r="M1064" s="127">
        <v>1197942.48</v>
      </c>
      <c r="N1064" s="127">
        <v>2123607.44</v>
      </c>
      <c r="O1064" s="127">
        <v>2123607.44</v>
      </c>
      <c r="P1064" s="127">
        <v>1484528.87</v>
      </c>
      <c r="Q1064" s="127">
        <v>133.16999999999999</v>
      </c>
    </row>
    <row r="1065" spans="1:17" x14ac:dyDescent="0.2">
      <c r="A1065" t="str">
        <f t="shared" si="16"/>
        <v>2014_1503</v>
      </c>
      <c r="D1065" s="126">
        <v>1063</v>
      </c>
      <c r="E1065" s="127">
        <v>1503</v>
      </c>
      <c r="F1065" s="127" t="s">
        <v>71</v>
      </c>
      <c r="G1065" s="127">
        <v>1503</v>
      </c>
      <c r="H1065" s="127">
        <v>2014</v>
      </c>
      <c r="I1065" s="127">
        <v>0</v>
      </c>
      <c r="J1065" s="127">
        <v>2</v>
      </c>
      <c r="K1065" s="127">
        <v>1510.3</v>
      </c>
      <c r="L1065" s="127">
        <v>1487.5</v>
      </c>
      <c r="M1065" s="127">
        <v>207896.56</v>
      </c>
      <c r="N1065" s="127">
        <v>390866.25</v>
      </c>
      <c r="O1065" s="127">
        <v>393618.99</v>
      </c>
      <c r="P1065" s="127">
        <v>436047.15</v>
      </c>
      <c r="Q1065" s="127">
        <v>137.65</v>
      </c>
    </row>
    <row r="1066" spans="1:17" ht="38.25" x14ac:dyDescent="0.2">
      <c r="A1066" t="str">
        <f t="shared" si="16"/>
        <v>2014_1576</v>
      </c>
      <c r="D1066" s="126">
        <v>1064</v>
      </c>
      <c r="E1066" s="127">
        <v>1576</v>
      </c>
      <c r="F1066" s="127" t="s">
        <v>72</v>
      </c>
      <c r="G1066" s="127">
        <v>1576</v>
      </c>
      <c r="H1066" s="127">
        <v>2014</v>
      </c>
      <c r="I1066" s="127">
        <v>0</v>
      </c>
      <c r="J1066" s="127">
        <v>1</v>
      </c>
      <c r="K1066" s="127">
        <v>2247.1</v>
      </c>
      <c r="L1066" s="127">
        <v>2499.6999999999998</v>
      </c>
      <c r="M1066" s="127">
        <v>409098.97</v>
      </c>
      <c r="N1066" s="127">
        <v>599017.18000000005</v>
      </c>
      <c r="O1066" s="127">
        <v>599137.26</v>
      </c>
      <c r="P1066" s="127">
        <v>719863.5</v>
      </c>
      <c r="Q1066" s="127">
        <v>182.06</v>
      </c>
    </row>
    <row r="1067" spans="1:17" x14ac:dyDescent="0.2">
      <c r="A1067" t="str">
        <f t="shared" si="16"/>
        <v>2014_1602</v>
      </c>
      <c r="D1067" s="126">
        <v>1065</v>
      </c>
      <c r="E1067" s="127">
        <v>1602</v>
      </c>
      <c r="F1067" s="127" t="s">
        <v>73</v>
      </c>
      <c r="G1067" s="127">
        <v>1602</v>
      </c>
      <c r="H1067" s="127">
        <v>2014</v>
      </c>
      <c r="I1067" s="127">
        <v>0</v>
      </c>
      <c r="J1067" s="127">
        <v>1</v>
      </c>
      <c r="K1067" s="127">
        <v>485.2</v>
      </c>
      <c r="L1067" s="127">
        <v>612.5</v>
      </c>
      <c r="M1067" s="127">
        <v>4543.99</v>
      </c>
      <c r="N1067" s="127">
        <v>146086.13</v>
      </c>
      <c r="O1067" s="127">
        <v>146180.20000000001</v>
      </c>
      <c r="P1067" s="127">
        <v>172275.3</v>
      </c>
      <c r="Q1067" s="127">
        <v>9.3699999999999992</v>
      </c>
    </row>
    <row r="1068" spans="1:17" x14ac:dyDescent="0.2">
      <c r="A1068" t="str">
        <f t="shared" si="16"/>
        <v>2014_1611</v>
      </c>
      <c r="D1068" s="126">
        <v>1066</v>
      </c>
      <c r="E1068" s="127">
        <v>1611</v>
      </c>
      <c r="F1068" s="127" t="s">
        <v>74</v>
      </c>
      <c r="G1068" s="127">
        <v>1611</v>
      </c>
      <c r="H1068" s="127">
        <v>2014</v>
      </c>
      <c r="I1068" s="127">
        <v>0</v>
      </c>
      <c r="J1068" s="127">
        <v>1</v>
      </c>
      <c r="K1068" s="127">
        <v>15981.1</v>
      </c>
      <c r="L1068" s="127">
        <v>15598.7</v>
      </c>
      <c r="M1068" s="127">
        <v>5256255.3</v>
      </c>
      <c r="N1068" s="127">
        <v>3993948.27</v>
      </c>
      <c r="O1068" s="127">
        <v>3998737.1</v>
      </c>
      <c r="P1068" s="127">
        <v>2286423.46</v>
      </c>
      <c r="Q1068" s="127">
        <v>328.9</v>
      </c>
    </row>
    <row r="1069" spans="1:17" ht="25.5" x14ac:dyDescent="0.2">
      <c r="A1069" t="str">
        <f t="shared" si="16"/>
        <v>2014_1619</v>
      </c>
      <c r="D1069" s="126">
        <v>1067</v>
      </c>
      <c r="E1069" s="127">
        <v>1619</v>
      </c>
      <c r="F1069" s="127" t="s">
        <v>75</v>
      </c>
      <c r="G1069" s="127">
        <v>1619</v>
      </c>
      <c r="H1069" s="127">
        <v>2014</v>
      </c>
      <c r="I1069" s="127">
        <v>0</v>
      </c>
      <c r="J1069" s="127">
        <v>1</v>
      </c>
      <c r="K1069" s="127">
        <v>1182</v>
      </c>
      <c r="L1069" s="127">
        <v>1244.9000000000001</v>
      </c>
      <c r="M1069" s="127">
        <v>195565.27</v>
      </c>
      <c r="N1069" s="127">
        <v>199589.05</v>
      </c>
      <c r="O1069" s="127">
        <v>199922.27</v>
      </c>
      <c r="P1069" s="127">
        <v>240736.91</v>
      </c>
      <c r="Q1069" s="127">
        <v>165.45</v>
      </c>
    </row>
    <row r="1070" spans="1:17" x14ac:dyDescent="0.2">
      <c r="A1070" t="str">
        <f t="shared" si="16"/>
        <v>2014_1638</v>
      </c>
      <c r="D1070" s="126">
        <v>1068</v>
      </c>
      <c r="E1070" s="127">
        <v>1638</v>
      </c>
      <c r="F1070" s="127" t="s">
        <v>331</v>
      </c>
      <c r="G1070" s="127">
        <v>1638</v>
      </c>
      <c r="H1070" s="127">
        <v>2014</v>
      </c>
      <c r="I1070" s="127">
        <v>0</v>
      </c>
      <c r="J1070" s="127">
        <v>2</v>
      </c>
      <c r="K1070" s="127">
        <v>1686.2</v>
      </c>
      <c r="L1070" s="127">
        <v>1834.2</v>
      </c>
      <c r="M1070" s="127">
        <v>468616.28</v>
      </c>
      <c r="N1070" s="127">
        <v>575484.41</v>
      </c>
      <c r="O1070" s="127">
        <v>588711.42000000004</v>
      </c>
      <c r="P1070" s="127">
        <v>603511.63</v>
      </c>
      <c r="Q1070" s="127">
        <v>277.91000000000003</v>
      </c>
    </row>
    <row r="1071" spans="1:17" x14ac:dyDescent="0.2">
      <c r="A1071" t="str">
        <f t="shared" si="16"/>
        <v>2014_1675</v>
      </c>
      <c r="D1071" s="126">
        <v>1069</v>
      </c>
      <c r="E1071" s="127">
        <v>1675</v>
      </c>
      <c r="F1071" s="127" t="s">
        <v>76</v>
      </c>
      <c r="G1071" s="127">
        <v>1675</v>
      </c>
      <c r="H1071" s="127">
        <v>2014</v>
      </c>
      <c r="I1071" s="127">
        <v>0</v>
      </c>
      <c r="J1071" s="127">
        <v>1</v>
      </c>
      <c r="K1071" s="127">
        <v>212</v>
      </c>
      <c r="L1071" s="127">
        <v>146</v>
      </c>
      <c r="M1071" s="127">
        <v>38351.599999999999</v>
      </c>
      <c r="N1071" s="127">
        <v>50012.39</v>
      </c>
      <c r="O1071" s="127">
        <v>51739.05</v>
      </c>
      <c r="P1071" s="127">
        <v>42572</v>
      </c>
      <c r="Q1071" s="127">
        <v>180.9</v>
      </c>
    </row>
    <row r="1072" spans="1:17" x14ac:dyDescent="0.2">
      <c r="A1072" t="str">
        <f t="shared" si="16"/>
        <v>2014_1701</v>
      </c>
      <c r="D1072" s="126">
        <v>1070</v>
      </c>
      <c r="E1072" s="127">
        <v>1701</v>
      </c>
      <c r="F1072" s="127" t="s">
        <v>77</v>
      </c>
      <c r="G1072" s="127">
        <v>1701</v>
      </c>
      <c r="H1072" s="127">
        <v>2014</v>
      </c>
      <c r="I1072" s="127">
        <v>0</v>
      </c>
      <c r="J1072" s="127">
        <v>1</v>
      </c>
      <c r="K1072" s="127">
        <v>2047</v>
      </c>
      <c r="L1072" s="127">
        <v>2149</v>
      </c>
      <c r="M1072" s="127">
        <v>349277.24</v>
      </c>
      <c r="N1072" s="127">
        <v>361072.96</v>
      </c>
      <c r="O1072" s="127">
        <v>375009.73</v>
      </c>
      <c r="P1072" s="127">
        <v>411945.6</v>
      </c>
      <c r="Q1072" s="127">
        <v>170.63</v>
      </c>
    </row>
    <row r="1073" spans="1:17" x14ac:dyDescent="0.2">
      <c r="A1073" t="str">
        <f t="shared" si="16"/>
        <v>2014_1719</v>
      </c>
      <c r="D1073" s="126">
        <v>1071</v>
      </c>
      <c r="E1073" s="127">
        <v>1719</v>
      </c>
      <c r="F1073" s="127" t="s">
        <v>78</v>
      </c>
      <c r="G1073" s="127">
        <v>1719</v>
      </c>
      <c r="H1073" s="127">
        <v>2014</v>
      </c>
      <c r="I1073" s="127">
        <v>0</v>
      </c>
      <c r="J1073" s="127">
        <v>1</v>
      </c>
      <c r="K1073" s="127">
        <v>699.1</v>
      </c>
      <c r="L1073" s="127">
        <v>731</v>
      </c>
      <c r="M1073" s="127">
        <v>291861.64</v>
      </c>
      <c r="N1073" s="127">
        <v>200439.24</v>
      </c>
      <c r="O1073" s="127">
        <v>207986.74</v>
      </c>
      <c r="P1073" s="127">
        <v>54668.52</v>
      </c>
      <c r="Q1073" s="127">
        <v>417.48</v>
      </c>
    </row>
    <row r="1074" spans="1:17" ht="25.5" x14ac:dyDescent="0.2">
      <c r="A1074" t="str">
        <f t="shared" si="16"/>
        <v>2014_1737</v>
      </c>
      <c r="D1074" s="126">
        <v>1072</v>
      </c>
      <c r="E1074" s="127">
        <v>1737</v>
      </c>
      <c r="F1074" s="127" t="s">
        <v>332</v>
      </c>
      <c r="G1074" s="127">
        <v>1737</v>
      </c>
      <c r="H1074" s="127">
        <v>2014</v>
      </c>
      <c r="I1074" s="127">
        <v>0</v>
      </c>
      <c r="J1074" s="127">
        <v>1</v>
      </c>
      <c r="K1074" s="127">
        <v>32413.200000000001</v>
      </c>
      <c r="L1074" s="127">
        <v>31457.8</v>
      </c>
      <c r="M1074" s="127">
        <v>4674361.04</v>
      </c>
      <c r="N1074" s="127">
        <v>10132533.880000001</v>
      </c>
      <c r="O1074" s="127">
        <v>10136076.859999999</v>
      </c>
      <c r="P1074" s="127">
        <v>9537261.4800000004</v>
      </c>
      <c r="Q1074" s="127">
        <v>144.21</v>
      </c>
    </row>
    <row r="1075" spans="1:17" x14ac:dyDescent="0.2">
      <c r="A1075" t="str">
        <f t="shared" si="16"/>
        <v>2014_1782</v>
      </c>
      <c r="D1075" s="126">
        <v>1073</v>
      </c>
      <c r="E1075" s="127">
        <v>1782</v>
      </c>
      <c r="F1075" s="127" t="s">
        <v>79</v>
      </c>
      <c r="G1075" s="127">
        <v>1782</v>
      </c>
      <c r="H1075" s="127">
        <v>2014</v>
      </c>
      <c r="I1075" s="127">
        <v>0</v>
      </c>
      <c r="J1075" s="127">
        <v>1</v>
      </c>
      <c r="K1075" s="127">
        <v>93</v>
      </c>
      <c r="L1075" s="127">
        <v>112</v>
      </c>
      <c r="M1075" s="127">
        <v>53423.77</v>
      </c>
      <c r="N1075" s="127">
        <v>45059.61</v>
      </c>
      <c r="O1075" s="127">
        <v>46421.18</v>
      </c>
      <c r="P1075" s="127">
        <v>48064</v>
      </c>
      <c r="Q1075" s="127">
        <v>574.45000000000005</v>
      </c>
    </row>
    <row r="1076" spans="1:17" ht="25.5" x14ac:dyDescent="0.2">
      <c r="A1076" t="str">
        <f t="shared" si="16"/>
        <v>2014_1791</v>
      </c>
      <c r="D1076" s="126">
        <v>1074</v>
      </c>
      <c r="E1076" s="127">
        <v>1791</v>
      </c>
      <c r="F1076" s="127" t="s">
        <v>80</v>
      </c>
      <c r="G1076" s="127">
        <v>1791</v>
      </c>
      <c r="H1076" s="127">
        <v>2014</v>
      </c>
      <c r="I1076" s="127">
        <v>0</v>
      </c>
      <c r="J1076" s="127">
        <v>1</v>
      </c>
      <c r="K1076" s="127">
        <v>880.5</v>
      </c>
      <c r="L1076" s="127">
        <v>852.5</v>
      </c>
      <c r="M1076" s="127">
        <v>240837.11</v>
      </c>
      <c r="N1076" s="127">
        <v>150512.72</v>
      </c>
      <c r="O1076" s="127">
        <v>156380.64000000001</v>
      </c>
      <c r="P1076" s="127">
        <v>171952.18</v>
      </c>
      <c r="Q1076" s="127">
        <v>273.52</v>
      </c>
    </row>
    <row r="1077" spans="1:17" x14ac:dyDescent="0.2">
      <c r="A1077" t="str">
        <f t="shared" si="16"/>
        <v>2014_1863</v>
      </c>
      <c r="D1077" s="126">
        <v>1075</v>
      </c>
      <c r="E1077" s="127">
        <v>1863</v>
      </c>
      <c r="F1077" s="127" t="s">
        <v>81</v>
      </c>
      <c r="G1077" s="127">
        <v>1863</v>
      </c>
      <c r="H1077" s="127">
        <v>2014</v>
      </c>
      <c r="I1077" s="127">
        <v>0</v>
      </c>
      <c r="J1077" s="127">
        <v>1</v>
      </c>
      <c r="K1077" s="127">
        <v>10578.6</v>
      </c>
      <c r="L1077" s="127">
        <v>10506.1</v>
      </c>
      <c r="M1077" s="127">
        <v>8404146.9700000007</v>
      </c>
      <c r="N1077" s="127">
        <v>6001057.79</v>
      </c>
      <c r="O1077" s="127">
        <v>6142427.6200000001</v>
      </c>
      <c r="P1077" s="127">
        <v>1876098.99</v>
      </c>
      <c r="Q1077" s="127">
        <v>794.45</v>
      </c>
    </row>
    <row r="1078" spans="1:17" ht="25.5" x14ac:dyDescent="0.2">
      <c r="A1078" t="str">
        <f t="shared" si="16"/>
        <v>2014_1908</v>
      </c>
      <c r="D1078" s="126">
        <v>1076</v>
      </c>
      <c r="E1078" s="127">
        <v>1908</v>
      </c>
      <c r="F1078" s="127" t="s">
        <v>82</v>
      </c>
      <c r="G1078" s="127">
        <v>1908</v>
      </c>
      <c r="H1078" s="127">
        <v>2014</v>
      </c>
      <c r="I1078" s="127">
        <v>0</v>
      </c>
      <c r="J1078" s="127">
        <v>1</v>
      </c>
      <c r="K1078" s="127">
        <v>464</v>
      </c>
      <c r="L1078" s="127">
        <v>454.5</v>
      </c>
      <c r="M1078" s="127">
        <v>264229.44</v>
      </c>
      <c r="N1078" s="127">
        <v>175120.48</v>
      </c>
      <c r="O1078" s="127">
        <v>179305.15</v>
      </c>
      <c r="P1078" s="127">
        <v>102712.93</v>
      </c>
      <c r="Q1078" s="127">
        <v>569.46</v>
      </c>
    </row>
    <row r="1079" spans="1:17" x14ac:dyDescent="0.2">
      <c r="A1079" t="str">
        <f t="shared" si="16"/>
        <v>2014_1926</v>
      </c>
      <c r="D1079" s="126">
        <v>1077</v>
      </c>
      <c r="E1079" s="127">
        <v>1926</v>
      </c>
      <c r="F1079" s="127" t="s">
        <v>83</v>
      </c>
      <c r="G1079" s="127">
        <v>1926</v>
      </c>
      <c r="H1079" s="127">
        <v>2014</v>
      </c>
      <c r="I1079" s="127">
        <v>0</v>
      </c>
      <c r="J1079" s="127">
        <v>1</v>
      </c>
      <c r="K1079" s="127">
        <v>565.6</v>
      </c>
      <c r="L1079" s="127">
        <v>674.7</v>
      </c>
      <c r="M1079" s="127">
        <v>3153.36</v>
      </c>
      <c r="N1079" s="127">
        <v>220426.22</v>
      </c>
      <c r="O1079" s="127">
        <v>225594.88</v>
      </c>
      <c r="P1079" s="127">
        <v>308917.09999999998</v>
      </c>
      <c r="Q1079" s="127">
        <v>5.58</v>
      </c>
    </row>
    <row r="1080" spans="1:17" ht="25.5" x14ac:dyDescent="0.2">
      <c r="A1080" t="str">
        <f t="shared" si="16"/>
        <v>2014_1944</v>
      </c>
      <c r="D1080" s="126">
        <v>1078</v>
      </c>
      <c r="E1080" s="127">
        <v>1944</v>
      </c>
      <c r="F1080" s="127" t="s">
        <v>84</v>
      </c>
      <c r="G1080" s="127">
        <v>1944</v>
      </c>
      <c r="H1080" s="127">
        <v>2014</v>
      </c>
      <c r="I1080" s="127">
        <v>0</v>
      </c>
      <c r="J1080" s="127">
        <v>1</v>
      </c>
      <c r="K1080" s="127">
        <v>833.3</v>
      </c>
      <c r="L1080" s="127">
        <v>818.3</v>
      </c>
      <c r="M1080" s="127">
        <v>339266.66</v>
      </c>
      <c r="N1080" s="127">
        <v>349185.12</v>
      </c>
      <c r="O1080" s="127">
        <v>355648.35</v>
      </c>
      <c r="P1080" s="127">
        <v>304251.05</v>
      </c>
      <c r="Q1080" s="127">
        <v>407.14</v>
      </c>
    </row>
    <row r="1081" spans="1:17" x14ac:dyDescent="0.2">
      <c r="A1081" t="str">
        <f t="shared" si="16"/>
        <v>2014_1953</v>
      </c>
      <c r="D1081" s="126">
        <v>1079</v>
      </c>
      <c r="E1081" s="127">
        <v>1953</v>
      </c>
      <c r="F1081" s="127" t="s">
        <v>85</v>
      </c>
      <c r="G1081" s="127">
        <v>1953</v>
      </c>
      <c r="H1081" s="127">
        <v>2014</v>
      </c>
      <c r="I1081" s="127">
        <v>0</v>
      </c>
      <c r="J1081" s="127">
        <v>1</v>
      </c>
      <c r="K1081" s="127">
        <v>644.70000000000005</v>
      </c>
      <c r="L1081" s="127">
        <v>640.9</v>
      </c>
      <c r="M1081" s="127">
        <v>106278.18</v>
      </c>
      <c r="N1081" s="127">
        <v>174694.31</v>
      </c>
      <c r="O1081" s="127">
        <v>177108.29</v>
      </c>
      <c r="P1081" s="127">
        <v>120239</v>
      </c>
      <c r="Q1081" s="127">
        <v>164.85</v>
      </c>
    </row>
    <row r="1082" spans="1:17" ht="38.25" x14ac:dyDescent="0.2">
      <c r="A1082" t="str">
        <f t="shared" si="16"/>
        <v>2014_1963</v>
      </c>
      <c r="D1082" s="126">
        <v>1080</v>
      </c>
      <c r="E1082" s="127">
        <v>1963</v>
      </c>
      <c r="F1082" s="127" t="s">
        <v>86</v>
      </c>
      <c r="G1082" s="127">
        <v>1963</v>
      </c>
      <c r="H1082" s="127">
        <v>2014</v>
      </c>
      <c r="I1082" s="127">
        <v>0</v>
      </c>
      <c r="J1082" s="127">
        <v>1</v>
      </c>
      <c r="K1082" s="127">
        <v>560.29999999999995</v>
      </c>
      <c r="L1082" s="127">
        <v>565</v>
      </c>
      <c r="M1082" s="127">
        <v>413309.86</v>
      </c>
      <c r="N1082" s="127">
        <v>149818.07999999999</v>
      </c>
      <c r="O1082" s="127">
        <v>158047.01</v>
      </c>
      <c r="P1082" s="127">
        <v>152878.21</v>
      </c>
      <c r="Q1082" s="127">
        <v>737.66</v>
      </c>
    </row>
    <row r="1083" spans="1:17" ht="25.5" x14ac:dyDescent="0.2">
      <c r="A1083" t="str">
        <f t="shared" si="16"/>
        <v>2014_1968</v>
      </c>
      <c r="D1083" s="126">
        <v>1081</v>
      </c>
      <c r="E1083" s="127">
        <v>3582</v>
      </c>
      <c r="F1083" s="127" t="s">
        <v>87</v>
      </c>
      <c r="G1083" s="127">
        <v>1968</v>
      </c>
      <c r="H1083" s="127">
        <v>2014</v>
      </c>
      <c r="I1083" s="127">
        <v>0</v>
      </c>
      <c r="J1083" s="127">
        <v>1</v>
      </c>
      <c r="K1083" s="127">
        <v>609.29999999999995</v>
      </c>
      <c r="L1083" s="127">
        <v>904.3</v>
      </c>
      <c r="M1083" s="127">
        <v>149206.41</v>
      </c>
      <c r="N1083" s="127">
        <v>234375.38</v>
      </c>
      <c r="O1083" s="127">
        <v>237530.99</v>
      </c>
      <c r="P1083" s="127">
        <v>208716.43</v>
      </c>
      <c r="Q1083" s="127">
        <v>244.88</v>
      </c>
    </row>
    <row r="1084" spans="1:17" ht="25.5" x14ac:dyDescent="0.2">
      <c r="A1084" t="str">
        <f t="shared" si="16"/>
        <v>2014_3978</v>
      </c>
      <c r="D1084" s="126">
        <v>1082</v>
      </c>
      <c r="E1084" s="127">
        <v>3978</v>
      </c>
      <c r="F1084" s="127" t="s">
        <v>88</v>
      </c>
      <c r="G1084" s="127">
        <v>3978</v>
      </c>
      <c r="H1084" s="127">
        <v>2014</v>
      </c>
      <c r="I1084" s="127">
        <v>0</v>
      </c>
      <c r="J1084" s="127">
        <v>1</v>
      </c>
      <c r="K1084" s="127">
        <v>545.1</v>
      </c>
      <c r="L1084" s="127">
        <v>470.1</v>
      </c>
      <c r="M1084" s="127">
        <v>1370890.88</v>
      </c>
      <c r="N1084" s="127">
        <v>1181834.8</v>
      </c>
      <c r="O1084" s="127">
        <v>1209622.6299999999</v>
      </c>
      <c r="P1084" s="127">
        <v>626197.69999999995</v>
      </c>
      <c r="Q1084" s="127">
        <v>2514.9299999999998</v>
      </c>
    </row>
    <row r="1085" spans="1:17" ht="25.5" x14ac:dyDescent="0.2">
      <c r="A1085" t="str">
        <f t="shared" si="16"/>
        <v>2014_6741</v>
      </c>
      <c r="D1085" s="126">
        <v>1083</v>
      </c>
      <c r="E1085" s="127">
        <v>6741</v>
      </c>
      <c r="F1085" s="127" t="s">
        <v>89</v>
      </c>
      <c r="G1085" s="127">
        <v>6741</v>
      </c>
      <c r="H1085" s="127">
        <v>2014</v>
      </c>
      <c r="I1085" s="127">
        <v>0</v>
      </c>
      <c r="J1085" s="127">
        <v>1</v>
      </c>
      <c r="K1085" s="127">
        <v>925.2</v>
      </c>
      <c r="L1085" s="127">
        <v>941.2</v>
      </c>
      <c r="M1085" s="127">
        <v>198548.98</v>
      </c>
      <c r="N1085" s="127">
        <v>270604.32</v>
      </c>
      <c r="O1085" s="127">
        <v>279671.73</v>
      </c>
      <c r="P1085" s="127">
        <v>329211.05</v>
      </c>
      <c r="Q1085" s="127">
        <v>214.6</v>
      </c>
    </row>
    <row r="1086" spans="1:17" ht="25.5" x14ac:dyDescent="0.2">
      <c r="A1086" t="str">
        <f t="shared" si="16"/>
        <v>2014_1970</v>
      </c>
      <c r="D1086" s="126">
        <v>1084</v>
      </c>
      <c r="E1086" s="127">
        <v>1970</v>
      </c>
      <c r="F1086" s="127" t="s">
        <v>90</v>
      </c>
      <c r="G1086" s="127">
        <v>1970</v>
      </c>
      <c r="H1086" s="127">
        <v>2014</v>
      </c>
      <c r="I1086" s="127">
        <v>0</v>
      </c>
      <c r="J1086" s="127">
        <v>1</v>
      </c>
      <c r="K1086" s="127">
        <v>515.79999999999995</v>
      </c>
      <c r="L1086" s="127">
        <v>480.8</v>
      </c>
      <c r="M1086" s="127">
        <v>25989.48</v>
      </c>
      <c r="N1086" s="127">
        <v>139967.26</v>
      </c>
      <c r="O1086" s="127">
        <v>143934.21</v>
      </c>
      <c r="P1086" s="127">
        <v>130983.19</v>
      </c>
      <c r="Q1086" s="127">
        <v>50.39</v>
      </c>
    </row>
    <row r="1087" spans="1:17" ht="38.25" x14ac:dyDescent="0.2">
      <c r="A1087" t="str">
        <f t="shared" si="16"/>
        <v>2014_1972</v>
      </c>
      <c r="D1087" s="126">
        <v>1085</v>
      </c>
      <c r="E1087" s="127">
        <v>1972</v>
      </c>
      <c r="F1087" s="127" t="s">
        <v>91</v>
      </c>
      <c r="G1087" s="127">
        <v>1972</v>
      </c>
      <c r="H1087" s="127">
        <v>2014</v>
      </c>
      <c r="I1087" s="127">
        <v>0</v>
      </c>
      <c r="J1087" s="127">
        <v>1</v>
      </c>
      <c r="K1087" s="127">
        <v>364</v>
      </c>
      <c r="L1087" s="127">
        <v>371</v>
      </c>
      <c r="M1087" s="127">
        <v>171540.5</v>
      </c>
      <c r="N1087" s="127">
        <v>151600.47</v>
      </c>
      <c r="O1087" s="127">
        <v>156577.07999999999</v>
      </c>
      <c r="P1087" s="127">
        <v>137535.71</v>
      </c>
      <c r="Q1087" s="127">
        <v>471.27</v>
      </c>
    </row>
    <row r="1088" spans="1:17" ht="25.5" x14ac:dyDescent="0.2">
      <c r="A1088" t="str">
        <f t="shared" si="16"/>
        <v>2014_1965</v>
      </c>
      <c r="D1088" s="126">
        <v>1086</v>
      </c>
      <c r="E1088" s="127">
        <v>1965</v>
      </c>
      <c r="F1088" s="127" t="s">
        <v>92</v>
      </c>
      <c r="G1088" s="127">
        <v>1965</v>
      </c>
      <c r="H1088" s="127">
        <v>2014</v>
      </c>
      <c r="I1088" s="127">
        <v>0</v>
      </c>
      <c r="J1088" s="127">
        <v>1</v>
      </c>
      <c r="K1088" s="127">
        <v>655</v>
      </c>
      <c r="L1088" s="127">
        <v>495</v>
      </c>
      <c r="M1088" s="127">
        <v>276006.51</v>
      </c>
      <c r="N1088" s="127">
        <v>149607.09</v>
      </c>
      <c r="O1088" s="127">
        <v>165634.6</v>
      </c>
      <c r="P1088" s="127">
        <v>150629.38</v>
      </c>
      <c r="Q1088" s="127">
        <v>421.38</v>
      </c>
    </row>
    <row r="1089" spans="1:17" ht="51" x14ac:dyDescent="0.2">
      <c r="A1089" t="str">
        <f t="shared" si="16"/>
        <v>2014_657</v>
      </c>
      <c r="D1089" s="126">
        <v>1087</v>
      </c>
      <c r="E1089" s="127">
        <v>657</v>
      </c>
      <c r="F1089" s="127" t="s">
        <v>333</v>
      </c>
      <c r="G1089" s="127">
        <v>657</v>
      </c>
      <c r="H1089" s="127">
        <v>2014</v>
      </c>
      <c r="I1089" s="127">
        <v>0</v>
      </c>
      <c r="J1089" s="127">
        <v>1</v>
      </c>
      <c r="K1089" s="127">
        <v>857.1</v>
      </c>
      <c r="L1089" s="127">
        <v>918.2</v>
      </c>
      <c r="M1089" s="127">
        <v>780322.75</v>
      </c>
      <c r="N1089" s="127">
        <v>501196.45</v>
      </c>
      <c r="O1089" s="127">
        <v>518317.82</v>
      </c>
      <c r="P1089" s="127">
        <v>297190.99</v>
      </c>
      <c r="Q1089" s="127">
        <v>910.42</v>
      </c>
    </row>
    <row r="1090" spans="1:17" ht="51" x14ac:dyDescent="0.2">
      <c r="A1090" t="str">
        <f t="shared" si="16"/>
        <v>2014_1989</v>
      </c>
      <c r="D1090" s="126">
        <v>1088</v>
      </c>
      <c r="E1090" s="127">
        <v>1989</v>
      </c>
      <c r="F1090" s="127" t="s">
        <v>93</v>
      </c>
      <c r="G1090" s="127">
        <v>1989</v>
      </c>
      <c r="H1090" s="127">
        <v>2014</v>
      </c>
      <c r="I1090" s="127">
        <v>0</v>
      </c>
      <c r="J1090" s="127">
        <v>1</v>
      </c>
      <c r="K1090" s="127">
        <v>414</v>
      </c>
      <c r="L1090" s="127">
        <v>534</v>
      </c>
      <c r="M1090" s="127">
        <v>147242.67000000001</v>
      </c>
      <c r="N1090" s="127">
        <v>166342.82999999999</v>
      </c>
      <c r="O1090" s="127">
        <v>170620.4</v>
      </c>
      <c r="P1090" s="127">
        <v>98867</v>
      </c>
      <c r="Q1090" s="127">
        <v>355.66</v>
      </c>
    </row>
    <row r="1091" spans="1:17" ht="51" x14ac:dyDescent="0.2">
      <c r="A1091" t="str">
        <f t="shared" si="16"/>
        <v>2014_2007</v>
      </c>
      <c r="D1091" s="126">
        <v>1089</v>
      </c>
      <c r="E1091" s="127">
        <v>2007</v>
      </c>
      <c r="F1091" s="127" t="s">
        <v>94</v>
      </c>
      <c r="G1091" s="127">
        <v>2007</v>
      </c>
      <c r="H1091" s="127">
        <v>2014</v>
      </c>
      <c r="I1091" s="127">
        <v>0</v>
      </c>
      <c r="J1091" s="127">
        <v>1</v>
      </c>
      <c r="K1091" s="127">
        <v>631</v>
      </c>
      <c r="L1091" s="127">
        <v>568.20000000000005</v>
      </c>
      <c r="M1091" s="127">
        <v>470493.08</v>
      </c>
      <c r="N1091" s="127">
        <v>300254.39</v>
      </c>
      <c r="O1091" s="127">
        <v>306171.84000000003</v>
      </c>
      <c r="P1091" s="127">
        <v>209646.98</v>
      </c>
      <c r="Q1091" s="127">
        <v>745.63</v>
      </c>
    </row>
    <row r="1092" spans="1:17" ht="25.5" x14ac:dyDescent="0.2">
      <c r="A1092" t="str">
        <f t="shared" ref="A1092:A1155" si="17">CONCATENATE(H1092,"_",G1092)</f>
        <v>2014_2088</v>
      </c>
      <c r="D1092" s="126">
        <v>1090</v>
      </c>
      <c r="E1092" s="127">
        <v>2088</v>
      </c>
      <c r="F1092" s="127" t="s">
        <v>95</v>
      </c>
      <c r="G1092" s="127">
        <v>2088</v>
      </c>
      <c r="H1092" s="127">
        <v>2014</v>
      </c>
      <c r="I1092" s="127">
        <v>0</v>
      </c>
      <c r="J1092" s="127">
        <v>1</v>
      </c>
      <c r="K1092" s="127">
        <v>668.8</v>
      </c>
      <c r="L1092" s="127">
        <v>757.8</v>
      </c>
      <c r="M1092" s="127">
        <v>270780.98</v>
      </c>
      <c r="N1092" s="127">
        <v>284778.2</v>
      </c>
      <c r="O1092" s="127">
        <v>285225.08</v>
      </c>
      <c r="P1092" s="127">
        <v>241825.99</v>
      </c>
      <c r="Q1092" s="127">
        <v>404.88</v>
      </c>
    </row>
    <row r="1093" spans="1:17" ht="25.5" x14ac:dyDescent="0.2">
      <c r="A1093" t="str">
        <f t="shared" si="17"/>
        <v>2014_2097</v>
      </c>
      <c r="D1093" s="126">
        <v>1091</v>
      </c>
      <c r="E1093" s="127">
        <v>2097</v>
      </c>
      <c r="F1093" s="127" t="s">
        <v>96</v>
      </c>
      <c r="G1093" s="127">
        <v>2097</v>
      </c>
      <c r="H1093" s="127">
        <v>2014</v>
      </c>
      <c r="I1093" s="127">
        <v>0</v>
      </c>
      <c r="J1093" s="127">
        <v>1</v>
      </c>
      <c r="K1093" s="127">
        <v>458.8</v>
      </c>
      <c r="L1093" s="127">
        <v>432</v>
      </c>
      <c r="M1093" s="127">
        <v>135331.89000000001</v>
      </c>
      <c r="N1093" s="127">
        <v>250245.89</v>
      </c>
      <c r="O1093" s="127">
        <v>265491.03000000003</v>
      </c>
      <c r="P1093" s="127">
        <v>211398.85</v>
      </c>
      <c r="Q1093" s="127">
        <v>294.97000000000003</v>
      </c>
    </row>
    <row r="1094" spans="1:17" x14ac:dyDescent="0.2">
      <c r="A1094" t="str">
        <f t="shared" si="17"/>
        <v>2014_2113</v>
      </c>
      <c r="D1094" s="126">
        <v>1092</v>
      </c>
      <c r="E1094" s="127">
        <v>2113</v>
      </c>
      <c r="F1094" s="127" t="s">
        <v>97</v>
      </c>
      <c r="G1094" s="127">
        <v>2113</v>
      </c>
      <c r="H1094" s="127">
        <v>2014</v>
      </c>
      <c r="I1094" s="127">
        <v>0</v>
      </c>
      <c r="J1094" s="127">
        <v>1</v>
      </c>
      <c r="K1094" s="127">
        <v>236.8</v>
      </c>
      <c r="L1094" s="127">
        <v>234.8</v>
      </c>
      <c r="M1094" s="127">
        <v>188160.54</v>
      </c>
      <c r="N1094" s="127">
        <v>150064.51</v>
      </c>
      <c r="O1094" s="127">
        <v>151762.57999999999</v>
      </c>
      <c r="P1094" s="127">
        <v>89416.35</v>
      </c>
      <c r="Q1094" s="127">
        <v>794.6</v>
      </c>
    </row>
    <row r="1095" spans="1:17" ht="38.25" x14ac:dyDescent="0.2">
      <c r="A1095" t="str">
        <f t="shared" si="17"/>
        <v>2014_2124</v>
      </c>
      <c r="D1095" s="126">
        <v>1093</v>
      </c>
      <c r="E1095" s="127">
        <v>2124</v>
      </c>
      <c r="F1095" s="127" t="s">
        <v>397</v>
      </c>
      <c r="G1095" s="127">
        <v>2124</v>
      </c>
      <c r="H1095" s="127">
        <v>2014</v>
      </c>
      <c r="I1095" s="127">
        <v>0</v>
      </c>
      <c r="J1095" s="127">
        <v>1</v>
      </c>
      <c r="K1095" s="127">
        <v>1376.8</v>
      </c>
      <c r="L1095" s="127">
        <v>1322.8</v>
      </c>
      <c r="M1095" s="127">
        <v>182232.55</v>
      </c>
      <c r="N1095" s="127">
        <v>400963.67</v>
      </c>
      <c r="O1095" s="127">
        <v>411498.56</v>
      </c>
      <c r="P1095" s="127">
        <v>504360.81</v>
      </c>
      <c r="Q1095" s="127">
        <v>132.36000000000001</v>
      </c>
    </row>
    <row r="1096" spans="1:17" ht="51" x14ac:dyDescent="0.2">
      <c r="A1096" t="str">
        <f t="shared" si="17"/>
        <v>2014_2151</v>
      </c>
      <c r="D1096" s="126">
        <v>1094</v>
      </c>
      <c r="E1096" s="127">
        <v>2151</v>
      </c>
      <c r="F1096" s="127" t="s">
        <v>406</v>
      </c>
      <c r="G1096" s="127">
        <v>2151</v>
      </c>
      <c r="H1096" s="127">
        <v>2014</v>
      </c>
      <c r="I1096" s="127">
        <v>0</v>
      </c>
      <c r="J1096" s="127">
        <v>2</v>
      </c>
      <c r="K1096" s="127">
        <v>436.3</v>
      </c>
      <c r="L1096" s="127">
        <v>387</v>
      </c>
      <c r="M1096" s="127">
        <v>185685.54</v>
      </c>
      <c r="N1096" s="127">
        <v>165982.56</v>
      </c>
      <c r="O1096" s="127">
        <v>177105.02</v>
      </c>
      <c r="P1096" s="127">
        <v>154840.79</v>
      </c>
      <c r="Q1096" s="127">
        <v>425.59</v>
      </c>
    </row>
    <row r="1097" spans="1:17" x14ac:dyDescent="0.2">
      <c r="A1097" t="str">
        <f t="shared" si="17"/>
        <v>2014_2169</v>
      </c>
      <c r="D1097" s="126">
        <v>1095</v>
      </c>
      <c r="E1097" s="127">
        <v>2169</v>
      </c>
      <c r="F1097" s="127" t="s">
        <v>98</v>
      </c>
      <c r="G1097" s="127">
        <v>2169</v>
      </c>
      <c r="H1097" s="127">
        <v>2014</v>
      </c>
      <c r="I1097" s="127">
        <v>0</v>
      </c>
      <c r="J1097" s="127">
        <v>1</v>
      </c>
      <c r="K1097" s="127">
        <v>1660.2</v>
      </c>
      <c r="L1097" s="127">
        <v>1682.7</v>
      </c>
      <c r="M1097" s="127">
        <v>1338817.45</v>
      </c>
      <c r="N1097" s="127">
        <v>651232.68999999994</v>
      </c>
      <c r="O1097" s="127">
        <v>662885.27</v>
      </c>
      <c r="P1097" s="127">
        <v>748558.93</v>
      </c>
      <c r="Q1097" s="127">
        <v>806.42</v>
      </c>
    </row>
    <row r="1098" spans="1:17" ht="25.5" x14ac:dyDescent="0.2">
      <c r="A1098" t="str">
        <f t="shared" si="17"/>
        <v>2014_2295</v>
      </c>
      <c r="D1098" s="126">
        <v>1096</v>
      </c>
      <c r="E1098" s="127">
        <v>2295</v>
      </c>
      <c r="F1098" s="127" t="s">
        <v>99</v>
      </c>
      <c r="G1098" s="127">
        <v>2295</v>
      </c>
      <c r="H1098" s="127">
        <v>2014</v>
      </c>
      <c r="I1098" s="127">
        <v>0</v>
      </c>
      <c r="J1098" s="127">
        <v>1</v>
      </c>
      <c r="K1098" s="127">
        <v>1105.4000000000001</v>
      </c>
      <c r="L1098" s="127">
        <v>1130.0999999999999</v>
      </c>
      <c r="M1098" s="127">
        <v>547209.30000000005</v>
      </c>
      <c r="N1098" s="127">
        <v>319092.03999999998</v>
      </c>
      <c r="O1098" s="127">
        <v>326898.75</v>
      </c>
      <c r="P1098" s="127">
        <v>374972.78</v>
      </c>
      <c r="Q1098" s="127">
        <v>495.03</v>
      </c>
    </row>
    <row r="1099" spans="1:17" ht="25.5" x14ac:dyDescent="0.2">
      <c r="A1099" t="str">
        <f t="shared" si="17"/>
        <v>2014_2313</v>
      </c>
      <c r="D1099" s="126">
        <v>1097</v>
      </c>
      <c r="E1099" s="127">
        <v>2313</v>
      </c>
      <c r="F1099" s="127" t="s">
        <v>100</v>
      </c>
      <c r="G1099" s="127">
        <v>2313</v>
      </c>
      <c r="H1099" s="127">
        <v>2014</v>
      </c>
      <c r="I1099" s="127">
        <v>0</v>
      </c>
      <c r="J1099" s="127">
        <v>1</v>
      </c>
      <c r="K1099" s="127">
        <v>3729.9</v>
      </c>
      <c r="L1099" s="127">
        <v>3654.1</v>
      </c>
      <c r="M1099" s="127">
        <v>2100557.39</v>
      </c>
      <c r="N1099" s="127">
        <v>2228521.15</v>
      </c>
      <c r="O1099" s="127">
        <v>2277161.2400000002</v>
      </c>
      <c r="P1099" s="127">
        <v>1190106.19</v>
      </c>
      <c r="Q1099" s="127">
        <v>563.16999999999996</v>
      </c>
    </row>
    <row r="1100" spans="1:17" ht="25.5" x14ac:dyDescent="0.2">
      <c r="A1100" t="str">
        <f t="shared" si="17"/>
        <v>2014_2322</v>
      </c>
      <c r="D1100" s="126">
        <v>1098</v>
      </c>
      <c r="E1100" s="127">
        <v>2322</v>
      </c>
      <c r="F1100" s="127" t="s">
        <v>101</v>
      </c>
      <c r="G1100" s="127">
        <v>2322</v>
      </c>
      <c r="H1100" s="127">
        <v>2014</v>
      </c>
      <c r="I1100" s="127">
        <v>0</v>
      </c>
      <c r="J1100" s="127">
        <v>1</v>
      </c>
      <c r="K1100" s="127">
        <v>2226.3000000000002</v>
      </c>
      <c r="L1100" s="127">
        <v>2013.9</v>
      </c>
      <c r="M1100" s="127">
        <v>1093012.96</v>
      </c>
      <c r="N1100" s="127">
        <v>368364.85</v>
      </c>
      <c r="O1100" s="127">
        <v>398398.01</v>
      </c>
      <c r="P1100" s="127">
        <v>339602.49</v>
      </c>
      <c r="Q1100" s="127">
        <v>490.95</v>
      </c>
    </row>
    <row r="1101" spans="1:17" ht="25.5" x14ac:dyDescent="0.2">
      <c r="A1101" t="str">
        <f t="shared" si="17"/>
        <v>2014_2369</v>
      </c>
      <c r="D1101" s="126">
        <v>1099</v>
      </c>
      <c r="E1101" s="127">
        <v>2369</v>
      </c>
      <c r="F1101" s="127" t="s">
        <v>102</v>
      </c>
      <c r="G1101" s="127">
        <v>2369</v>
      </c>
      <c r="H1101" s="127">
        <v>2014</v>
      </c>
      <c r="I1101" s="127">
        <v>0</v>
      </c>
      <c r="J1101" s="127">
        <v>1</v>
      </c>
      <c r="K1101" s="127">
        <v>449</v>
      </c>
      <c r="L1101" s="127">
        <v>436</v>
      </c>
      <c r="M1101" s="127">
        <v>93504.9</v>
      </c>
      <c r="N1101" s="127">
        <v>75208.37</v>
      </c>
      <c r="O1101" s="127">
        <v>77950.009999999995</v>
      </c>
      <c r="P1101" s="127">
        <v>86410.39</v>
      </c>
      <c r="Q1101" s="127">
        <v>208.25</v>
      </c>
    </row>
    <row r="1102" spans="1:17" x14ac:dyDescent="0.2">
      <c r="A1102" t="str">
        <f t="shared" si="17"/>
        <v>2014_2682</v>
      </c>
      <c r="D1102" s="126">
        <v>1100</v>
      </c>
      <c r="E1102" s="127">
        <v>2682</v>
      </c>
      <c r="F1102" s="127" t="s">
        <v>1</v>
      </c>
      <c r="G1102" s="127">
        <v>2682</v>
      </c>
      <c r="H1102" s="127">
        <v>2014</v>
      </c>
      <c r="I1102" s="127">
        <v>0</v>
      </c>
      <c r="J1102" s="127">
        <v>1</v>
      </c>
      <c r="K1102" s="127">
        <v>316</v>
      </c>
      <c r="L1102" s="127">
        <v>485</v>
      </c>
      <c r="M1102" s="127">
        <v>181452.1</v>
      </c>
      <c r="N1102" s="127">
        <v>200180.82</v>
      </c>
      <c r="O1102" s="127">
        <v>211612.79999999999</v>
      </c>
      <c r="P1102" s="127">
        <v>124461.1</v>
      </c>
      <c r="Q1102" s="127">
        <v>574.22</v>
      </c>
    </row>
    <row r="1103" spans="1:17" ht="25.5" x14ac:dyDescent="0.2">
      <c r="A1103" t="str">
        <f t="shared" si="17"/>
        <v>2014_2376</v>
      </c>
      <c r="D1103" s="126">
        <v>1101</v>
      </c>
      <c r="E1103" s="127">
        <v>2376</v>
      </c>
      <c r="F1103" s="127" t="s">
        <v>103</v>
      </c>
      <c r="G1103" s="127">
        <v>2376</v>
      </c>
      <c r="H1103" s="127">
        <v>2014</v>
      </c>
      <c r="I1103" s="127">
        <v>0</v>
      </c>
      <c r="J1103" s="127">
        <v>1</v>
      </c>
      <c r="K1103" s="127">
        <v>464.4</v>
      </c>
      <c r="L1103" s="127">
        <v>449.5</v>
      </c>
      <c r="M1103" s="127">
        <v>390953.1</v>
      </c>
      <c r="N1103" s="127">
        <v>0</v>
      </c>
      <c r="O1103" s="127">
        <v>3705.82</v>
      </c>
      <c r="P1103" s="127">
        <v>110922.42</v>
      </c>
      <c r="Q1103" s="127">
        <v>841.85</v>
      </c>
    </row>
    <row r="1104" spans="1:17" ht="38.25" x14ac:dyDescent="0.2">
      <c r="A1104" t="str">
        <f t="shared" si="17"/>
        <v>2014_2403</v>
      </c>
      <c r="D1104" s="126">
        <v>1102</v>
      </c>
      <c r="E1104" s="127">
        <v>2403</v>
      </c>
      <c r="F1104" s="127" t="s">
        <v>398</v>
      </c>
      <c r="G1104" s="127">
        <v>2403</v>
      </c>
      <c r="H1104" s="127">
        <v>2014</v>
      </c>
      <c r="I1104" s="127">
        <v>0</v>
      </c>
      <c r="J1104" s="127">
        <v>2</v>
      </c>
      <c r="K1104" s="127">
        <v>1014.2</v>
      </c>
      <c r="L1104" s="127">
        <v>1102.0999999999999</v>
      </c>
      <c r="M1104" s="127">
        <v>468775.07</v>
      </c>
      <c r="N1104" s="127">
        <v>425891.02</v>
      </c>
      <c r="O1104" s="127">
        <v>431149.63</v>
      </c>
      <c r="P1104" s="127">
        <v>314675.12</v>
      </c>
      <c r="Q1104" s="127">
        <v>462.21</v>
      </c>
    </row>
    <row r="1105" spans="1:17" ht="38.25" x14ac:dyDescent="0.2">
      <c r="A1105" t="str">
        <f t="shared" si="17"/>
        <v>2014_2457</v>
      </c>
      <c r="D1105" s="126">
        <v>1103</v>
      </c>
      <c r="E1105" s="127">
        <v>2457</v>
      </c>
      <c r="F1105" s="127" t="s">
        <v>104</v>
      </c>
      <c r="G1105" s="127">
        <v>2457</v>
      </c>
      <c r="H1105" s="127">
        <v>2014</v>
      </c>
      <c r="I1105" s="127">
        <v>0</v>
      </c>
      <c r="J1105" s="127">
        <v>1</v>
      </c>
      <c r="K1105" s="127">
        <v>442.1</v>
      </c>
      <c r="L1105" s="127">
        <v>425.1</v>
      </c>
      <c r="M1105" s="127">
        <v>175130.33</v>
      </c>
      <c r="N1105" s="127">
        <v>200112.07</v>
      </c>
      <c r="O1105" s="127">
        <v>206127.44</v>
      </c>
      <c r="P1105" s="127">
        <v>123856.93</v>
      </c>
      <c r="Q1105" s="127">
        <v>396.13</v>
      </c>
    </row>
    <row r="1106" spans="1:17" x14ac:dyDescent="0.2">
      <c r="A1106" t="str">
        <f t="shared" si="17"/>
        <v>2014_2466</v>
      </c>
      <c r="D1106" s="126">
        <v>1104</v>
      </c>
      <c r="E1106" s="127">
        <v>2466</v>
      </c>
      <c r="F1106" s="127" t="s">
        <v>105</v>
      </c>
      <c r="G1106" s="127">
        <v>2466</v>
      </c>
      <c r="H1106" s="127">
        <v>2014</v>
      </c>
      <c r="I1106" s="127">
        <v>0</v>
      </c>
      <c r="J1106" s="127">
        <v>1</v>
      </c>
      <c r="K1106" s="127">
        <v>1321.2</v>
      </c>
      <c r="L1106" s="127">
        <v>1390.8</v>
      </c>
      <c r="M1106" s="127">
        <v>652071.88</v>
      </c>
      <c r="N1106" s="127">
        <v>275623.52</v>
      </c>
      <c r="O1106" s="127">
        <v>290288.90999999997</v>
      </c>
      <c r="P1106" s="127">
        <v>372258.7</v>
      </c>
      <c r="Q1106" s="127">
        <v>493.55</v>
      </c>
    </row>
    <row r="1107" spans="1:17" ht="38.25" x14ac:dyDescent="0.2">
      <c r="A1107" t="str">
        <f t="shared" si="17"/>
        <v>2014_2493</v>
      </c>
      <c r="D1107" s="126">
        <v>1105</v>
      </c>
      <c r="E1107" s="127">
        <v>2493</v>
      </c>
      <c r="F1107" s="127" t="s">
        <v>106</v>
      </c>
      <c r="G1107" s="127">
        <v>2493</v>
      </c>
      <c r="H1107" s="127">
        <v>2014</v>
      </c>
      <c r="I1107" s="127">
        <v>0</v>
      </c>
      <c r="J1107" s="127">
        <v>1</v>
      </c>
      <c r="K1107" s="127">
        <v>112</v>
      </c>
      <c r="L1107" s="127">
        <v>46</v>
      </c>
      <c r="M1107" s="127">
        <v>469352.86</v>
      </c>
      <c r="N1107" s="127">
        <v>40075.83</v>
      </c>
      <c r="O1107" s="127">
        <v>43863.43</v>
      </c>
      <c r="P1107" s="127">
        <v>61042.87</v>
      </c>
      <c r="Q1107" s="127">
        <v>4190.6499999999996</v>
      </c>
    </row>
    <row r="1108" spans="1:17" ht="38.25" x14ac:dyDescent="0.2">
      <c r="A1108" t="str">
        <f t="shared" si="17"/>
        <v>2014_2502</v>
      </c>
      <c r="D1108" s="126">
        <v>1106</v>
      </c>
      <c r="E1108" s="127">
        <v>2502</v>
      </c>
      <c r="F1108" s="127" t="s">
        <v>107</v>
      </c>
      <c r="G1108" s="127">
        <v>2502</v>
      </c>
      <c r="H1108" s="127">
        <v>2014</v>
      </c>
      <c r="I1108" s="127">
        <v>0</v>
      </c>
      <c r="J1108" s="127">
        <v>1</v>
      </c>
      <c r="K1108" s="127">
        <v>601.5</v>
      </c>
      <c r="L1108" s="127">
        <v>546.1</v>
      </c>
      <c r="M1108" s="127">
        <v>414451.72</v>
      </c>
      <c r="N1108" s="127">
        <v>200091.8</v>
      </c>
      <c r="O1108" s="127">
        <v>206852.54</v>
      </c>
      <c r="P1108" s="127">
        <v>196123.31</v>
      </c>
      <c r="Q1108" s="127">
        <v>689.03</v>
      </c>
    </row>
    <row r="1109" spans="1:17" x14ac:dyDescent="0.2">
      <c r="A1109" t="str">
        <f t="shared" si="17"/>
        <v>2014_2511</v>
      </c>
      <c r="D1109" s="126">
        <v>1107</v>
      </c>
      <c r="E1109" s="127">
        <v>2511</v>
      </c>
      <c r="F1109" s="127" t="s">
        <v>108</v>
      </c>
      <c r="G1109" s="127">
        <v>2511</v>
      </c>
      <c r="H1109" s="127">
        <v>2014</v>
      </c>
      <c r="I1109" s="127">
        <v>0</v>
      </c>
      <c r="J1109" s="127">
        <v>1</v>
      </c>
      <c r="K1109" s="127">
        <v>1960.5</v>
      </c>
      <c r="L1109" s="127">
        <v>1966.5</v>
      </c>
      <c r="M1109" s="127">
        <v>1140071</v>
      </c>
      <c r="N1109" s="127">
        <v>995580.8</v>
      </c>
      <c r="O1109" s="127">
        <v>1017038.45</v>
      </c>
      <c r="P1109" s="127">
        <v>565820.42000000004</v>
      </c>
      <c r="Q1109" s="127">
        <v>581.52</v>
      </c>
    </row>
    <row r="1110" spans="1:17" ht="25.5" x14ac:dyDescent="0.2">
      <c r="A1110" t="str">
        <f t="shared" si="17"/>
        <v>2014_2520</v>
      </c>
      <c r="D1110" s="126">
        <v>1108</v>
      </c>
      <c r="E1110" s="127">
        <v>2520</v>
      </c>
      <c r="F1110" s="127" t="s">
        <v>109</v>
      </c>
      <c r="G1110" s="127">
        <v>2520</v>
      </c>
      <c r="H1110" s="127">
        <v>2014</v>
      </c>
      <c r="I1110" s="127">
        <v>0</v>
      </c>
      <c r="J1110" s="127">
        <v>1</v>
      </c>
      <c r="K1110" s="127">
        <v>293.3</v>
      </c>
      <c r="L1110" s="127">
        <v>326.60000000000002</v>
      </c>
      <c r="M1110" s="127">
        <v>37078.83</v>
      </c>
      <c r="N1110" s="127">
        <v>40290.07</v>
      </c>
      <c r="O1110" s="127">
        <v>44143.16</v>
      </c>
      <c r="P1110" s="127">
        <v>130095.82</v>
      </c>
      <c r="Q1110" s="127">
        <v>126.42</v>
      </c>
    </row>
    <row r="1111" spans="1:17" ht="25.5" x14ac:dyDescent="0.2">
      <c r="A1111" t="str">
        <f t="shared" si="17"/>
        <v>2014_2556</v>
      </c>
      <c r="D1111" s="126">
        <v>1109</v>
      </c>
      <c r="E1111" s="127">
        <v>2556</v>
      </c>
      <c r="F1111" s="127" t="s">
        <v>110</v>
      </c>
      <c r="G1111" s="127">
        <v>2556</v>
      </c>
      <c r="H1111" s="127">
        <v>2014</v>
      </c>
      <c r="I1111" s="127">
        <v>0</v>
      </c>
      <c r="J1111" s="127">
        <v>1</v>
      </c>
      <c r="K1111" s="127">
        <v>354</v>
      </c>
      <c r="L1111" s="127">
        <v>316</v>
      </c>
      <c r="M1111" s="127">
        <v>456952.75</v>
      </c>
      <c r="N1111" s="127">
        <v>100446.75</v>
      </c>
      <c r="O1111" s="127">
        <v>115489.12</v>
      </c>
      <c r="P1111" s="127">
        <v>146261.76000000001</v>
      </c>
      <c r="Q1111" s="127">
        <v>1290.83</v>
      </c>
    </row>
    <row r="1112" spans="1:17" ht="25.5" x14ac:dyDescent="0.2">
      <c r="A1112" t="str">
        <f t="shared" si="17"/>
        <v>2014_3195</v>
      </c>
      <c r="D1112" s="126">
        <v>1110</v>
      </c>
      <c r="E1112" s="127">
        <v>3195</v>
      </c>
      <c r="F1112" s="127" t="s">
        <v>111</v>
      </c>
      <c r="G1112" s="127">
        <v>3195</v>
      </c>
      <c r="H1112" s="127">
        <v>2014</v>
      </c>
      <c r="I1112" s="127">
        <v>0</v>
      </c>
      <c r="J1112" s="127">
        <v>2</v>
      </c>
      <c r="K1112" s="127">
        <v>1303.5</v>
      </c>
      <c r="L1112" s="127">
        <v>1234.4000000000001</v>
      </c>
      <c r="M1112" s="127">
        <v>834425.6</v>
      </c>
      <c r="N1112" s="127">
        <v>379650.58</v>
      </c>
      <c r="O1112" s="127">
        <v>392402.05</v>
      </c>
      <c r="P1112" s="127">
        <v>517835.61</v>
      </c>
      <c r="Q1112" s="127">
        <v>640.14</v>
      </c>
    </row>
    <row r="1113" spans="1:17" ht="25.5" x14ac:dyDescent="0.2">
      <c r="A1113" t="str">
        <f t="shared" si="17"/>
        <v>2014_2709</v>
      </c>
      <c r="D1113" s="126">
        <v>1111</v>
      </c>
      <c r="E1113" s="127">
        <v>2709</v>
      </c>
      <c r="F1113" s="127" t="s">
        <v>112</v>
      </c>
      <c r="G1113" s="127">
        <v>2709</v>
      </c>
      <c r="H1113" s="127">
        <v>2014</v>
      </c>
      <c r="I1113" s="127">
        <v>0</v>
      </c>
      <c r="J1113" s="127">
        <v>1</v>
      </c>
      <c r="K1113" s="127">
        <v>1625.8</v>
      </c>
      <c r="L1113" s="127">
        <v>1642.8</v>
      </c>
      <c r="M1113" s="127">
        <v>505259.9</v>
      </c>
      <c r="N1113" s="127">
        <v>145191.01</v>
      </c>
      <c r="O1113" s="127">
        <v>167662.93</v>
      </c>
      <c r="P1113" s="127">
        <v>580645</v>
      </c>
      <c r="Q1113" s="127">
        <v>310.77999999999997</v>
      </c>
    </row>
    <row r="1114" spans="1:17" x14ac:dyDescent="0.2">
      <c r="A1114" t="str">
        <f t="shared" si="17"/>
        <v>2014_2718</v>
      </c>
      <c r="D1114" s="126">
        <v>1112</v>
      </c>
      <c r="E1114" s="127">
        <v>2718</v>
      </c>
      <c r="F1114" s="127" t="s">
        <v>113</v>
      </c>
      <c r="G1114" s="127">
        <v>2718</v>
      </c>
      <c r="H1114" s="127">
        <v>2014</v>
      </c>
      <c r="I1114" s="127">
        <v>0</v>
      </c>
      <c r="J1114" s="127">
        <v>1</v>
      </c>
      <c r="K1114" s="127">
        <v>573.79999999999995</v>
      </c>
      <c r="L1114" s="127">
        <v>532</v>
      </c>
      <c r="M1114" s="127">
        <v>448542.2</v>
      </c>
      <c r="N1114" s="127">
        <v>275880.53999999998</v>
      </c>
      <c r="O1114" s="127">
        <v>309380.67</v>
      </c>
      <c r="P1114" s="127">
        <v>13661.72</v>
      </c>
      <c r="Q1114" s="127">
        <v>781.7</v>
      </c>
    </row>
    <row r="1115" spans="1:17" ht="25.5" x14ac:dyDescent="0.2">
      <c r="A1115" t="str">
        <f t="shared" si="17"/>
        <v>2014_2727</v>
      </c>
      <c r="D1115" s="126">
        <v>1113</v>
      </c>
      <c r="E1115" s="127">
        <v>2727</v>
      </c>
      <c r="F1115" s="127" t="s">
        <v>114</v>
      </c>
      <c r="G1115" s="127">
        <v>2727</v>
      </c>
      <c r="H1115" s="127">
        <v>2014</v>
      </c>
      <c r="I1115" s="127">
        <v>0</v>
      </c>
      <c r="J1115" s="127">
        <v>1</v>
      </c>
      <c r="K1115" s="127">
        <v>624.70000000000005</v>
      </c>
      <c r="L1115" s="127">
        <v>658.7</v>
      </c>
      <c r="M1115" s="127">
        <v>254937.45</v>
      </c>
      <c r="N1115" s="127">
        <v>275256.40000000002</v>
      </c>
      <c r="O1115" s="127">
        <v>287298.28000000003</v>
      </c>
      <c r="P1115" s="127">
        <v>175780.41</v>
      </c>
      <c r="Q1115" s="127">
        <v>408.1</v>
      </c>
    </row>
    <row r="1116" spans="1:17" ht="25.5" x14ac:dyDescent="0.2">
      <c r="A1116" t="str">
        <f t="shared" si="17"/>
        <v>2014_2754</v>
      </c>
      <c r="D1116" s="126">
        <v>1114</v>
      </c>
      <c r="E1116" s="127">
        <v>2754</v>
      </c>
      <c r="F1116" s="127" t="s">
        <v>115</v>
      </c>
      <c r="G1116" s="127">
        <v>2754</v>
      </c>
      <c r="H1116" s="127">
        <v>2014</v>
      </c>
      <c r="I1116" s="127">
        <v>0</v>
      </c>
      <c r="J1116" s="127">
        <v>1</v>
      </c>
      <c r="K1116" s="127">
        <v>465.8</v>
      </c>
      <c r="L1116" s="127">
        <v>515.20000000000005</v>
      </c>
      <c r="M1116" s="127">
        <v>181358.89</v>
      </c>
      <c r="N1116" s="127">
        <v>0</v>
      </c>
      <c r="O1116" s="127">
        <v>3255.35</v>
      </c>
      <c r="P1116" s="127">
        <v>83639</v>
      </c>
      <c r="Q1116" s="127">
        <v>389.35</v>
      </c>
    </row>
    <row r="1117" spans="1:17" x14ac:dyDescent="0.2">
      <c r="A1117" t="str">
        <f t="shared" si="17"/>
        <v>2014_2766</v>
      </c>
      <c r="D1117" s="126">
        <v>1115</v>
      </c>
      <c r="E1117" s="127">
        <v>2766</v>
      </c>
      <c r="F1117" s="127" t="s">
        <v>334</v>
      </c>
      <c r="G1117" s="127">
        <v>2766</v>
      </c>
      <c r="H1117" s="127">
        <v>2014</v>
      </c>
      <c r="I1117" s="127">
        <v>0</v>
      </c>
      <c r="J1117" s="127">
        <v>1</v>
      </c>
      <c r="K1117" s="127">
        <v>324.89999999999998</v>
      </c>
      <c r="L1117" s="127">
        <v>320.89999999999998</v>
      </c>
      <c r="M1117" s="127">
        <v>462955.5</v>
      </c>
      <c r="N1117" s="127">
        <v>199337.65</v>
      </c>
      <c r="O1117" s="127">
        <v>206212.69</v>
      </c>
      <c r="P1117" s="127">
        <v>161017.32999999999</v>
      </c>
      <c r="Q1117" s="127">
        <v>1424.92</v>
      </c>
    </row>
    <row r="1118" spans="1:17" x14ac:dyDescent="0.2">
      <c r="A1118" t="str">
        <f t="shared" si="17"/>
        <v>2014_2772</v>
      </c>
      <c r="D1118" s="126">
        <v>1116</v>
      </c>
      <c r="E1118" s="127">
        <v>2772</v>
      </c>
      <c r="F1118" s="127" t="s">
        <v>116</v>
      </c>
      <c r="G1118" s="127">
        <v>2772</v>
      </c>
      <c r="H1118" s="127">
        <v>2014</v>
      </c>
      <c r="I1118" s="127">
        <v>0</v>
      </c>
      <c r="J1118" s="127">
        <v>1</v>
      </c>
      <c r="K1118" s="127">
        <v>247.3</v>
      </c>
      <c r="L1118" s="127">
        <v>220.1</v>
      </c>
      <c r="M1118" s="127">
        <v>465309.31</v>
      </c>
      <c r="N1118" s="127">
        <v>499203.9</v>
      </c>
      <c r="O1118" s="127">
        <v>501905.39</v>
      </c>
      <c r="P1118" s="127">
        <v>51293.08</v>
      </c>
      <c r="Q1118" s="127">
        <v>1881.56</v>
      </c>
    </row>
    <row r="1119" spans="1:17" ht="25.5" x14ac:dyDescent="0.2">
      <c r="A1119" t="str">
        <f t="shared" si="17"/>
        <v>2014_2781</v>
      </c>
      <c r="D1119" s="126">
        <v>1117</v>
      </c>
      <c r="E1119" s="127">
        <v>2781</v>
      </c>
      <c r="F1119" s="127" t="s">
        <v>117</v>
      </c>
      <c r="G1119" s="127">
        <v>2781</v>
      </c>
      <c r="H1119" s="127">
        <v>2014</v>
      </c>
      <c r="I1119" s="127">
        <v>0</v>
      </c>
      <c r="J1119" s="127">
        <v>1</v>
      </c>
      <c r="K1119" s="127">
        <v>1217.3</v>
      </c>
      <c r="L1119" s="127">
        <v>1193.9000000000001</v>
      </c>
      <c r="M1119" s="127">
        <v>434675.63</v>
      </c>
      <c r="N1119" s="127">
        <v>250081.48</v>
      </c>
      <c r="O1119" s="127">
        <v>266297.03999999998</v>
      </c>
      <c r="P1119" s="127">
        <v>376634.94</v>
      </c>
      <c r="Q1119" s="127">
        <v>357.08</v>
      </c>
    </row>
    <row r="1120" spans="1:17" x14ac:dyDescent="0.2">
      <c r="A1120" t="str">
        <f t="shared" si="17"/>
        <v>2014_2826</v>
      </c>
      <c r="D1120" s="126">
        <v>1118</v>
      </c>
      <c r="E1120" s="127">
        <v>2826</v>
      </c>
      <c r="F1120" s="127" t="s">
        <v>118</v>
      </c>
      <c r="G1120" s="127">
        <v>2826</v>
      </c>
      <c r="H1120" s="127">
        <v>2014</v>
      </c>
      <c r="I1120" s="127">
        <v>0</v>
      </c>
      <c r="J1120" s="127">
        <v>1</v>
      </c>
      <c r="K1120" s="127">
        <v>1424.8</v>
      </c>
      <c r="L1120" s="127">
        <v>1543.8</v>
      </c>
      <c r="M1120" s="127">
        <v>788189.27</v>
      </c>
      <c r="N1120" s="127">
        <v>399839.44</v>
      </c>
      <c r="O1120" s="127">
        <v>410249.03</v>
      </c>
      <c r="P1120" s="127">
        <v>384576.77</v>
      </c>
      <c r="Q1120" s="127">
        <v>553.19000000000005</v>
      </c>
    </row>
    <row r="1121" spans="1:17" ht="38.25" x14ac:dyDescent="0.2">
      <c r="A1121" t="str">
        <f t="shared" si="17"/>
        <v>2014_2846</v>
      </c>
      <c r="D1121" s="126">
        <v>1119</v>
      </c>
      <c r="E1121" s="127">
        <v>2846</v>
      </c>
      <c r="F1121" s="127" t="s">
        <v>119</v>
      </c>
      <c r="G1121" s="127">
        <v>2846</v>
      </c>
      <c r="H1121" s="127">
        <v>2014</v>
      </c>
      <c r="I1121" s="127">
        <v>0</v>
      </c>
      <c r="J1121" s="127">
        <v>1</v>
      </c>
      <c r="K1121" s="127">
        <v>328</v>
      </c>
      <c r="L1121" s="127">
        <v>334</v>
      </c>
      <c r="M1121" s="127">
        <v>456025.95</v>
      </c>
      <c r="N1121" s="127">
        <v>95481.44</v>
      </c>
      <c r="O1121" s="127">
        <v>104753.77</v>
      </c>
      <c r="P1121" s="127">
        <v>70012.740000000005</v>
      </c>
      <c r="Q1121" s="127">
        <v>1390.32</v>
      </c>
    </row>
    <row r="1122" spans="1:17" ht="38.25" x14ac:dyDescent="0.2">
      <c r="A1122" t="str">
        <f t="shared" si="17"/>
        <v>2014_2862</v>
      </c>
      <c r="D1122" s="126">
        <v>1120</v>
      </c>
      <c r="E1122" s="127">
        <v>2862</v>
      </c>
      <c r="F1122" s="127" t="s">
        <v>120</v>
      </c>
      <c r="G1122" s="127">
        <v>2862</v>
      </c>
      <c r="H1122" s="127">
        <v>2014</v>
      </c>
      <c r="I1122" s="127">
        <v>0</v>
      </c>
      <c r="J1122" s="127">
        <v>1</v>
      </c>
      <c r="K1122" s="127">
        <v>619.5</v>
      </c>
      <c r="L1122" s="127">
        <v>635.5</v>
      </c>
      <c r="M1122" s="127">
        <v>72761.55</v>
      </c>
      <c r="N1122" s="127">
        <v>145482.45000000001</v>
      </c>
      <c r="O1122" s="127">
        <v>150006.39000000001</v>
      </c>
      <c r="P1122" s="127">
        <v>129853.92</v>
      </c>
      <c r="Q1122" s="127">
        <v>117.45</v>
      </c>
    </row>
    <row r="1123" spans="1:17" x14ac:dyDescent="0.2">
      <c r="A1123" t="str">
        <f t="shared" si="17"/>
        <v>2014_2977</v>
      </c>
      <c r="D1123" s="126">
        <v>1121</v>
      </c>
      <c r="E1123" s="127">
        <v>2977</v>
      </c>
      <c r="F1123" s="127" t="s">
        <v>121</v>
      </c>
      <c r="G1123" s="127">
        <v>2977</v>
      </c>
      <c r="H1123" s="127">
        <v>2014</v>
      </c>
      <c r="I1123" s="127">
        <v>0</v>
      </c>
      <c r="J1123" s="127">
        <v>1</v>
      </c>
      <c r="K1123" s="127">
        <v>649.5</v>
      </c>
      <c r="L1123" s="127">
        <v>679</v>
      </c>
      <c r="M1123" s="135">
        <v>-44102.74</v>
      </c>
      <c r="N1123" s="127">
        <v>250632.55</v>
      </c>
      <c r="O1123" s="127">
        <v>255511.94</v>
      </c>
      <c r="P1123" s="127">
        <v>292977.67</v>
      </c>
      <c r="Q1123" s="135">
        <v>-67.900000000000006</v>
      </c>
    </row>
    <row r="1124" spans="1:17" x14ac:dyDescent="0.2">
      <c r="A1124" t="str">
        <f t="shared" si="17"/>
        <v>2014_2988</v>
      </c>
      <c r="D1124" s="126">
        <v>1122</v>
      </c>
      <c r="E1124" s="127">
        <v>2988</v>
      </c>
      <c r="F1124" s="127" t="s">
        <v>122</v>
      </c>
      <c r="G1124" s="127">
        <v>2988</v>
      </c>
      <c r="H1124" s="127">
        <v>2014</v>
      </c>
      <c r="I1124" s="127">
        <v>0</v>
      </c>
      <c r="J1124" s="127">
        <v>1</v>
      </c>
      <c r="K1124" s="127">
        <v>546.6</v>
      </c>
      <c r="L1124" s="127">
        <v>749.7</v>
      </c>
      <c r="M1124" s="127">
        <v>171751.22</v>
      </c>
      <c r="N1124" s="127">
        <v>248398.82</v>
      </c>
      <c r="O1124" s="127">
        <v>254149.63</v>
      </c>
      <c r="P1124" s="127">
        <v>187029.71</v>
      </c>
      <c r="Q1124" s="127">
        <v>314.22000000000003</v>
      </c>
    </row>
    <row r="1125" spans="1:17" ht="38.25" x14ac:dyDescent="0.2">
      <c r="A1125" t="str">
        <f t="shared" si="17"/>
        <v>2014_3029</v>
      </c>
      <c r="D1125" s="126">
        <v>1123</v>
      </c>
      <c r="E1125" s="127">
        <v>3029</v>
      </c>
      <c r="F1125" s="127" t="s">
        <v>123</v>
      </c>
      <c r="G1125" s="127">
        <v>3029</v>
      </c>
      <c r="H1125" s="127">
        <v>2014</v>
      </c>
      <c r="I1125" s="127">
        <v>0</v>
      </c>
      <c r="J1125" s="127">
        <v>1</v>
      </c>
      <c r="K1125" s="127">
        <v>1297.0999999999999</v>
      </c>
      <c r="L1125" s="127">
        <v>1234.0999999999999</v>
      </c>
      <c r="M1125" s="127">
        <v>816893.83</v>
      </c>
      <c r="N1125" s="127">
        <v>661563.52</v>
      </c>
      <c r="O1125" s="127">
        <v>680343.81</v>
      </c>
      <c r="P1125" s="127">
        <v>587056.4</v>
      </c>
      <c r="Q1125" s="127">
        <v>629.78</v>
      </c>
    </row>
    <row r="1126" spans="1:17" ht="25.5" x14ac:dyDescent="0.2">
      <c r="A1126" t="str">
        <f t="shared" si="17"/>
        <v>2014_3033</v>
      </c>
      <c r="D1126" s="126">
        <v>1124</v>
      </c>
      <c r="E1126" s="127">
        <v>3033</v>
      </c>
      <c r="F1126" s="127" t="s">
        <v>124</v>
      </c>
      <c r="G1126" s="127">
        <v>3033</v>
      </c>
      <c r="H1126" s="127">
        <v>2014</v>
      </c>
      <c r="I1126" s="127">
        <v>0</v>
      </c>
      <c r="J1126" s="127">
        <v>1</v>
      </c>
      <c r="K1126" s="127">
        <v>436.8</v>
      </c>
      <c r="L1126" s="127">
        <v>363.1</v>
      </c>
      <c r="M1126" s="127">
        <v>446875.9</v>
      </c>
      <c r="N1126" s="127">
        <v>50020.34</v>
      </c>
      <c r="O1126" s="127">
        <v>56708.6</v>
      </c>
      <c r="P1126" s="127">
        <v>134358.76999999999</v>
      </c>
      <c r="Q1126" s="127">
        <v>1023.07</v>
      </c>
    </row>
    <row r="1127" spans="1:17" x14ac:dyDescent="0.2">
      <c r="A1127" t="str">
        <f t="shared" si="17"/>
        <v>2014_3042</v>
      </c>
      <c r="D1127" s="126">
        <v>1125</v>
      </c>
      <c r="E1127" s="127">
        <v>3042</v>
      </c>
      <c r="F1127" s="127" t="s">
        <v>125</v>
      </c>
      <c r="G1127" s="127">
        <v>3042</v>
      </c>
      <c r="H1127" s="127">
        <v>2014</v>
      </c>
      <c r="I1127" s="127">
        <v>0</v>
      </c>
      <c r="J1127" s="127">
        <v>1</v>
      </c>
      <c r="K1127" s="127">
        <v>670</v>
      </c>
      <c r="L1127" s="127">
        <v>725</v>
      </c>
      <c r="M1127" s="127">
        <v>299201.53000000003</v>
      </c>
      <c r="N1127" s="127">
        <v>150993.92000000001</v>
      </c>
      <c r="O1127" s="127">
        <v>157959.04999999999</v>
      </c>
      <c r="P1127" s="127">
        <v>175048.69</v>
      </c>
      <c r="Q1127" s="127">
        <v>446.57</v>
      </c>
    </row>
    <row r="1128" spans="1:17" x14ac:dyDescent="0.2">
      <c r="A1128" t="str">
        <f t="shared" si="17"/>
        <v>2014_3060</v>
      </c>
      <c r="D1128" s="126">
        <v>1126</v>
      </c>
      <c r="E1128" s="127">
        <v>3060</v>
      </c>
      <c r="F1128" s="127" t="s">
        <v>126</v>
      </c>
      <c r="G1128" s="127">
        <v>3060</v>
      </c>
      <c r="H1128" s="127">
        <v>2014</v>
      </c>
      <c r="I1128" s="127">
        <v>0</v>
      </c>
      <c r="J1128" s="127">
        <v>1</v>
      </c>
      <c r="K1128" s="127">
        <v>1189.5</v>
      </c>
      <c r="L1128" s="127">
        <v>1370.5</v>
      </c>
      <c r="M1128" s="127">
        <v>568100.99</v>
      </c>
      <c r="N1128" s="127">
        <v>74961.06</v>
      </c>
      <c r="O1128" s="127">
        <v>82681.509999999995</v>
      </c>
      <c r="P1128" s="127">
        <v>169682</v>
      </c>
      <c r="Q1128" s="127">
        <v>477.6</v>
      </c>
    </row>
    <row r="1129" spans="1:17" ht="25.5" x14ac:dyDescent="0.2">
      <c r="A1129" t="str">
        <f t="shared" si="17"/>
        <v>2014_3168</v>
      </c>
      <c r="D1129" s="126">
        <v>1127</v>
      </c>
      <c r="E1129" s="127">
        <v>3168</v>
      </c>
      <c r="F1129" s="127" t="s">
        <v>127</v>
      </c>
      <c r="G1129" s="127">
        <v>3168</v>
      </c>
      <c r="H1129" s="127">
        <v>2014</v>
      </c>
      <c r="I1129" s="127">
        <v>0</v>
      </c>
      <c r="J1129" s="127">
        <v>1</v>
      </c>
      <c r="K1129" s="127">
        <v>706.8</v>
      </c>
      <c r="L1129" s="127">
        <v>672.8</v>
      </c>
      <c r="M1129" s="127">
        <v>315970.58</v>
      </c>
      <c r="N1129" s="127">
        <v>225026.35</v>
      </c>
      <c r="O1129" s="127">
        <v>243120.4</v>
      </c>
      <c r="P1129" s="127">
        <v>298147.42</v>
      </c>
      <c r="Q1129" s="127">
        <v>447.04</v>
      </c>
    </row>
    <row r="1130" spans="1:17" ht="25.5" x14ac:dyDescent="0.2">
      <c r="A1130" t="str">
        <f t="shared" si="17"/>
        <v>2014_3105</v>
      </c>
      <c r="D1130" s="126">
        <v>1128</v>
      </c>
      <c r="E1130" s="127">
        <v>3105</v>
      </c>
      <c r="F1130" s="127" t="s">
        <v>128</v>
      </c>
      <c r="G1130" s="127">
        <v>3105</v>
      </c>
      <c r="H1130" s="127">
        <v>2014</v>
      </c>
      <c r="I1130" s="127">
        <v>0</v>
      </c>
      <c r="J1130" s="127">
        <v>1</v>
      </c>
      <c r="K1130" s="127">
        <v>1391.2</v>
      </c>
      <c r="L1130" s="127">
        <v>1357.1</v>
      </c>
      <c r="M1130" s="127">
        <v>713881.59</v>
      </c>
      <c r="N1130" s="127">
        <v>365547.78</v>
      </c>
      <c r="O1130" s="127">
        <v>375364.98</v>
      </c>
      <c r="P1130" s="127">
        <v>408670.05</v>
      </c>
      <c r="Q1130" s="127">
        <v>513.14</v>
      </c>
    </row>
    <row r="1131" spans="1:17" x14ac:dyDescent="0.2">
      <c r="A1131" t="str">
        <f t="shared" si="17"/>
        <v>2014_3114</v>
      </c>
      <c r="D1131" s="126">
        <v>1129</v>
      </c>
      <c r="E1131" s="127">
        <v>3114</v>
      </c>
      <c r="F1131" s="127" t="s">
        <v>129</v>
      </c>
      <c r="G1131" s="127">
        <v>3114</v>
      </c>
      <c r="H1131" s="127">
        <v>2014</v>
      </c>
      <c r="I1131" s="127">
        <v>0</v>
      </c>
      <c r="J1131" s="127">
        <v>1</v>
      </c>
      <c r="K1131" s="127">
        <v>3402.8</v>
      </c>
      <c r="L1131" s="127">
        <v>3483.8</v>
      </c>
      <c r="M1131" s="127">
        <v>822893.46</v>
      </c>
      <c r="N1131" s="127">
        <v>990477.52</v>
      </c>
      <c r="O1131" s="127">
        <v>1010565.45</v>
      </c>
      <c r="P1131" s="127">
        <v>666533.06999999995</v>
      </c>
      <c r="Q1131" s="127">
        <v>241.83</v>
      </c>
    </row>
    <row r="1132" spans="1:17" ht="25.5" x14ac:dyDescent="0.2">
      <c r="A1132" t="str">
        <f t="shared" si="17"/>
        <v>2014_3119</v>
      </c>
      <c r="D1132" s="126">
        <v>1130</v>
      </c>
      <c r="E1132" s="127">
        <v>3119</v>
      </c>
      <c r="F1132" s="127" t="s">
        <v>130</v>
      </c>
      <c r="G1132" s="127">
        <v>3119</v>
      </c>
      <c r="H1132" s="127">
        <v>2014</v>
      </c>
      <c r="I1132" s="127">
        <v>0</v>
      </c>
      <c r="J1132" s="127">
        <v>1</v>
      </c>
      <c r="K1132" s="127">
        <v>886.4</v>
      </c>
      <c r="L1132" s="127">
        <v>840.4</v>
      </c>
      <c r="M1132" s="127">
        <v>237760.16</v>
      </c>
      <c r="N1132" s="127">
        <v>459286.56</v>
      </c>
      <c r="O1132" s="127">
        <v>466231.26</v>
      </c>
      <c r="P1132" s="127">
        <v>268094.89</v>
      </c>
      <c r="Q1132" s="127">
        <v>268.23</v>
      </c>
    </row>
    <row r="1133" spans="1:17" x14ac:dyDescent="0.2">
      <c r="A1133" t="str">
        <f t="shared" si="17"/>
        <v>2014_3141</v>
      </c>
      <c r="D1133" s="126">
        <v>1131</v>
      </c>
      <c r="E1133" s="127">
        <v>3141</v>
      </c>
      <c r="F1133" s="127" t="s">
        <v>131</v>
      </c>
      <c r="G1133" s="127">
        <v>3141</v>
      </c>
      <c r="H1133" s="127">
        <v>2014</v>
      </c>
      <c r="I1133" s="127">
        <v>0</v>
      </c>
      <c r="J1133" s="127">
        <v>1</v>
      </c>
      <c r="K1133" s="127">
        <v>13159.9</v>
      </c>
      <c r="L1133" s="127">
        <v>12889.5</v>
      </c>
      <c r="M1133" s="127">
        <v>2179377.09</v>
      </c>
      <c r="N1133" s="127">
        <v>3890847.79</v>
      </c>
      <c r="O1133" s="127">
        <v>3890857.11</v>
      </c>
      <c r="P1133" s="127">
        <v>2437841.0699999998</v>
      </c>
      <c r="Q1133" s="127">
        <v>165.61</v>
      </c>
    </row>
    <row r="1134" spans="1:17" ht="25.5" x14ac:dyDescent="0.2">
      <c r="A1134" t="str">
        <f t="shared" si="17"/>
        <v>2014_3150</v>
      </c>
      <c r="D1134" s="126">
        <v>1132</v>
      </c>
      <c r="E1134" s="127">
        <v>3150</v>
      </c>
      <c r="F1134" s="127" t="s">
        <v>132</v>
      </c>
      <c r="G1134" s="127">
        <v>3150</v>
      </c>
      <c r="H1134" s="127">
        <v>2014</v>
      </c>
      <c r="I1134" s="127">
        <v>0</v>
      </c>
      <c r="J1134" s="127">
        <v>1</v>
      </c>
      <c r="K1134" s="127">
        <v>1087.5</v>
      </c>
      <c r="L1134" s="127">
        <v>1152.0999999999999</v>
      </c>
      <c r="M1134" s="127">
        <v>127468.69</v>
      </c>
      <c r="N1134" s="127">
        <v>349015.05</v>
      </c>
      <c r="O1134" s="127">
        <v>374236.23</v>
      </c>
      <c r="P1134" s="127">
        <v>283709.14</v>
      </c>
      <c r="Q1134" s="127">
        <v>117.21</v>
      </c>
    </row>
    <row r="1135" spans="1:17" ht="25.5" x14ac:dyDescent="0.2">
      <c r="A1135" t="str">
        <f t="shared" si="17"/>
        <v>2014_3154</v>
      </c>
      <c r="D1135" s="126">
        <v>1133</v>
      </c>
      <c r="E1135" s="127">
        <v>3154</v>
      </c>
      <c r="F1135" s="127" t="s">
        <v>133</v>
      </c>
      <c r="G1135" s="127">
        <v>3154</v>
      </c>
      <c r="H1135" s="127">
        <v>2014</v>
      </c>
      <c r="I1135" s="127">
        <v>0</v>
      </c>
      <c r="J1135" s="127">
        <v>1</v>
      </c>
      <c r="K1135" s="127">
        <v>557.6</v>
      </c>
      <c r="L1135" s="127">
        <v>532.1</v>
      </c>
      <c r="M1135" s="127">
        <v>296147.96000000002</v>
      </c>
      <c r="N1135" s="127">
        <v>240942.97</v>
      </c>
      <c r="O1135" s="127">
        <v>241535.93</v>
      </c>
      <c r="P1135" s="127">
        <v>124230.11</v>
      </c>
      <c r="Q1135" s="127">
        <v>531.11</v>
      </c>
    </row>
    <row r="1136" spans="1:17" x14ac:dyDescent="0.2">
      <c r="A1136" t="str">
        <f t="shared" si="17"/>
        <v>2014_3186</v>
      </c>
      <c r="D1136" s="126">
        <v>1134</v>
      </c>
      <c r="E1136" s="127">
        <v>3186</v>
      </c>
      <c r="F1136" s="127" t="s">
        <v>335</v>
      </c>
      <c r="G1136" s="127">
        <v>3186</v>
      </c>
      <c r="H1136" s="127">
        <v>2014</v>
      </c>
      <c r="I1136" s="127">
        <v>0</v>
      </c>
      <c r="J1136" s="127">
        <v>1</v>
      </c>
      <c r="K1136" s="127">
        <v>374.8</v>
      </c>
      <c r="L1136" s="127">
        <v>358.8</v>
      </c>
      <c r="M1136" s="127">
        <v>205293.61</v>
      </c>
      <c r="N1136" s="127">
        <v>125077.13</v>
      </c>
      <c r="O1136" s="127">
        <v>125186.07</v>
      </c>
      <c r="P1136" s="127">
        <v>98915.72</v>
      </c>
      <c r="Q1136" s="127">
        <v>547.74</v>
      </c>
    </row>
    <row r="1137" spans="1:17" x14ac:dyDescent="0.2">
      <c r="A1137" t="str">
        <f t="shared" si="17"/>
        <v>2014_3204</v>
      </c>
      <c r="D1137" s="126">
        <v>1135</v>
      </c>
      <c r="E1137" s="127">
        <v>3204</v>
      </c>
      <c r="F1137" s="127" t="s">
        <v>134</v>
      </c>
      <c r="G1137" s="127">
        <v>3204</v>
      </c>
      <c r="H1137" s="127">
        <v>2014</v>
      </c>
      <c r="I1137" s="127">
        <v>0</v>
      </c>
      <c r="J1137" s="127">
        <v>1</v>
      </c>
      <c r="K1137" s="127">
        <v>881.6</v>
      </c>
      <c r="L1137" s="127">
        <v>904.6</v>
      </c>
      <c r="M1137" s="127">
        <v>129064.88</v>
      </c>
      <c r="N1137" s="127">
        <v>159987.93</v>
      </c>
      <c r="O1137" s="127">
        <v>165705.97</v>
      </c>
      <c r="P1137" s="127">
        <v>138966.92000000001</v>
      </c>
      <c r="Q1137" s="127">
        <v>146.4</v>
      </c>
    </row>
    <row r="1138" spans="1:17" x14ac:dyDescent="0.2">
      <c r="A1138" t="str">
        <f t="shared" si="17"/>
        <v>2014_3231</v>
      </c>
      <c r="D1138" s="126">
        <v>1136</v>
      </c>
      <c r="E1138" s="127">
        <v>3231</v>
      </c>
      <c r="F1138" s="127" t="s">
        <v>135</v>
      </c>
      <c r="G1138" s="127">
        <v>3231</v>
      </c>
      <c r="H1138" s="127">
        <v>2014</v>
      </c>
      <c r="I1138" s="127">
        <v>0</v>
      </c>
      <c r="J1138" s="127">
        <v>1</v>
      </c>
      <c r="K1138" s="127">
        <v>6409</v>
      </c>
      <c r="L1138" s="127">
        <v>6441.6</v>
      </c>
      <c r="M1138" s="127">
        <v>1154463.8</v>
      </c>
      <c r="N1138" s="127">
        <v>646111.18000000005</v>
      </c>
      <c r="O1138" s="127">
        <v>765867.79</v>
      </c>
      <c r="P1138" s="127">
        <v>1749564.73</v>
      </c>
      <c r="Q1138" s="127">
        <v>180.13</v>
      </c>
    </row>
    <row r="1139" spans="1:17" x14ac:dyDescent="0.2">
      <c r="A1139" t="str">
        <f t="shared" si="17"/>
        <v>2014_3312</v>
      </c>
      <c r="D1139" s="126">
        <v>1137</v>
      </c>
      <c r="E1139" s="127">
        <v>3312</v>
      </c>
      <c r="F1139" s="127" t="s">
        <v>136</v>
      </c>
      <c r="G1139" s="127">
        <v>3312</v>
      </c>
      <c r="H1139" s="127">
        <v>2014</v>
      </c>
      <c r="I1139" s="127">
        <v>0</v>
      </c>
      <c r="J1139" s="127">
        <v>1</v>
      </c>
      <c r="K1139" s="127">
        <v>1969.4</v>
      </c>
      <c r="L1139" s="127">
        <v>1875.4</v>
      </c>
      <c r="M1139" s="127">
        <v>584739.63</v>
      </c>
      <c r="N1139" s="127">
        <v>664576.91</v>
      </c>
      <c r="O1139" s="127">
        <v>677333.53</v>
      </c>
      <c r="P1139" s="127">
        <v>684949.23</v>
      </c>
      <c r="Q1139" s="127">
        <v>296.91000000000003</v>
      </c>
    </row>
    <row r="1140" spans="1:17" x14ac:dyDescent="0.2">
      <c r="A1140" t="str">
        <f t="shared" si="17"/>
        <v>2014_3330</v>
      </c>
      <c r="D1140" s="126">
        <v>1138</v>
      </c>
      <c r="E1140" s="127">
        <v>3330</v>
      </c>
      <c r="F1140" s="127" t="s">
        <v>137</v>
      </c>
      <c r="G1140" s="127">
        <v>3330</v>
      </c>
      <c r="H1140" s="127">
        <v>2014</v>
      </c>
      <c r="I1140" s="127">
        <v>0</v>
      </c>
      <c r="J1140" s="127">
        <v>1</v>
      </c>
      <c r="K1140" s="127">
        <v>345.8</v>
      </c>
      <c r="L1140" s="127">
        <v>304</v>
      </c>
      <c r="M1140" s="127">
        <v>149065.28</v>
      </c>
      <c r="N1140" s="127">
        <v>80114.83</v>
      </c>
      <c r="O1140" s="127">
        <v>82763.039999999994</v>
      </c>
      <c r="P1140" s="127">
        <v>53894</v>
      </c>
      <c r="Q1140" s="127">
        <v>431.07</v>
      </c>
    </row>
    <row r="1141" spans="1:17" ht="25.5" x14ac:dyDescent="0.2">
      <c r="A1141" t="str">
        <f t="shared" si="17"/>
        <v>2014_3348</v>
      </c>
      <c r="D1141" s="126">
        <v>1139</v>
      </c>
      <c r="E1141" s="127">
        <v>3348</v>
      </c>
      <c r="F1141" s="127" t="s">
        <v>138</v>
      </c>
      <c r="G1141" s="127">
        <v>3348</v>
      </c>
      <c r="H1141" s="127">
        <v>2014</v>
      </c>
      <c r="I1141" s="127">
        <v>0</v>
      </c>
      <c r="J1141" s="127">
        <v>1</v>
      </c>
      <c r="K1141" s="127">
        <v>456</v>
      </c>
      <c r="L1141" s="127">
        <v>439</v>
      </c>
      <c r="M1141" s="127">
        <v>119403.57</v>
      </c>
      <c r="N1141" s="127">
        <v>85014.5</v>
      </c>
      <c r="O1141" s="127">
        <v>88829.88</v>
      </c>
      <c r="P1141" s="127">
        <v>95838</v>
      </c>
      <c r="Q1141" s="127">
        <v>261.85000000000002</v>
      </c>
    </row>
    <row r="1142" spans="1:17" x14ac:dyDescent="0.2">
      <c r="A1142" t="str">
        <f t="shared" si="17"/>
        <v>2014_3375</v>
      </c>
      <c r="D1142" s="126">
        <v>1140</v>
      </c>
      <c r="E1142" s="127">
        <v>3375</v>
      </c>
      <c r="F1142" s="127" t="s">
        <v>139</v>
      </c>
      <c r="G1142" s="127">
        <v>3375</v>
      </c>
      <c r="H1142" s="127">
        <v>2014</v>
      </c>
      <c r="I1142" s="127">
        <v>0</v>
      </c>
      <c r="J1142" s="127">
        <v>1</v>
      </c>
      <c r="K1142" s="127">
        <v>1797.2</v>
      </c>
      <c r="L1142" s="127">
        <v>1723.6</v>
      </c>
      <c r="M1142" s="127">
        <v>188028.14</v>
      </c>
      <c r="N1142" s="127">
        <v>501301.56</v>
      </c>
      <c r="O1142" s="127">
        <v>588183.68999999994</v>
      </c>
      <c r="P1142" s="127">
        <v>506774.06</v>
      </c>
      <c r="Q1142" s="127">
        <v>104.62</v>
      </c>
    </row>
    <row r="1143" spans="1:17" ht="25.5" x14ac:dyDescent="0.2">
      <c r="A1143" t="str">
        <f t="shared" si="17"/>
        <v>2014_3420</v>
      </c>
      <c r="D1143" s="126">
        <v>1141</v>
      </c>
      <c r="E1143" s="127">
        <v>3420</v>
      </c>
      <c r="F1143" s="127" t="s">
        <v>140</v>
      </c>
      <c r="G1143" s="127">
        <v>3420</v>
      </c>
      <c r="H1143" s="127">
        <v>2014</v>
      </c>
      <c r="I1143" s="127">
        <v>0</v>
      </c>
      <c r="J1143" s="127">
        <v>1</v>
      </c>
      <c r="K1143" s="127">
        <v>609.79999999999995</v>
      </c>
      <c r="L1143" s="127">
        <v>632.29999999999995</v>
      </c>
      <c r="M1143" s="127">
        <v>191767.83</v>
      </c>
      <c r="N1143" s="127">
        <v>196974.1</v>
      </c>
      <c r="O1143" s="127">
        <v>205451.38</v>
      </c>
      <c r="P1143" s="127">
        <v>231864.57</v>
      </c>
      <c r="Q1143" s="127">
        <v>314.48</v>
      </c>
    </row>
    <row r="1144" spans="1:17" x14ac:dyDescent="0.2">
      <c r="A1144" t="str">
        <f t="shared" si="17"/>
        <v>2014_3465</v>
      </c>
      <c r="D1144" s="126">
        <v>1142</v>
      </c>
      <c r="E1144" s="127">
        <v>3465</v>
      </c>
      <c r="F1144" s="127" t="s">
        <v>141</v>
      </c>
      <c r="G1144" s="127">
        <v>3465</v>
      </c>
      <c r="H1144" s="127">
        <v>2014</v>
      </c>
      <c r="I1144" s="127">
        <v>0</v>
      </c>
      <c r="J1144" s="127">
        <v>1</v>
      </c>
      <c r="K1144" s="127">
        <v>322.60000000000002</v>
      </c>
      <c r="L1144" s="127">
        <v>357.6</v>
      </c>
      <c r="M1144" s="127">
        <v>166565.67000000001</v>
      </c>
      <c r="N1144" s="127">
        <v>74792.490000000005</v>
      </c>
      <c r="O1144" s="127">
        <v>77581.649999999994</v>
      </c>
      <c r="P1144" s="127">
        <v>58358.87</v>
      </c>
      <c r="Q1144" s="127">
        <v>516.32000000000005</v>
      </c>
    </row>
    <row r="1145" spans="1:17" ht="25.5" x14ac:dyDescent="0.2">
      <c r="A1145" t="str">
        <f t="shared" si="17"/>
        <v>2014_3537</v>
      </c>
      <c r="D1145" s="126">
        <v>1143</v>
      </c>
      <c r="E1145" s="127">
        <v>3537</v>
      </c>
      <c r="F1145" s="127" t="s">
        <v>142</v>
      </c>
      <c r="G1145" s="127">
        <v>3537</v>
      </c>
      <c r="H1145" s="127">
        <v>2014</v>
      </c>
      <c r="I1145" s="127">
        <v>0</v>
      </c>
      <c r="J1145" s="127">
        <v>1</v>
      </c>
      <c r="K1145" s="127">
        <v>313.10000000000002</v>
      </c>
      <c r="L1145" s="127">
        <v>276.10000000000002</v>
      </c>
      <c r="M1145" s="127">
        <v>602651.91</v>
      </c>
      <c r="N1145" s="127">
        <v>349970.55</v>
      </c>
      <c r="O1145" s="127">
        <v>352589.78</v>
      </c>
      <c r="P1145" s="127">
        <v>132969.9</v>
      </c>
      <c r="Q1145" s="127">
        <v>1924.79</v>
      </c>
    </row>
    <row r="1146" spans="1:17" ht="25.5" x14ac:dyDescent="0.2">
      <c r="A1146" t="str">
        <f t="shared" si="17"/>
        <v>2014_3555</v>
      </c>
      <c r="D1146" s="126">
        <v>1144</v>
      </c>
      <c r="E1146" s="127">
        <v>3555</v>
      </c>
      <c r="F1146" s="127" t="s">
        <v>143</v>
      </c>
      <c r="G1146" s="127">
        <v>3555</v>
      </c>
      <c r="H1146" s="127">
        <v>2014</v>
      </c>
      <c r="I1146" s="127">
        <v>0</v>
      </c>
      <c r="J1146" s="127">
        <v>1</v>
      </c>
      <c r="K1146" s="127">
        <v>607</v>
      </c>
      <c r="L1146" s="127">
        <v>622.20000000000005</v>
      </c>
      <c r="M1146" s="127">
        <v>182558.5</v>
      </c>
      <c r="N1146" s="127">
        <v>324143.03999999998</v>
      </c>
      <c r="O1146" s="127">
        <v>329508.34999999998</v>
      </c>
      <c r="P1146" s="127">
        <v>194838.41</v>
      </c>
      <c r="Q1146" s="127">
        <v>300.76</v>
      </c>
    </row>
    <row r="1147" spans="1:17" x14ac:dyDescent="0.2">
      <c r="A1147" t="str">
        <f t="shared" si="17"/>
        <v>2014_3600</v>
      </c>
      <c r="D1147" s="126">
        <v>1145</v>
      </c>
      <c r="E1147" s="127">
        <v>3600</v>
      </c>
      <c r="F1147" s="127" t="s">
        <v>144</v>
      </c>
      <c r="G1147" s="127">
        <v>3600</v>
      </c>
      <c r="H1147" s="127">
        <v>2014</v>
      </c>
      <c r="I1147" s="127">
        <v>0</v>
      </c>
      <c r="J1147" s="127">
        <v>1</v>
      </c>
      <c r="K1147" s="127">
        <v>2087.6</v>
      </c>
      <c r="L1147" s="127">
        <v>2044.7</v>
      </c>
      <c r="M1147" s="127">
        <v>650672.14</v>
      </c>
      <c r="N1147" s="127">
        <v>497559.68</v>
      </c>
      <c r="O1147" s="127">
        <v>535145.68999999994</v>
      </c>
      <c r="P1147" s="127">
        <v>474650.19</v>
      </c>
      <c r="Q1147" s="127">
        <v>311.68</v>
      </c>
    </row>
    <row r="1148" spans="1:17" x14ac:dyDescent="0.2">
      <c r="A1148" t="str">
        <f t="shared" si="17"/>
        <v>2014_3609</v>
      </c>
      <c r="D1148" s="126">
        <v>1146</v>
      </c>
      <c r="E1148" s="127">
        <v>3609</v>
      </c>
      <c r="F1148" s="127" t="s">
        <v>145</v>
      </c>
      <c r="G1148" s="127">
        <v>3609</v>
      </c>
      <c r="H1148" s="127">
        <v>2014</v>
      </c>
      <c r="I1148" s="127">
        <v>0</v>
      </c>
      <c r="J1148" s="127">
        <v>1</v>
      </c>
      <c r="K1148" s="127">
        <v>393.2</v>
      </c>
      <c r="L1148" s="127">
        <v>457.2</v>
      </c>
      <c r="M1148" s="127">
        <v>580168.02</v>
      </c>
      <c r="N1148" s="127">
        <v>268370.78000000003</v>
      </c>
      <c r="O1148" s="127">
        <v>273739.24</v>
      </c>
      <c r="P1148" s="127">
        <v>103186.12</v>
      </c>
      <c r="Q1148" s="127">
        <v>1475.5</v>
      </c>
    </row>
    <row r="1149" spans="1:17" ht="25.5" x14ac:dyDescent="0.2">
      <c r="A1149" t="str">
        <f t="shared" si="17"/>
        <v>2014_3645</v>
      </c>
      <c r="D1149" s="126">
        <v>1147</v>
      </c>
      <c r="E1149" s="127">
        <v>3645</v>
      </c>
      <c r="F1149" s="127" t="s">
        <v>146</v>
      </c>
      <c r="G1149" s="127">
        <v>3645</v>
      </c>
      <c r="H1149" s="127">
        <v>2014</v>
      </c>
      <c r="I1149" s="127">
        <v>0</v>
      </c>
      <c r="J1149" s="127">
        <v>1</v>
      </c>
      <c r="K1149" s="127">
        <v>2549.6999999999998</v>
      </c>
      <c r="L1149" s="127">
        <v>3091.7</v>
      </c>
      <c r="M1149" s="127">
        <v>859079.31</v>
      </c>
      <c r="N1149" s="127">
        <v>515811.04</v>
      </c>
      <c r="O1149" s="127">
        <v>536581.46</v>
      </c>
      <c r="P1149" s="127">
        <v>513681.72</v>
      </c>
      <c r="Q1149" s="127">
        <v>336.93</v>
      </c>
    </row>
    <row r="1150" spans="1:17" x14ac:dyDescent="0.2">
      <c r="A1150" t="str">
        <f t="shared" si="17"/>
        <v>2014_3715</v>
      </c>
      <c r="D1150" s="126">
        <v>1148</v>
      </c>
      <c r="E1150" s="127">
        <v>3715</v>
      </c>
      <c r="F1150" s="127" t="s">
        <v>147</v>
      </c>
      <c r="G1150" s="127">
        <v>3715</v>
      </c>
      <c r="H1150" s="127">
        <v>2014</v>
      </c>
      <c r="I1150" s="127">
        <v>0</v>
      </c>
      <c r="J1150" s="127">
        <v>1</v>
      </c>
      <c r="K1150" s="127">
        <v>6943</v>
      </c>
      <c r="L1150" s="127">
        <v>6921.2</v>
      </c>
      <c r="M1150" s="127">
        <v>2093890.34</v>
      </c>
      <c r="N1150" s="127">
        <v>1202410.45</v>
      </c>
      <c r="O1150" s="127">
        <v>1241675.8799999999</v>
      </c>
      <c r="P1150" s="127">
        <v>1197527.18</v>
      </c>
      <c r="Q1150" s="127">
        <v>301.58</v>
      </c>
    </row>
    <row r="1151" spans="1:17" x14ac:dyDescent="0.2">
      <c r="A1151" t="str">
        <f t="shared" si="17"/>
        <v>2014_3744</v>
      </c>
      <c r="D1151" s="126">
        <v>1149</v>
      </c>
      <c r="E1151" s="127">
        <v>3744</v>
      </c>
      <c r="F1151" s="127" t="s">
        <v>148</v>
      </c>
      <c r="G1151" s="127">
        <v>3744</v>
      </c>
      <c r="H1151" s="127">
        <v>2014</v>
      </c>
      <c r="I1151" s="127">
        <v>0</v>
      </c>
      <c r="J1151" s="127">
        <v>1</v>
      </c>
      <c r="K1151" s="127">
        <v>699.5</v>
      </c>
      <c r="L1151" s="127">
        <v>643.1</v>
      </c>
      <c r="M1151" s="127">
        <v>364863.63</v>
      </c>
      <c r="N1151" s="127">
        <v>349894.75</v>
      </c>
      <c r="O1151" s="127">
        <v>354541.7</v>
      </c>
      <c r="P1151" s="127">
        <v>165716.79999999999</v>
      </c>
      <c r="Q1151" s="127">
        <v>521.61</v>
      </c>
    </row>
    <row r="1152" spans="1:17" ht="25.5" x14ac:dyDescent="0.2">
      <c r="A1152" t="str">
        <f t="shared" si="17"/>
        <v>2014_3798</v>
      </c>
      <c r="D1152" s="126">
        <v>1150</v>
      </c>
      <c r="E1152" s="127">
        <v>3798</v>
      </c>
      <c r="F1152" s="127" t="s">
        <v>149</v>
      </c>
      <c r="G1152" s="127">
        <v>3798</v>
      </c>
      <c r="H1152" s="127">
        <v>2014</v>
      </c>
      <c r="I1152" s="127">
        <v>0</v>
      </c>
      <c r="J1152" s="127">
        <v>1</v>
      </c>
      <c r="K1152" s="127">
        <v>553.9</v>
      </c>
      <c r="L1152" s="127">
        <v>627.9</v>
      </c>
      <c r="M1152" s="127">
        <v>313301.26</v>
      </c>
      <c r="N1152" s="127">
        <v>150246.9</v>
      </c>
      <c r="O1152" s="127">
        <v>172208.39</v>
      </c>
      <c r="P1152" s="127">
        <v>161552.39000000001</v>
      </c>
      <c r="Q1152" s="127">
        <v>565.63</v>
      </c>
    </row>
    <row r="1153" spans="1:17" x14ac:dyDescent="0.2">
      <c r="A1153" t="str">
        <f t="shared" si="17"/>
        <v>2014_3816</v>
      </c>
      <c r="D1153" s="126">
        <v>1151</v>
      </c>
      <c r="E1153" s="127">
        <v>3816</v>
      </c>
      <c r="F1153" s="127" t="s">
        <v>150</v>
      </c>
      <c r="G1153" s="127">
        <v>3816</v>
      </c>
      <c r="H1153" s="127">
        <v>2014</v>
      </c>
      <c r="I1153" s="127">
        <v>0</v>
      </c>
      <c r="J1153" s="127">
        <v>1</v>
      </c>
      <c r="K1153" s="127">
        <v>404.5</v>
      </c>
      <c r="L1153" s="127">
        <v>488.1</v>
      </c>
      <c r="M1153" s="127">
        <v>14785.01</v>
      </c>
      <c r="N1153" s="127">
        <v>97448.41</v>
      </c>
      <c r="O1153" s="127">
        <v>98096.26</v>
      </c>
      <c r="P1153" s="127">
        <v>79029.02</v>
      </c>
      <c r="Q1153" s="127">
        <v>36.549999999999997</v>
      </c>
    </row>
    <row r="1154" spans="1:17" ht="38.25" x14ac:dyDescent="0.2">
      <c r="A1154" t="str">
        <f t="shared" si="17"/>
        <v>2014_3841</v>
      </c>
      <c r="D1154" s="126">
        <v>1152</v>
      </c>
      <c r="E1154" s="127">
        <v>3841</v>
      </c>
      <c r="F1154" s="127" t="s">
        <v>151</v>
      </c>
      <c r="G1154" s="127">
        <v>3841</v>
      </c>
      <c r="H1154" s="127">
        <v>2014</v>
      </c>
      <c r="I1154" s="127">
        <v>0</v>
      </c>
      <c r="J1154" s="127">
        <v>1</v>
      </c>
      <c r="K1154" s="127">
        <v>770.9</v>
      </c>
      <c r="L1154" s="127">
        <v>817</v>
      </c>
      <c r="M1154" s="127">
        <v>84123.35</v>
      </c>
      <c r="N1154" s="127">
        <v>100130.48</v>
      </c>
      <c r="O1154" s="127">
        <v>105248.35</v>
      </c>
      <c r="P1154" s="127">
        <v>197673</v>
      </c>
      <c r="Q1154" s="127">
        <v>109.12</v>
      </c>
    </row>
    <row r="1155" spans="1:17" ht="25.5" x14ac:dyDescent="0.2">
      <c r="A1155" t="str">
        <f t="shared" si="17"/>
        <v>2014_3906</v>
      </c>
      <c r="D1155" s="126">
        <v>1153</v>
      </c>
      <c r="E1155" s="127">
        <v>3906</v>
      </c>
      <c r="F1155" s="127" t="s">
        <v>152</v>
      </c>
      <c r="G1155" s="127">
        <v>3906</v>
      </c>
      <c r="H1155" s="127">
        <v>2014</v>
      </c>
      <c r="I1155" s="127">
        <v>0</v>
      </c>
      <c r="J1155" s="127">
        <v>1</v>
      </c>
      <c r="K1155" s="127">
        <v>432.8</v>
      </c>
      <c r="L1155" s="127">
        <v>465.3</v>
      </c>
      <c r="M1155" s="127">
        <v>57001.7</v>
      </c>
      <c r="N1155" s="127">
        <v>125068.28</v>
      </c>
      <c r="O1155" s="127">
        <v>125142.61</v>
      </c>
      <c r="P1155" s="127">
        <v>77655</v>
      </c>
      <c r="Q1155" s="127">
        <v>131.69999999999999</v>
      </c>
    </row>
    <row r="1156" spans="1:17" ht="25.5" x14ac:dyDescent="0.2">
      <c r="A1156" t="str">
        <f t="shared" ref="A1156:A1219" si="18">CONCATENATE(H1156,"_",G1156)</f>
        <v>2014_4419</v>
      </c>
      <c r="D1156" s="126">
        <v>1154</v>
      </c>
      <c r="E1156" s="127">
        <v>4419</v>
      </c>
      <c r="F1156" s="127" t="s">
        <v>336</v>
      </c>
      <c r="G1156" s="127">
        <v>4419</v>
      </c>
      <c r="H1156" s="127">
        <v>2014</v>
      </c>
      <c r="I1156" s="127">
        <v>0</v>
      </c>
      <c r="J1156" s="127">
        <v>1</v>
      </c>
      <c r="K1156" s="127">
        <v>794.2</v>
      </c>
      <c r="L1156" s="127">
        <v>793.2</v>
      </c>
      <c r="M1156" s="127">
        <v>936291.2</v>
      </c>
      <c r="N1156" s="127">
        <v>52608.14</v>
      </c>
      <c r="O1156" s="127">
        <v>53277.99</v>
      </c>
      <c r="P1156" s="127">
        <v>308428.48</v>
      </c>
      <c r="Q1156" s="127">
        <v>1178.9100000000001</v>
      </c>
    </row>
    <row r="1157" spans="1:17" x14ac:dyDescent="0.2">
      <c r="A1157" t="str">
        <f t="shared" si="18"/>
        <v>2014_3942</v>
      </c>
      <c r="D1157" s="126">
        <v>1155</v>
      </c>
      <c r="E1157" s="127">
        <v>3942</v>
      </c>
      <c r="F1157" s="127" t="s">
        <v>153</v>
      </c>
      <c r="G1157" s="127">
        <v>3942</v>
      </c>
      <c r="H1157" s="127">
        <v>2014</v>
      </c>
      <c r="I1157" s="127">
        <v>0</v>
      </c>
      <c r="J1157" s="127">
        <v>1</v>
      </c>
      <c r="K1157" s="127">
        <v>650.6</v>
      </c>
      <c r="L1157" s="127">
        <v>651.5</v>
      </c>
      <c r="M1157" s="127">
        <v>216800.26</v>
      </c>
      <c r="N1157" s="127">
        <v>230721.26</v>
      </c>
      <c r="O1157" s="127">
        <v>235173.1</v>
      </c>
      <c r="P1157" s="127">
        <v>186115.02</v>
      </c>
      <c r="Q1157" s="127">
        <v>333.23</v>
      </c>
    </row>
    <row r="1158" spans="1:17" ht="38.25" x14ac:dyDescent="0.2">
      <c r="A1158" t="str">
        <f t="shared" si="18"/>
        <v>2014_4023</v>
      </c>
      <c r="D1158" s="126">
        <v>1156</v>
      </c>
      <c r="E1158" s="127">
        <v>4023</v>
      </c>
      <c r="F1158" s="127" t="s">
        <v>337</v>
      </c>
      <c r="G1158" s="127">
        <v>4023</v>
      </c>
      <c r="H1158" s="127">
        <v>2014</v>
      </c>
      <c r="I1158" s="127">
        <v>0</v>
      </c>
      <c r="J1158" s="127">
        <v>1</v>
      </c>
      <c r="K1158" s="127">
        <v>671</v>
      </c>
      <c r="L1158" s="127">
        <v>724.1</v>
      </c>
      <c r="M1158" s="127">
        <v>227690.23</v>
      </c>
      <c r="N1158" s="127">
        <v>101062.36</v>
      </c>
      <c r="O1158" s="127">
        <v>130222.03</v>
      </c>
      <c r="P1158" s="127">
        <v>224845.82</v>
      </c>
      <c r="Q1158" s="127">
        <v>339.33</v>
      </c>
    </row>
    <row r="1159" spans="1:17" ht="51" x14ac:dyDescent="0.2">
      <c r="A1159" t="str">
        <f t="shared" si="18"/>
        <v>2014_4033</v>
      </c>
      <c r="D1159" s="126">
        <v>1157</v>
      </c>
      <c r="E1159" s="127">
        <v>4033</v>
      </c>
      <c r="F1159" s="127" t="s">
        <v>154</v>
      </c>
      <c r="G1159" s="127">
        <v>4033</v>
      </c>
      <c r="H1159" s="127">
        <v>2014</v>
      </c>
      <c r="I1159" s="127">
        <v>0</v>
      </c>
      <c r="J1159" s="127">
        <v>1</v>
      </c>
      <c r="K1159" s="127">
        <v>673.1</v>
      </c>
      <c r="L1159" s="127">
        <v>646.6</v>
      </c>
      <c r="M1159" s="127">
        <v>371725.81</v>
      </c>
      <c r="N1159" s="127">
        <v>74353.66</v>
      </c>
      <c r="O1159" s="127">
        <v>79857.95</v>
      </c>
      <c r="P1159" s="127">
        <v>211271.84</v>
      </c>
      <c r="Q1159" s="127">
        <v>552.26</v>
      </c>
    </row>
    <row r="1160" spans="1:17" ht="25.5" x14ac:dyDescent="0.2">
      <c r="A1160" t="str">
        <f t="shared" si="18"/>
        <v>2014_4041</v>
      </c>
      <c r="D1160" s="126">
        <v>1158</v>
      </c>
      <c r="E1160" s="127">
        <v>4041</v>
      </c>
      <c r="F1160" s="127" t="s">
        <v>155</v>
      </c>
      <c r="G1160" s="127">
        <v>4041</v>
      </c>
      <c r="H1160" s="127">
        <v>2014</v>
      </c>
      <c r="I1160" s="127">
        <v>0</v>
      </c>
      <c r="J1160" s="127">
        <v>1</v>
      </c>
      <c r="K1160" s="127">
        <v>1352.6</v>
      </c>
      <c r="L1160" s="127">
        <v>1412.4</v>
      </c>
      <c r="M1160" s="127">
        <v>486646.5</v>
      </c>
      <c r="N1160" s="127">
        <v>551888.74</v>
      </c>
      <c r="O1160" s="127">
        <v>575515.89</v>
      </c>
      <c r="P1160" s="127">
        <v>315656.94</v>
      </c>
      <c r="Q1160" s="127">
        <v>359.79</v>
      </c>
    </row>
    <row r="1161" spans="1:17" ht="25.5" x14ac:dyDescent="0.2">
      <c r="A1161" t="str">
        <f t="shared" si="18"/>
        <v>2014_4043</v>
      </c>
      <c r="D1161" s="126">
        <v>1159</v>
      </c>
      <c r="E1161" s="127">
        <v>4043</v>
      </c>
      <c r="F1161" s="127" t="s">
        <v>156</v>
      </c>
      <c r="G1161" s="127">
        <v>4043</v>
      </c>
      <c r="H1161" s="127">
        <v>2014</v>
      </c>
      <c r="I1161" s="127">
        <v>0</v>
      </c>
      <c r="J1161" s="127">
        <v>1</v>
      </c>
      <c r="K1161" s="127">
        <v>691.1</v>
      </c>
      <c r="L1161" s="127">
        <v>672.1</v>
      </c>
      <c r="M1161" s="127">
        <v>1468618.78</v>
      </c>
      <c r="N1161" s="127">
        <v>600975.43999999994</v>
      </c>
      <c r="O1161" s="127">
        <v>623943.76</v>
      </c>
      <c r="P1161" s="127">
        <v>285488.73</v>
      </c>
      <c r="Q1161" s="127">
        <v>2125.0500000000002</v>
      </c>
    </row>
    <row r="1162" spans="1:17" ht="38.25" x14ac:dyDescent="0.2">
      <c r="A1162" t="str">
        <f t="shared" si="18"/>
        <v>2014_4068</v>
      </c>
      <c r="D1162" s="126">
        <v>1160</v>
      </c>
      <c r="E1162" s="127">
        <v>4068</v>
      </c>
      <c r="F1162" s="127" t="s">
        <v>338</v>
      </c>
      <c r="G1162" s="127">
        <v>4068</v>
      </c>
      <c r="H1162" s="127">
        <v>2014</v>
      </c>
      <c r="I1162" s="127">
        <v>0</v>
      </c>
      <c r="J1162" s="127">
        <v>1</v>
      </c>
      <c r="K1162" s="127">
        <v>433.2</v>
      </c>
      <c r="L1162" s="127">
        <v>399.1</v>
      </c>
      <c r="M1162" s="127">
        <v>435395.66</v>
      </c>
      <c r="N1162" s="127">
        <v>100349.34</v>
      </c>
      <c r="O1162" s="127">
        <v>105824.83</v>
      </c>
      <c r="P1162" s="127">
        <v>115044.98</v>
      </c>
      <c r="Q1162" s="127">
        <v>1005.07</v>
      </c>
    </row>
    <row r="1163" spans="1:17" x14ac:dyDescent="0.2">
      <c r="A1163" t="str">
        <f t="shared" si="18"/>
        <v>2014_4086</v>
      </c>
      <c r="D1163" s="126">
        <v>1161</v>
      </c>
      <c r="E1163" s="127">
        <v>4086</v>
      </c>
      <c r="F1163" s="127" t="s">
        <v>339</v>
      </c>
      <c r="G1163" s="127">
        <v>4086</v>
      </c>
      <c r="H1163" s="127">
        <v>2014</v>
      </c>
      <c r="I1163" s="127">
        <v>0</v>
      </c>
      <c r="J1163" s="127">
        <v>1</v>
      </c>
      <c r="K1163" s="127">
        <v>1864</v>
      </c>
      <c r="L1163" s="127">
        <v>2278.9</v>
      </c>
      <c r="M1163" s="127">
        <v>237522.57</v>
      </c>
      <c r="N1163" s="127">
        <v>299500.98</v>
      </c>
      <c r="O1163" s="127">
        <v>310163.89</v>
      </c>
      <c r="P1163" s="127">
        <v>269823.19</v>
      </c>
      <c r="Q1163" s="127">
        <v>127.43</v>
      </c>
    </row>
    <row r="1164" spans="1:17" ht="25.5" x14ac:dyDescent="0.2">
      <c r="A1164" t="str">
        <f t="shared" si="18"/>
        <v>2014_4104</v>
      </c>
      <c r="D1164" s="126">
        <v>1162</v>
      </c>
      <c r="E1164" s="127">
        <v>4104</v>
      </c>
      <c r="F1164" s="127" t="s">
        <v>157</v>
      </c>
      <c r="G1164" s="127">
        <v>4104</v>
      </c>
      <c r="H1164" s="127">
        <v>2014</v>
      </c>
      <c r="I1164" s="127">
        <v>0</v>
      </c>
      <c r="J1164" s="127">
        <v>1</v>
      </c>
      <c r="K1164" s="127">
        <v>5388.5</v>
      </c>
      <c r="L1164" s="127">
        <v>4869.6000000000004</v>
      </c>
      <c r="M1164" s="127">
        <v>1583118.95</v>
      </c>
      <c r="N1164" s="127">
        <v>1199130.79</v>
      </c>
      <c r="O1164" s="127">
        <v>1252605.05</v>
      </c>
      <c r="P1164" s="127">
        <v>1199767.48</v>
      </c>
      <c r="Q1164" s="127">
        <v>293.8</v>
      </c>
    </row>
    <row r="1165" spans="1:17" ht="38.25" x14ac:dyDescent="0.2">
      <c r="A1165" t="str">
        <f t="shared" si="18"/>
        <v>2014_4122</v>
      </c>
      <c r="D1165" s="126">
        <v>1163</v>
      </c>
      <c r="E1165" s="127">
        <v>4122</v>
      </c>
      <c r="F1165" s="127" t="s">
        <v>158</v>
      </c>
      <c r="G1165" s="127">
        <v>4122</v>
      </c>
      <c r="H1165" s="127">
        <v>2014</v>
      </c>
      <c r="I1165" s="127">
        <v>0</v>
      </c>
      <c r="J1165" s="127">
        <v>1</v>
      </c>
      <c r="K1165" s="127">
        <v>530.5</v>
      </c>
      <c r="L1165" s="127">
        <v>540.5</v>
      </c>
      <c r="M1165" s="127">
        <v>106247.09</v>
      </c>
      <c r="N1165" s="127">
        <v>121066.03</v>
      </c>
      <c r="O1165" s="127">
        <v>123545.29</v>
      </c>
      <c r="P1165" s="127">
        <v>128966.16</v>
      </c>
      <c r="Q1165" s="127">
        <v>200.28</v>
      </c>
    </row>
    <row r="1166" spans="1:17" ht="25.5" x14ac:dyDescent="0.2">
      <c r="A1166" t="str">
        <f t="shared" si="18"/>
        <v>2014_4131</v>
      </c>
      <c r="D1166" s="126">
        <v>1164</v>
      </c>
      <c r="E1166" s="127">
        <v>4131</v>
      </c>
      <c r="F1166" s="127" t="s">
        <v>159</v>
      </c>
      <c r="G1166" s="127">
        <v>4131</v>
      </c>
      <c r="H1166" s="127">
        <v>2014</v>
      </c>
      <c r="I1166" s="127">
        <v>0</v>
      </c>
      <c r="J1166" s="127">
        <v>1</v>
      </c>
      <c r="K1166" s="127">
        <v>3724.7</v>
      </c>
      <c r="L1166" s="127">
        <v>3771.7</v>
      </c>
      <c r="M1166" s="127">
        <v>3123646.95</v>
      </c>
      <c r="N1166" s="127">
        <v>500701.29</v>
      </c>
      <c r="O1166" s="127">
        <v>517034.23999999999</v>
      </c>
      <c r="P1166" s="127">
        <v>784629.61</v>
      </c>
      <c r="Q1166" s="127">
        <v>838.63</v>
      </c>
    </row>
    <row r="1167" spans="1:17" ht="25.5" x14ac:dyDescent="0.2">
      <c r="A1167" t="str">
        <f t="shared" si="18"/>
        <v>2014_4203</v>
      </c>
      <c r="D1167" s="126">
        <v>1165</v>
      </c>
      <c r="E1167" s="127">
        <v>4203</v>
      </c>
      <c r="F1167" s="127" t="s">
        <v>160</v>
      </c>
      <c r="G1167" s="127">
        <v>4203</v>
      </c>
      <c r="H1167" s="127">
        <v>2014</v>
      </c>
      <c r="I1167" s="127">
        <v>0</v>
      </c>
      <c r="J1167" s="127">
        <v>1</v>
      </c>
      <c r="K1167" s="127">
        <v>737</v>
      </c>
      <c r="L1167" s="127">
        <v>809.6</v>
      </c>
      <c r="M1167" s="127">
        <v>394495.44</v>
      </c>
      <c r="N1167" s="127">
        <v>160030.46</v>
      </c>
      <c r="O1167" s="127">
        <v>166627.94</v>
      </c>
      <c r="P1167" s="127">
        <v>127656.21</v>
      </c>
      <c r="Q1167" s="127">
        <v>535.27</v>
      </c>
    </row>
    <row r="1168" spans="1:17" ht="25.5" x14ac:dyDescent="0.2">
      <c r="A1168" t="str">
        <f t="shared" si="18"/>
        <v>2014_4212</v>
      </c>
      <c r="D1168" s="126">
        <v>1166</v>
      </c>
      <c r="E1168" s="127">
        <v>4212</v>
      </c>
      <c r="F1168" s="127" t="s">
        <v>161</v>
      </c>
      <c r="G1168" s="127">
        <v>4212</v>
      </c>
      <c r="H1168" s="127">
        <v>2014</v>
      </c>
      <c r="I1168" s="127">
        <v>0</v>
      </c>
      <c r="J1168" s="127">
        <v>1</v>
      </c>
      <c r="K1168" s="127">
        <v>314</v>
      </c>
      <c r="L1168" s="127">
        <v>318</v>
      </c>
      <c r="M1168" s="127">
        <v>107340.36</v>
      </c>
      <c r="N1168" s="127">
        <v>79952.44</v>
      </c>
      <c r="O1168" s="127">
        <v>80000.58</v>
      </c>
      <c r="P1168" s="127">
        <v>97375.25</v>
      </c>
      <c r="Q1168" s="127">
        <v>341.85</v>
      </c>
    </row>
    <row r="1169" spans="1:17" ht="25.5" x14ac:dyDescent="0.2">
      <c r="A1169" t="str">
        <f t="shared" si="18"/>
        <v>2014_4271</v>
      </c>
      <c r="D1169" s="126">
        <v>1167</v>
      </c>
      <c r="E1169" s="127">
        <v>4271</v>
      </c>
      <c r="F1169" s="127" t="s">
        <v>162</v>
      </c>
      <c r="G1169" s="127">
        <v>4271</v>
      </c>
      <c r="H1169" s="127">
        <v>2014</v>
      </c>
      <c r="I1169" s="127">
        <v>0</v>
      </c>
      <c r="J1169" s="127">
        <v>1</v>
      </c>
      <c r="K1169" s="127">
        <v>1246</v>
      </c>
      <c r="L1169" s="127">
        <v>1409.6</v>
      </c>
      <c r="M1169" s="127">
        <v>113672.56</v>
      </c>
      <c r="N1169" s="127">
        <v>141196.72</v>
      </c>
      <c r="O1169" s="127">
        <v>151165.63</v>
      </c>
      <c r="P1169" s="127">
        <v>325634.34000000003</v>
      </c>
      <c r="Q1169" s="127">
        <v>91.23</v>
      </c>
    </row>
    <row r="1170" spans="1:17" x14ac:dyDescent="0.2">
      <c r="A1170" t="str">
        <f t="shared" si="18"/>
        <v>2014_4269</v>
      </c>
      <c r="D1170" s="126">
        <v>1168</v>
      </c>
      <c r="E1170" s="127">
        <v>4269</v>
      </c>
      <c r="F1170" s="127" t="s">
        <v>163</v>
      </c>
      <c r="G1170" s="127">
        <v>4269</v>
      </c>
      <c r="H1170" s="127">
        <v>2014</v>
      </c>
      <c r="I1170" s="127">
        <v>0</v>
      </c>
      <c r="J1170" s="127">
        <v>1</v>
      </c>
      <c r="K1170" s="127">
        <v>554</v>
      </c>
      <c r="L1170" s="127">
        <v>479</v>
      </c>
      <c r="M1170" s="127">
        <v>138406.54</v>
      </c>
      <c r="N1170" s="127">
        <v>225142.77</v>
      </c>
      <c r="O1170" s="127">
        <v>229894.95</v>
      </c>
      <c r="P1170" s="127">
        <v>240737.87</v>
      </c>
      <c r="Q1170" s="127">
        <v>249.83</v>
      </c>
    </row>
    <row r="1171" spans="1:17" ht="25.5" x14ac:dyDescent="0.2">
      <c r="A1171" t="str">
        <f t="shared" si="18"/>
        <v>2014_4356</v>
      </c>
      <c r="D1171" s="126">
        <v>1169</v>
      </c>
      <c r="E1171" s="127">
        <v>4356</v>
      </c>
      <c r="F1171" s="127" t="s">
        <v>164</v>
      </c>
      <c r="G1171" s="127">
        <v>4356</v>
      </c>
      <c r="H1171" s="127">
        <v>2014</v>
      </c>
      <c r="I1171" s="127">
        <v>0</v>
      </c>
      <c r="J1171" s="127">
        <v>1</v>
      </c>
      <c r="K1171" s="127">
        <v>859.2</v>
      </c>
      <c r="L1171" s="127">
        <v>821.2</v>
      </c>
      <c r="M1171" s="127">
        <v>449674.6</v>
      </c>
      <c r="N1171" s="127">
        <v>215021.39</v>
      </c>
      <c r="O1171" s="127">
        <v>316265.86</v>
      </c>
      <c r="P1171" s="127">
        <v>265845.94</v>
      </c>
      <c r="Q1171" s="127">
        <v>523.36</v>
      </c>
    </row>
    <row r="1172" spans="1:17" ht="38.25" x14ac:dyDescent="0.2">
      <c r="A1172" t="str">
        <f t="shared" si="18"/>
        <v>2014_4149</v>
      </c>
      <c r="D1172" s="126">
        <v>1170</v>
      </c>
      <c r="E1172" s="127">
        <v>4149</v>
      </c>
      <c r="F1172" s="127" t="s">
        <v>340</v>
      </c>
      <c r="G1172" s="127">
        <v>4149</v>
      </c>
      <c r="H1172" s="127">
        <v>2014</v>
      </c>
      <c r="I1172" s="127">
        <v>0</v>
      </c>
      <c r="J1172" s="127">
        <v>1</v>
      </c>
      <c r="K1172" s="127">
        <v>1377.3</v>
      </c>
      <c r="L1172" s="127">
        <v>1378.3</v>
      </c>
      <c r="M1172" s="127">
        <v>218299.67</v>
      </c>
      <c r="N1172" s="127">
        <v>250037.8</v>
      </c>
      <c r="O1172" s="127">
        <v>259960.61</v>
      </c>
      <c r="P1172" s="127">
        <v>247311.46</v>
      </c>
      <c r="Q1172" s="127">
        <v>158.5</v>
      </c>
    </row>
    <row r="1173" spans="1:17" ht="25.5" x14ac:dyDescent="0.2">
      <c r="A1173" t="str">
        <f t="shared" si="18"/>
        <v>2014_4437</v>
      </c>
      <c r="D1173" s="126">
        <v>1171</v>
      </c>
      <c r="E1173" s="127">
        <v>4437</v>
      </c>
      <c r="F1173" s="127" t="s">
        <v>165</v>
      </c>
      <c r="G1173" s="127">
        <v>4437</v>
      </c>
      <c r="H1173" s="127">
        <v>2014</v>
      </c>
      <c r="I1173" s="127">
        <v>0</v>
      </c>
      <c r="J1173" s="127">
        <v>1</v>
      </c>
      <c r="K1173" s="127">
        <v>550.9</v>
      </c>
      <c r="L1173" s="127">
        <v>514.9</v>
      </c>
      <c r="M1173" s="127">
        <v>187665.32</v>
      </c>
      <c r="N1173" s="127">
        <v>125105.99</v>
      </c>
      <c r="O1173" s="127">
        <v>128623.38</v>
      </c>
      <c r="P1173" s="127">
        <v>216375.8</v>
      </c>
      <c r="Q1173" s="127">
        <v>340.65</v>
      </c>
    </row>
    <row r="1174" spans="1:17" ht="25.5" x14ac:dyDescent="0.2">
      <c r="A1174" t="str">
        <f t="shared" si="18"/>
        <v>2014_4446</v>
      </c>
      <c r="D1174" s="126">
        <v>1172</v>
      </c>
      <c r="E1174" s="127">
        <v>4446</v>
      </c>
      <c r="F1174" s="127" t="s">
        <v>166</v>
      </c>
      <c r="G1174" s="127">
        <v>4446</v>
      </c>
      <c r="H1174" s="127">
        <v>2014</v>
      </c>
      <c r="I1174" s="127">
        <v>0</v>
      </c>
      <c r="J1174" s="127">
        <v>1</v>
      </c>
      <c r="K1174" s="127">
        <v>1020.6</v>
      </c>
      <c r="L1174" s="127">
        <v>1076.3</v>
      </c>
      <c r="M1174" s="127">
        <v>336759.47</v>
      </c>
      <c r="N1174" s="127">
        <v>331267.40000000002</v>
      </c>
      <c r="O1174" s="127">
        <v>343316.02</v>
      </c>
      <c r="P1174" s="127">
        <v>261086.4</v>
      </c>
      <c r="Q1174" s="127">
        <v>329.96</v>
      </c>
    </row>
    <row r="1175" spans="1:17" x14ac:dyDescent="0.2">
      <c r="A1175" t="str">
        <f t="shared" si="18"/>
        <v>2014_4491</v>
      </c>
      <c r="D1175" s="126">
        <v>1173</v>
      </c>
      <c r="E1175" s="127">
        <v>4491</v>
      </c>
      <c r="F1175" s="127" t="s">
        <v>167</v>
      </c>
      <c r="G1175" s="127">
        <v>4491</v>
      </c>
      <c r="H1175" s="127">
        <v>2014</v>
      </c>
      <c r="I1175" s="127">
        <v>0</v>
      </c>
      <c r="J1175" s="127">
        <v>1</v>
      </c>
      <c r="K1175" s="127">
        <v>352.9</v>
      </c>
      <c r="L1175" s="127">
        <v>384.3</v>
      </c>
      <c r="M1175" s="127">
        <v>28573.75</v>
      </c>
      <c r="N1175" s="127">
        <v>59972.480000000003</v>
      </c>
      <c r="O1175" s="127">
        <v>59995.32</v>
      </c>
      <c r="P1175" s="127">
        <v>65090.67</v>
      </c>
      <c r="Q1175" s="127">
        <v>80.97</v>
      </c>
    </row>
    <row r="1176" spans="1:17" ht="25.5" x14ac:dyDescent="0.2">
      <c r="A1176" t="str">
        <f t="shared" si="18"/>
        <v>2014_4505</v>
      </c>
      <c r="D1176" s="126">
        <v>1174</v>
      </c>
      <c r="E1176" s="127">
        <v>4505</v>
      </c>
      <c r="F1176" s="127" t="s">
        <v>168</v>
      </c>
      <c r="G1176" s="127">
        <v>4505</v>
      </c>
      <c r="H1176" s="127">
        <v>2014</v>
      </c>
      <c r="I1176" s="127">
        <v>0</v>
      </c>
      <c r="J1176" s="127">
        <v>1</v>
      </c>
      <c r="K1176" s="127">
        <v>249.1</v>
      </c>
      <c r="L1176" s="127">
        <v>224.9</v>
      </c>
      <c r="M1176" s="127">
        <v>135606.76</v>
      </c>
      <c r="N1176" s="127">
        <v>74659.820000000007</v>
      </c>
      <c r="O1176" s="127">
        <v>76378.12</v>
      </c>
      <c r="P1176" s="127">
        <v>37533.33</v>
      </c>
      <c r="Q1176" s="127">
        <v>544.39</v>
      </c>
    </row>
    <row r="1177" spans="1:17" ht="25.5" x14ac:dyDescent="0.2">
      <c r="A1177" t="str">
        <f t="shared" si="18"/>
        <v>2014_4509</v>
      </c>
      <c r="D1177" s="126">
        <v>1175</v>
      </c>
      <c r="E1177" s="127">
        <v>4509</v>
      </c>
      <c r="F1177" s="127" t="s">
        <v>169</v>
      </c>
      <c r="G1177" s="127">
        <v>4509</v>
      </c>
      <c r="H1177" s="127">
        <v>2014</v>
      </c>
      <c r="I1177" s="127">
        <v>0</v>
      </c>
      <c r="J1177" s="127">
        <v>1</v>
      </c>
      <c r="K1177" s="127">
        <v>221</v>
      </c>
      <c r="L1177" s="127">
        <v>125</v>
      </c>
      <c r="M1177" s="127">
        <v>107044.59</v>
      </c>
      <c r="N1177" s="127">
        <v>75122.09</v>
      </c>
      <c r="O1177" s="127">
        <v>75122.09</v>
      </c>
      <c r="P1177" s="127">
        <v>32204</v>
      </c>
      <c r="Q1177" s="127">
        <v>484.36</v>
      </c>
    </row>
    <row r="1178" spans="1:17" ht="25.5" x14ac:dyDescent="0.2">
      <c r="A1178" t="str">
        <f t="shared" si="18"/>
        <v>2014_4518</v>
      </c>
      <c r="D1178" s="126">
        <v>1176</v>
      </c>
      <c r="E1178" s="127">
        <v>4518</v>
      </c>
      <c r="F1178" s="127" t="s">
        <v>170</v>
      </c>
      <c r="G1178" s="127">
        <v>4518</v>
      </c>
      <c r="H1178" s="127">
        <v>2014</v>
      </c>
      <c r="I1178" s="127">
        <v>0</v>
      </c>
      <c r="J1178" s="127">
        <v>1</v>
      </c>
      <c r="K1178" s="127">
        <v>231.9</v>
      </c>
      <c r="L1178" s="127">
        <v>207</v>
      </c>
      <c r="M1178" s="127">
        <v>75968.44</v>
      </c>
      <c r="N1178" s="127">
        <v>50015.72</v>
      </c>
      <c r="O1178" s="127">
        <v>51684.5</v>
      </c>
      <c r="P1178" s="127">
        <v>45807.99</v>
      </c>
      <c r="Q1178" s="127">
        <v>327.58999999999997</v>
      </c>
    </row>
    <row r="1179" spans="1:17" ht="25.5" x14ac:dyDescent="0.2">
      <c r="A1179" t="str">
        <f t="shared" si="18"/>
        <v>2014_4527</v>
      </c>
      <c r="D1179" s="126">
        <v>1177</v>
      </c>
      <c r="E1179" s="127">
        <v>4527</v>
      </c>
      <c r="F1179" s="127" t="s">
        <v>171</v>
      </c>
      <c r="G1179" s="127">
        <v>4527</v>
      </c>
      <c r="H1179" s="127">
        <v>2014</v>
      </c>
      <c r="I1179" s="127">
        <v>0</v>
      </c>
      <c r="J1179" s="127">
        <v>1</v>
      </c>
      <c r="K1179" s="127">
        <v>610.4</v>
      </c>
      <c r="L1179" s="127">
        <v>606.5</v>
      </c>
      <c r="M1179" s="127">
        <v>159956.37</v>
      </c>
      <c r="N1179" s="127">
        <v>250310.24</v>
      </c>
      <c r="O1179" s="127">
        <v>267591.82</v>
      </c>
      <c r="P1179" s="127">
        <v>236541.5</v>
      </c>
      <c r="Q1179" s="127">
        <v>262.05</v>
      </c>
    </row>
    <row r="1180" spans="1:17" ht="25.5" x14ac:dyDescent="0.2">
      <c r="A1180" t="str">
        <f t="shared" si="18"/>
        <v>2014_4536</v>
      </c>
      <c r="D1180" s="126">
        <v>1178</v>
      </c>
      <c r="E1180" s="127">
        <v>4536</v>
      </c>
      <c r="F1180" s="127" t="s">
        <v>172</v>
      </c>
      <c r="G1180" s="127">
        <v>4536</v>
      </c>
      <c r="H1180" s="127">
        <v>2014</v>
      </c>
      <c r="I1180" s="127">
        <v>0</v>
      </c>
      <c r="J1180" s="127">
        <v>1</v>
      </c>
      <c r="K1180" s="127">
        <v>1964.9</v>
      </c>
      <c r="L1180" s="127">
        <v>2064.6999999999998</v>
      </c>
      <c r="M1180" s="127">
        <v>311444.09999999998</v>
      </c>
      <c r="N1180" s="127">
        <v>270246.45</v>
      </c>
      <c r="O1180" s="127">
        <v>285215.21999999997</v>
      </c>
      <c r="P1180" s="127">
        <v>258852.28</v>
      </c>
      <c r="Q1180" s="127">
        <v>158.5</v>
      </c>
    </row>
    <row r="1181" spans="1:17" ht="25.5" x14ac:dyDescent="0.2">
      <c r="A1181" t="str">
        <f t="shared" si="18"/>
        <v>2014_4554</v>
      </c>
      <c r="D1181" s="126">
        <v>1179</v>
      </c>
      <c r="E1181" s="127">
        <v>4554</v>
      </c>
      <c r="F1181" s="127" t="s">
        <v>173</v>
      </c>
      <c r="G1181" s="127">
        <v>4554</v>
      </c>
      <c r="H1181" s="127">
        <v>2014</v>
      </c>
      <c r="I1181" s="127">
        <v>0</v>
      </c>
      <c r="J1181" s="127">
        <v>1</v>
      </c>
      <c r="K1181" s="127">
        <v>1095.0999999999999</v>
      </c>
      <c r="L1181" s="127">
        <v>1296.7</v>
      </c>
      <c r="M1181" s="127">
        <v>167758.65</v>
      </c>
      <c r="N1181" s="127">
        <v>393848.16</v>
      </c>
      <c r="O1181" s="127">
        <v>400637.81</v>
      </c>
      <c r="P1181" s="127">
        <v>285095.01</v>
      </c>
      <c r="Q1181" s="127">
        <v>153.19</v>
      </c>
    </row>
    <row r="1182" spans="1:17" x14ac:dyDescent="0.2">
      <c r="A1182" t="str">
        <f t="shared" si="18"/>
        <v>2014_4572</v>
      </c>
      <c r="D1182" s="126">
        <v>1180</v>
      </c>
      <c r="E1182" s="127">
        <v>4572</v>
      </c>
      <c r="F1182" s="127" t="s">
        <v>174</v>
      </c>
      <c r="G1182" s="127">
        <v>4572</v>
      </c>
      <c r="H1182" s="127">
        <v>2014</v>
      </c>
      <c r="I1182" s="127">
        <v>0</v>
      </c>
      <c r="J1182" s="127">
        <v>1</v>
      </c>
      <c r="K1182" s="127">
        <v>270.60000000000002</v>
      </c>
      <c r="L1182" s="127">
        <v>332.6</v>
      </c>
      <c r="M1182" s="127">
        <v>136829.76000000001</v>
      </c>
      <c r="N1182" s="127">
        <v>50107.7</v>
      </c>
      <c r="O1182" s="127">
        <v>50132.18</v>
      </c>
      <c r="P1182" s="127">
        <v>38076.19</v>
      </c>
      <c r="Q1182" s="127">
        <v>505.65</v>
      </c>
    </row>
    <row r="1183" spans="1:17" ht="25.5" x14ac:dyDescent="0.2">
      <c r="A1183" t="str">
        <f t="shared" si="18"/>
        <v>2014_4581</v>
      </c>
      <c r="D1183" s="126">
        <v>1181</v>
      </c>
      <c r="E1183" s="127">
        <v>4581</v>
      </c>
      <c r="F1183" s="127" t="s">
        <v>175</v>
      </c>
      <c r="G1183" s="127">
        <v>4581</v>
      </c>
      <c r="H1183" s="127">
        <v>2014</v>
      </c>
      <c r="I1183" s="127">
        <v>0</v>
      </c>
      <c r="J1183" s="127">
        <v>1</v>
      </c>
      <c r="K1183" s="127">
        <v>5344.4</v>
      </c>
      <c r="L1183" s="127">
        <v>5254.6</v>
      </c>
      <c r="M1183" s="127">
        <v>971903.18</v>
      </c>
      <c r="N1183" s="127">
        <v>501104.65</v>
      </c>
      <c r="O1183" s="127">
        <v>514235.39</v>
      </c>
      <c r="P1183" s="127">
        <v>1439405.3</v>
      </c>
      <c r="Q1183" s="127">
        <v>181.85</v>
      </c>
    </row>
    <row r="1184" spans="1:17" ht="25.5" x14ac:dyDescent="0.2">
      <c r="A1184" t="str">
        <f t="shared" si="18"/>
        <v>2014_4599</v>
      </c>
      <c r="D1184" s="126">
        <v>1182</v>
      </c>
      <c r="E1184" s="127">
        <v>4599</v>
      </c>
      <c r="F1184" s="127" t="s">
        <v>176</v>
      </c>
      <c r="G1184" s="127">
        <v>4599</v>
      </c>
      <c r="H1184" s="127">
        <v>2014</v>
      </c>
      <c r="I1184" s="127">
        <v>0</v>
      </c>
      <c r="J1184" s="127">
        <v>1</v>
      </c>
      <c r="K1184" s="127">
        <v>646.4</v>
      </c>
      <c r="L1184" s="127">
        <v>605.1</v>
      </c>
      <c r="M1184" s="127">
        <v>292938.14</v>
      </c>
      <c r="N1184" s="127">
        <v>235135.91</v>
      </c>
      <c r="O1184" s="127">
        <v>239860.69</v>
      </c>
      <c r="P1184" s="127">
        <v>213206</v>
      </c>
      <c r="Q1184" s="127">
        <v>453.18</v>
      </c>
    </row>
    <row r="1185" spans="1:17" x14ac:dyDescent="0.2">
      <c r="A1185" t="str">
        <f t="shared" si="18"/>
        <v>2014_4617</v>
      </c>
      <c r="D1185" s="126">
        <v>1183</v>
      </c>
      <c r="E1185" s="127">
        <v>4617</v>
      </c>
      <c r="F1185" s="127" t="s">
        <v>177</v>
      </c>
      <c r="G1185" s="127">
        <v>4617</v>
      </c>
      <c r="H1185" s="127">
        <v>2014</v>
      </c>
      <c r="I1185" s="127">
        <v>0</v>
      </c>
      <c r="J1185" s="127">
        <v>1</v>
      </c>
      <c r="K1185" s="127">
        <v>1547.8</v>
      </c>
      <c r="L1185" s="127">
        <v>1553.2</v>
      </c>
      <c r="M1185" s="135">
        <v>-49851.44</v>
      </c>
      <c r="N1185" s="127">
        <v>244816.05</v>
      </c>
      <c r="O1185" s="127">
        <v>252543.96</v>
      </c>
      <c r="P1185" s="127">
        <v>300371.19</v>
      </c>
      <c r="Q1185" s="135">
        <v>-32.21</v>
      </c>
    </row>
    <row r="1186" spans="1:17" ht="25.5" x14ac:dyDescent="0.2">
      <c r="A1186" t="str">
        <f t="shared" si="18"/>
        <v>2014_4662</v>
      </c>
      <c r="D1186" s="126">
        <v>1184</v>
      </c>
      <c r="E1186" s="127">
        <v>4662</v>
      </c>
      <c r="F1186" s="127" t="s">
        <v>178</v>
      </c>
      <c r="G1186" s="127">
        <v>4662</v>
      </c>
      <c r="H1186" s="127">
        <v>2014</v>
      </c>
      <c r="I1186" s="127">
        <v>0</v>
      </c>
      <c r="J1186" s="127">
        <v>1</v>
      </c>
      <c r="K1186" s="127">
        <v>982.1</v>
      </c>
      <c r="L1186" s="127">
        <v>989.2</v>
      </c>
      <c r="M1186" s="127">
        <v>297473.58</v>
      </c>
      <c r="N1186" s="127">
        <v>100018.16</v>
      </c>
      <c r="O1186" s="127">
        <v>110403.29</v>
      </c>
      <c r="P1186" s="127">
        <v>260778.36</v>
      </c>
      <c r="Q1186" s="127">
        <v>302.89999999999998</v>
      </c>
    </row>
    <row r="1187" spans="1:17" ht="25.5" x14ac:dyDescent="0.2">
      <c r="A1187" t="str">
        <f t="shared" si="18"/>
        <v>2014_4689</v>
      </c>
      <c r="D1187" s="126">
        <v>1185</v>
      </c>
      <c r="E1187" s="127">
        <v>4689</v>
      </c>
      <c r="F1187" s="127" t="s">
        <v>179</v>
      </c>
      <c r="G1187" s="127">
        <v>4689</v>
      </c>
      <c r="H1187" s="127">
        <v>2014</v>
      </c>
      <c r="I1187" s="127">
        <v>0</v>
      </c>
      <c r="J1187" s="127">
        <v>1</v>
      </c>
      <c r="K1187" s="127">
        <v>525.70000000000005</v>
      </c>
      <c r="L1187" s="127">
        <v>524.1</v>
      </c>
      <c r="M1187" s="127">
        <v>1614.03</v>
      </c>
      <c r="N1187" s="127">
        <v>120152.44</v>
      </c>
      <c r="O1187" s="127">
        <v>122848.43</v>
      </c>
      <c r="P1187" s="127">
        <v>136548.64000000001</v>
      </c>
      <c r="Q1187" s="127">
        <v>3.07</v>
      </c>
    </row>
    <row r="1188" spans="1:17" ht="25.5" x14ac:dyDescent="0.2">
      <c r="A1188" t="str">
        <f t="shared" si="18"/>
        <v>2014_4644</v>
      </c>
      <c r="D1188" s="126">
        <v>1186</v>
      </c>
      <c r="E1188" s="127">
        <v>4644</v>
      </c>
      <c r="F1188" s="127" t="s">
        <v>180</v>
      </c>
      <c r="G1188" s="127">
        <v>4644</v>
      </c>
      <c r="H1188" s="127">
        <v>2014</v>
      </c>
      <c r="I1188" s="127">
        <v>0</v>
      </c>
      <c r="J1188" s="127">
        <v>1</v>
      </c>
      <c r="K1188" s="127">
        <v>480.7</v>
      </c>
      <c r="L1188" s="127">
        <v>498</v>
      </c>
      <c r="M1188" s="127">
        <v>163107.14000000001</v>
      </c>
      <c r="N1188" s="127">
        <v>204872.93</v>
      </c>
      <c r="O1188" s="127">
        <v>214814.52</v>
      </c>
      <c r="P1188" s="127">
        <v>174758.12</v>
      </c>
      <c r="Q1188" s="127">
        <v>339.31</v>
      </c>
    </row>
    <row r="1189" spans="1:17" x14ac:dyDescent="0.2">
      <c r="A1189" t="str">
        <f t="shared" si="18"/>
        <v>2014_4725</v>
      </c>
      <c r="D1189" s="126">
        <v>1187</v>
      </c>
      <c r="E1189" s="127">
        <v>4725</v>
      </c>
      <c r="F1189" s="127" t="s">
        <v>181</v>
      </c>
      <c r="G1189" s="127">
        <v>4725</v>
      </c>
      <c r="H1189" s="127">
        <v>2014</v>
      </c>
      <c r="I1189" s="127">
        <v>0</v>
      </c>
      <c r="J1189" s="127">
        <v>1</v>
      </c>
      <c r="K1189" s="127">
        <v>3002.7</v>
      </c>
      <c r="L1189" s="127">
        <v>2912.3</v>
      </c>
      <c r="M1189" s="127">
        <v>1197228.18</v>
      </c>
      <c r="N1189" s="127">
        <v>701210.72</v>
      </c>
      <c r="O1189" s="127">
        <v>721619.88</v>
      </c>
      <c r="P1189" s="127">
        <v>653656.42000000004</v>
      </c>
      <c r="Q1189" s="127">
        <v>398.72</v>
      </c>
    </row>
    <row r="1190" spans="1:17" ht="25.5" x14ac:dyDescent="0.2">
      <c r="A1190" t="str">
        <f t="shared" si="18"/>
        <v>2014_2673</v>
      </c>
      <c r="D1190" s="126">
        <v>1188</v>
      </c>
      <c r="E1190" s="127">
        <v>2673</v>
      </c>
      <c r="F1190" s="127" t="s">
        <v>182</v>
      </c>
      <c r="G1190" s="127">
        <v>2673</v>
      </c>
      <c r="H1190" s="127">
        <v>2014</v>
      </c>
      <c r="I1190" s="127">
        <v>0</v>
      </c>
      <c r="J1190" s="127">
        <v>1</v>
      </c>
      <c r="K1190" s="127">
        <v>677.3</v>
      </c>
      <c r="L1190" s="127">
        <v>671.3</v>
      </c>
      <c r="M1190" s="127">
        <v>107035.91</v>
      </c>
      <c r="N1190" s="127">
        <v>150041.56</v>
      </c>
      <c r="O1190" s="127">
        <v>156732.15</v>
      </c>
      <c r="P1190" s="127">
        <v>204359.58</v>
      </c>
      <c r="Q1190" s="127">
        <v>158.03</v>
      </c>
    </row>
    <row r="1191" spans="1:17" ht="25.5" x14ac:dyDescent="0.2">
      <c r="A1191" t="str">
        <f t="shared" si="18"/>
        <v>2014_153</v>
      </c>
      <c r="D1191" s="126">
        <v>1189</v>
      </c>
      <c r="E1191" s="127">
        <v>153</v>
      </c>
      <c r="F1191" s="127" t="s">
        <v>183</v>
      </c>
      <c r="G1191" s="127">
        <v>153</v>
      </c>
      <c r="H1191" s="127">
        <v>2014</v>
      </c>
      <c r="I1191" s="127">
        <v>0</v>
      </c>
      <c r="J1191" s="127">
        <v>1</v>
      </c>
      <c r="K1191" s="127">
        <v>634.1</v>
      </c>
      <c r="L1191" s="127">
        <v>649.1</v>
      </c>
      <c r="M1191" s="127">
        <v>219759.25</v>
      </c>
      <c r="N1191" s="127">
        <v>199966.13</v>
      </c>
      <c r="O1191" s="127">
        <v>206130.7</v>
      </c>
      <c r="P1191" s="127">
        <v>227591.27</v>
      </c>
      <c r="Q1191" s="127">
        <v>346.57</v>
      </c>
    </row>
    <row r="1192" spans="1:17" ht="25.5" x14ac:dyDescent="0.2">
      <c r="A1192" t="str">
        <f t="shared" si="18"/>
        <v>2014_3691</v>
      </c>
      <c r="D1192" s="126">
        <v>1190</v>
      </c>
      <c r="E1192" s="127">
        <v>3691</v>
      </c>
      <c r="F1192" s="127" t="s">
        <v>184</v>
      </c>
      <c r="G1192" s="127">
        <v>3691</v>
      </c>
      <c r="H1192" s="127">
        <v>2014</v>
      </c>
      <c r="I1192" s="127">
        <v>0</v>
      </c>
      <c r="J1192" s="127">
        <v>1</v>
      </c>
      <c r="K1192" s="127">
        <v>859.8</v>
      </c>
      <c r="L1192" s="127">
        <v>786</v>
      </c>
      <c r="M1192" s="127">
        <v>313571.88</v>
      </c>
      <c r="N1192" s="127">
        <v>397323.47</v>
      </c>
      <c r="O1192" s="127">
        <v>397335.74</v>
      </c>
      <c r="P1192" s="127">
        <v>276661.95</v>
      </c>
      <c r="Q1192" s="127">
        <v>364.7</v>
      </c>
    </row>
    <row r="1193" spans="1:17" ht="38.25" x14ac:dyDescent="0.2">
      <c r="A1193" t="str">
        <f t="shared" si="18"/>
        <v>2014_4774</v>
      </c>
      <c r="D1193" s="126">
        <v>1191</v>
      </c>
      <c r="E1193" s="127">
        <v>4774</v>
      </c>
      <c r="F1193" s="127" t="s">
        <v>341</v>
      </c>
      <c r="G1193" s="127">
        <v>4774</v>
      </c>
      <c r="H1193" s="127">
        <v>2014</v>
      </c>
      <c r="I1193" s="127">
        <v>0</v>
      </c>
      <c r="J1193" s="127">
        <v>2</v>
      </c>
      <c r="K1193" s="127">
        <v>1227.0999999999999</v>
      </c>
      <c r="L1193" s="127">
        <v>1157.0999999999999</v>
      </c>
      <c r="M1193" s="127">
        <v>580863.56000000006</v>
      </c>
      <c r="N1193" s="127">
        <v>337754.42</v>
      </c>
      <c r="O1193" s="127">
        <v>346229.34</v>
      </c>
      <c r="P1193" s="127">
        <v>453921.39</v>
      </c>
      <c r="Q1193" s="127">
        <v>473.36</v>
      </c>
    </row>
    <row r="1194" spans="1:17" ht="25.5" x14ac:dyDescent="0.2">
      <c r="A1194" t="str">
        <f t="shared" si="18"/>
        <v>2014_873</v>
      </c>
      <c r="D1194" s="126">
        <v>1192</v>
      </c>
      <c r="E1194" s="127">
        <v>873</v>
      </c>
      <c r="F1194" s="127" t="s">
        <v>185</v>
      </c>
      <c r="G1194" s="127">
        <v>873</v>
      </c>
      <c r="H1194" s="127">
        <v>2014</v>
      </c>
      <c r="I1194" s="127">
        <v>0</v>
      </c>
      <c r="J1194" s="127">
        <v>1</v>
      </c>
      <c r="K1194" s="127">
        <v>462.6</v>
      </c>
      <c r="L1194" s="127">
        <v>451.2</v>
      </c>
      <c r="M1194" s="127">
        <v>94662.92</v>
      </c>
      <c r="N1194" s="127">
        <v>75186.91</v>
      </c>
      <c r="O1194" s="127">
        <v>84568.84</v>
      </c>
      <c r="P1194" s="127">
        <v>166443.70000000001</v>
      </c>
      <c r="Q1194" s="127">
        <v>204.63</v>
      </c>
    </row>
    <row r="1195" spans="1:17" ht="25.5" x14ac:dyDescent="0.2">
      <c r="A1195" t="str">
        <f t="shared" si="18"/>
        <v>2014_4778</v>
      </c>
      <c r="D1195" s="126">
        <v>1193</v>
      </c>
      <c r="E1195" s="127">
        <v>4778</v>
      </c>
      <c r="F1195" s="127" t="s">
        <v>186</v>
      </c>
      <c r="G1195" s="127">
        <v>4778</v>
      </c>
      <c r="H1195" s="127">
        <v>2014</v>
      </c>
      <c r="I1195" s="127">
        <v>0</v>
      </c>
      <c r="J1195" s="127">
        <v>1</v>
      </c>
      <c r="K1195" s="127">
        <v>287.8</v>
      </c>
      <c r="L1195" s="127">
        <v>276</v>
      </c>
      <c r="M1195" s="127">
        <v>115414.08</v>
      </c>
      <c r="N1195" s="127">
        <v>75313.45</v>
      </c>
      <c r="O1195" s="127">
        <v>79927.17</v>
      </c>
      <c r="P1195" s="127">
        <v>85652.42</v>
      </c>
      <c r="Q1195" s="127">
        <v>401.02</v>
      </c>
    </row>
    <row r="1196" spans="1:17" ht="25.5" x14ac:dyDescent="0.2">
      <c r="A1196" t="str">
        <f t="shared" si="18"/>
        <v>2014_4777</v>
      </c>
      <c r="D1196" s="126">
        <v>1194</v>
      </c>
      <c r="E1196" s="127">
        <v>4777</v>
      </c>
      <c r="F1196" s="127" t="s">
        <v>187</v>
      </c>
      <c r="G1196" s="127">
        <v>4777</v>
      </c>
      <c r="H1196" s="127">
        <v>2014</v>
      </c>
      <c r="I1196" s="127">
        <v>0</v>
      </c>
      <c r="J1196" s="127">
        <v>1</v>
      </c>
      <c r="K1196" s="127">
        <v>698.2</v>
      </c>
      <c r="L1196" s="127">
        <v>650</v>
      </c>
      <c r="M1196" s="127">
        <v>203926.22</v>
      </c>
      <c r="N1196" s="127">
        <v>250612.92</v>
      </c>
      <c r="O1196" s="127">
        <v>255560.03</v>
      </c>
      <c r="P1196" s="127">
        <v>190801.28</v>
      </c>
      <c r="Q1196" s="127">
        <v>292.07</v>
      </c>
    </row>
    <row r="1197" spans="1:17" ht="25.5" x14ac:dyDescent="0.2">
      <c r="A1197" t="str">
        <f t="shared" si="18"/>
        <v>2014_4776</v>
      </c>
      <c r="D1197" s="126">
        <v>1195</v>
      </c>
      <c r="E1197" s="127">
        <v>4776</v>
      </c>
      <c r="F1197" s="127" t="s">
        <v>188</v>
      </c>
      <c r="G1197" s="127">
        <v>4776</v>
      </c>
      <c r="H1197" s="127">
        <v>2014</v>
      </c>
      <c r="I1197" s="127">
        <v>0</v>
      </c>
      <c r="J1197" s="127">
        <v>1</v>
      </c>
      <c r="K1197" s="127">
        <v>492.6</v>
      </c>
      <c r="L1197" s="127">
        <v>529.1</v>
      </c>
      <c r="M1197" s="127">
        <v>146328.01</v>
      </c>
      <c r="N1197" s="127">
        <v>139864.09</v>
      </c>
      <c r="O1197" s="127">
        <v>144896.68</v>
      </c>
      <c r="P1197" s="127">
        <v>170463.24</v>
      </c>
      <c r="Q1197" s="127">
        <v>297.05</v>
      </c>
    </row>
    <row r="1198" spans="1:17" ht="25.5" x14ac:dyDescent="0.2">
      <c r="A1198" t="str">
        <f t="shared" si="18"/>
        <v>2014_4779</v>
      </c>
      <c r="D1198" s="126">
        <v>1196</v>
      </c>
      <c r="E1198" s="127">
        <v>4779</v>
      </c>
      <c r="F1198" s="127" t="s">
        <v>189</v>
      </c>
      <c r="G1198" s="127">
        <v>4779</v>
      </c>
      <c r="H1198" s="127">
        <v>2014</v>
      </c>
      <c r="I1198" s="127">
        <v>0</v>
      </c>
      <c r="J1198" s="127">
        <v>1</v>
      </c>
      <c r="K1198" s="127">
        <v>1415.6</v>
      </c>
      <c r="L1198" s="127">
        <v>1393.6</v>
      </c>
      <c r="M1198" s="127">
        <v>124749.22</v>
      </c>
      <c r="N1198" s="127">
        <v>300146.34999999998</v>
      </c>
      <c r="O1198" s="127">
        <v>310499.02</v>
      </c>
      <c r="P1198" s="127">
        <v>286027.09000000003</v>
      </c>
      <c r="Q1198" s="127">
        <v>88.12</v>
      </c>
    </row>
    <row r="1199" spans="1:17" ht="25.5" x14ac:dyDescent="0.2">
      <c r="A1199" t="str">
        <f t="shared" si="18"/>
        <v>2014_4784</v>
      </c>
      <c r="D1199" s="126">
        <v>1197</v>
      </c>
      <c r="E1199" s="127">
        <v>4784</v>
      </c>
      <c r="F1199" s="127" t="s">
        <v>190</v>
      </c>
      <c r="G1199" s="127">
        <v>4784</v>
      </c>
      <c r="H1199" s="127">
        <v>2014</v>
      </c>
      <c r="I1199" s="127">
        <v>0</v>
      </c>
      <c r="J1199" s="127">
        <v>1</v>
      </c>
      <c r="K1199" s="127">
        <v>2948.9</v>
      </c>
      <c r="L1199" s="127">
        <v>2986.2</v>
      </c>
      <c r="M1199" s="127">
        <v>803437.04</v>
      </c>
      <c r="N1199" s="127">
        <v>624815.92000000004</v>
      </c>
      <c r="O1199" s="127">
        <v>633126.85</v>
      </c>
      <c r="P1199" s="127">
        <v>638160.78</v>
      </c>
      <c r="Q1199" s="127">
        <v>272.45</v>
      </c>
    </row>
    <row r="1200" spans="1:17" ht="25.5" x14ac:dyDescent="0.2">
      <c r="A1200" t="str">
        <f t="shared" si="18"/>
        <v>2014_4785</v>
      </c>
      <c r="D1200" s="126">
        <v>1198</v>
      </c>
      <c r="E1200" s="127">
        <v>4785</v>
      </c>
      <c r="F1200" s="127" t="s">
        <v>342</v>
      </c>
      <c r="G1200" s="127">
        <v>4785</v>
      </c>
      <c r="H1200" s="127">
        <v>2014</v>
      </c>
      <c r="I1200" s="127">
        <v>0</v>
      </c>
      <c r="J1200" s="127">
        <v>1</v>
      </c>
      <c r="K1200" s="127">
        <v>491.9</v>
      </c>
      <c r="L1200" s="127">
        <v>492</v>
      </c>
      <c r="M1200" s="127">
        <v>800179.94</v>
      </c>
      <c r="N1200" s="127">
        <v>350181.69</v>
      </c>
      <c r="O1200" s="127">
        <v>354265.84</v>
      </c>
      <c r="P1200" s="127">
        <v>61322</v>
      </c>
      <c r="Q1200" s="127">
        <v>1626.71</v>
      </c>
    </row>
    <row r="1201" spans="1:17" ht="25.5" x14ac:dyDescent="0.2">
      <c r="A1201" t="str">
        <f t="shared" si="18"/>
        <v>2014_333</v>
      </c>
      <c r="D1201" s="126">
        <v>1199</v>
      </c>
      <c r="E1201" s="127">
        <v>333</v>
      </c>
      <c r="F1201" s="127" t="s">
        <v>191</v>
      </c>
      <c r="G1201" s="127">
        <v>333</v>
      </c>
      <c r="H1201" s="127">
        <v>2014</v>
      </c>
      <c r="I1201" s="127">
        <v>0</v>
      </c>
      <c r="J1201" s="127">
        <v>2</v>
      </c>
      <c r="K1201" s="127">
        <v>435</v>
      </c>
      <c r="L1201" s="127">
        <v>394</v>
      </c>
      <c r="M1201" s="127">
        <v>525951.48</v>
      </c>
      <c r="N1201" s="127">
        <v>149723.03</v>
      </c>
      <c r="O1201" s="127">
        <v>155398.34</v>
      </c>
      <c r="P1201" s="127">
        <v>128327.21</v>
      </c>
      <c r="Q1201" s="127">
        <v>1209.08</v>
      </c>
    </row>
    <row r="1202" spans="1:17" x14ac:dyDescent="0.2">
      <c r="A1202" t="str">
        <f t="shared" si="18"/>
        <v>2014_4773</v>
      </c>
      <c r="D1202" s="126">
        <v>1200</v>
      </c>
      <c r="E1202" s="127">
        <v>4773</v>
      </c>
      <c r="F1202" s="127" t="s">
        <v>192</v>
      </c>
      <c r="G1202" s="127">
        <v>4773</v>
      </c>
      <c r="H1202" s="127">
        <v>2014</v>
      </c>
      <c r="I1202" s="127">
        <v>0</v>
      </c>
      <c r="J1202" s="127">
        <v>1</v>
      </c>
      <c r="K1202" s="127">
        <v>544.1</v>
      </c>
      <c r="L1202" s="127">
        <v>837.1</v>
      </c>
      <c r="M1202" s="127">
        <v>106490.32</v>
      </c>
      <c r="N1202" s="127">
        <v>244144.55</v>
      </c>
      <c r="O1202" s="127">
        <v>249076.8</v>
      </c>
      <c r="P1202" s="127">
        <v>151270.22</v>
      </c>
      <c r="Q1202" s="127">
        <v>195.72</v>
      </c>
    </row>
    <row r="1203" spans="1:17" ht="25.5" x14ac:dyDescent="0.2">
      <c r="A1203" t="str">
        <f t="shared" si="18"/>
        <v>2014_4788</v>
      </c>
      <c r="D1203" s="126">
        <v>1201</v>
      </c>
      <c r="E1203" s="127">
        <v>4788</v>
      </c>
      <c r="F1203" s="127" t="s">
        <v>193</v>
      </c>
      <c r="G1203" s="127">
        <v>4788</v>
      </c>
      <c r="H1203" s="127">
        <v>2014</v>
      </c>
      <c r="I1203" s="127">
        <v>0</v>
      </c>
      <c r="J1203" s="127">
        <v>1</v>
      </c>
      <c r="K1203" s="127">
        <v>519.29999999999995</v>
      </c>
      <c r="L1203" s="127">
        <v>505.3</v>
      </c>
      <c r="M1203" s="127">
        <v>378404.4</v>
      </c>
      <c r="N1203" s="127">
        <v>49884.3</v>
      </c>
      <c r="O1203" s="127">
        <v>55721.01</v>
      </c>
      <c r="P1203" s="127">
        <v>104102</v>
      </c>
      <c r="Q1203" s="127">
        <v>728.68</v>
      </c>
    </row>
    <row r="1204" spans="1:17" x14ac:dyDescent="0.2">
      <c r="A1204" t="str">
        <f t="shared" si="18"/>
        <v>2014_4797</v>
      </c>
      <c r="D1204" s="126">
        <v>1202</v>
      </c>
      <c r="E1204" s="127">
        <v>4797</v>
      </c>
      <c r="F1204" s="127" t="s">
        <v>194</v>
      </c>
      <c r="G1204" s="127">
        <v>4797</v>
      </c>
      <c r="H1204" s="127">
        <v>2014</v>
      </c>
      <c r="I1204" s="127">
        <v>0</v>
      </c>
      <c r="J1204" s="127">
        <v>1</v>
      </c>
      <c r="K1204" s="127">
        <v>2516.6</v>
      </c>
      <c r="L1204" s="127">
        <v>2574.3000000000002</v>
      </c>
      <c r="M1204" s="127">
        <v>1984264.05</v>
      </c>
      <c r="N1204" s="127">
        <v>598849.06999999995</v>
      </c>
      <c r="O1204" s="127">
        <v>626965.06000000006</v>
      </c>
      <c r="P1204" s="127">
        <v>390084.38</v>
      </c>
      <c r="Q1204" s="127">
        <v>788.47</v>
      </c>
    </row>
    <row r="1205" spans="1:17" x14ac:dyDescent="0.2">
      <c r="A1205" t="str">
        <f t="shared" si="18"/>
        <v>2014_4860</v>
      </c>
      <c r="D1205" s="126">
        <v>1203</v>
      </c>
      <c r="E1205" s="127">
        <v>4860</v>
      </c>
      <c r="F1205" s="127" t="s">
        <v>343</v>
      </c>
      <c r="G1205" s="127">
        <v>4860</v>
      </c>
      <c r="H1205" s="127">
        <v>2014</v>
      </c>
      <c r="I1205" s="127">
        <v>0</v>
      </c>
      <c r="J1205" s="127">
        <v>2</v>
      </c>
      <c r="K1205" s="127">
        <v>982.3</v>
      </c>
      <c r="L1205" s="127">
        <v>987</v>
      </c>
      <c r="M1205" s="127">
        <v>748452.55</v>
      </c>
      <c r="N1205" s="127">
        <v>777071.94</v>
      </c>
      <c r="O1205" s="127">
        <v>795471.92</v>
      </c>
      <c r="P1205" s="127">
        <v>599777.28000000003</v>
      </c>
      <c r="Q1205" s="127">
        <v>761.94</v>
      </c>
    </row>
    <row r="1206" spans="1:17" x14ac:dyDescent="0.2">
      <c r="A1206" t="str">
        <f t="shared" si="18"/>
        <v>2014_4869</v>
      </c>
      <c r="D1206" s="126">
        <v>1204</v>
      </c>
      <c r="E1206" s="127">
        <v>4869</v>
      </c>
      <c r="F1206" s="127" t="s">
        <v>195</v>
      </c>
      <c r="G1206" s="127">
        <v>4869</v>
      </c>
      <c r="H1206" s="127">
        <v>2014</v>
      </c>
      <c r="I1206" s="127">
        <v>0</v>
      </c>
      <c r="J1206" s="127">
        <v>1</v>
      </c>
      <c r="K1206" s="127">
        <v>1272.8</v>
      </c>
      <c r="L1206" s="127">
        <v>1189.9000000000001</v>
      </c>
      <c r="M1206" s="127">
        <v>361655.94</v>
      </c>
      <c r="N1206" s="127">
        <v>299276.15000000002</v>
      </c>
      <c r="O1206" s="127">
        <v>309923.08</v>
      </c>
      <c r="P1206" s="127">
        <v>367705.38</v>
      </c>
      <c r="Q1206" s="127">
        <v>284.14</v>
      </c>
    </row>
    <row r="1207" spans="1:17" x14ac:dyDescent="0.2">
      <c r="A1207" t="str">
        <f t="shared" si="18"/>
        <v>2014_4878</v>
      </c>
      <c r="D1207" s="126">
        <v>1205</v>
      </c>
      <c r="E1207" s="127">
        <v>4878</v>
      </c>
      <c r="F1207" s="127" t="s">
        <v>196</v>
      </c>
      <c r="G1207" s="127">
        <v>4878</v>
      </c>
      <c r="H1207" s="127">
        <v>2014</v>
      </c>
      <c r="I1207" s="127">
        <v>0</v>
      </c>
      <c r="J1207" s="127">
        <v>1</v>
      </c>
      <c r="K1207" s="127">
        <v>618.1</v>
      </c>
      <c r="L1207" s="127">
        <v>679.7</v>
      </c>
      <c r="M1207" s="127">
        <v>512456.78</v>
      </c>
      <c r="N1207" s="127">
        <v>509345.99</v>
      </c>
      <c r="O1207" s="127">
        <v>533698.18000000005</v>
      </c>
      <c r="P1207" s="127">
        <v>224354.35</v>
      </c>
      <c r="Q1207" s="127">
        <v>829.08</v>
      </c>
    </row>
    <row r="1208" spans="1:17" x14ac:dyDescent="0.2">
      <c r="A1208" t="str">
        <f t="shared" si="18"/>
        <v>2014_4890</v>
      </c>
      <c r="D1208" s="126">
        <v>1206</v>
      </c>
      <c r="E1208" s="127">
        <v>4890</v>
      </c>
      <c r="F1208" s="127" t="s">
        <v>197</v>
      </c>
      <c r="G1208" s="127">
        <v>4890</v>
      </c>
      <c r="H1208" s="127">
        <v>2014</v>
      </c>
      <c r="I1208" s="127">
        <v>0</v>
      </c>
      <c r="J1208" s="127">
        <v>1</v>
      </c>
      <c r="K1208" s="127">
        <v>919.6</v>
      </c>
      <c r="L1208" s="127">
        <v>921.6</v>
      </c>
      <c r="M1208" s="127">
        <v>689705.93</v>
      </c>
      <c r="N1208" s="127">
        <v>351247.66</v>
      </c>
      <c r="O1208" s="127">
        <v>502902.51</v>
      </c>
      <c r="P1208" s="127">
        <v>364952.69</v>
      </c>
      <c r="Q1208" s="127">
        <v>750.01</v>
      </c>
    </row>
    <row r="1209" spans="1:17" x14ac:dyDescent="0.2">
      <c r="A1209" t="str">
        <f t="shared" si="18"/>
        <v>2014_4905</v>
      </c>
      <c r="D1209" s="126">
        <v>1207</v>
      </c>
      <c r="E1209" s="127">
        <v>4905</v>
      </c>
      <c r="F1209" s="127" t="s">
        <v>344</v>
      </c>
      <c r="G1209" s="127">
        <v>4905</v>
      </c>
      <c r="H1209" s="127">
        <v>2014</v>
      </c>
      <c r="I1209" s="127">
        <v>0</v>
      </c>
      <c r="J1209" s="127">
        <v>1</v>
      </c>
      <c r="K1209" s="127">
        <v>235.4</v>
      </c>
      <c r="L1209" s="127">
        <v>92</v>
      </c>
      <c r="M1209" s="127">
        <v>70702.039999999994</v>
      </c>
      <c r="N1209" s="127">
        <v>100187.47</v>
      </c>
      <c r="O1209" s="127">
        <v>102544.83</v>
      </c>
      <c r="P1209" s="127">
        <v>91187.58</v>
      </c>
      <c r="Q1209" s="127">
        <v>300.35000000000002</v>
      </c>
    </row>
    <row r="1210" spans="1:17" ht="38.25" x14ac:dyDescent="0.2">
      <c r="A1210" t="str">
        <f t="shared" si="18"/>
        <v>2014_4978</v>
      </c>
      <c r="D1210" s="126">
        <v>1208</v>
      </c>
      <c r="E1210" s="127">
        <v>4978</v>
      </c>
      <c r="F1210" s="127" t="s">
        <v>198</v>
      </c>
      <c r="G1210" s="127">
        <v>4978</v>
      </c>
      <c r="H1210" s="127">
        <v>2014</v>
      </c>
      <c r="I1210" s="127">
        <v>0</v>
      </c>
      <c r="J1210" s="127">
        <v>1</v>
      </c>
      <c r="K1210" s="127">
        <v>199.1</v>
      </c>
      <c r="L1210" s="127">
        <v>164.1</v>
      </c>
      <c r="M1210" s="127">
        <v>172789.71</v>
      </c>
      <c r="N1210" s="127">
        <v>60054.48</v>
      </c>
      <c r="O1210" s="127">
        <v>97405.66</v>
      </c>
      <c r="P1210" s="127">
        <v>97321.58</v>
      </c>
      <c r="Q1210" s="127">
        <v>867.85</v>
      </c>
    </row>
    <row r="1211" spans="1:17" x14ac:dyDescent="0.2">
      <c r="A1211" t="str">
        <f t="shared" si="18"/>
        <v>2014_4995</v>
      </c>
      <c r="D1211" s="126">
        <v>1209</v>
      </c>
      <c r="E1211" s="127">
        <v>4995</v>
      </c>
      <c r="F1211" s="127" t="s">
        <v>199</v>
      </c>
      <c r="G1211" s="127">
        <v>4995</v>
      </c>
      <c r="H1211" s="127">
        <v>2014</v>
      </c>
      <c r="I1211" s="127">
        <v>0</v>
      </c>
      <c r="J1211" s="127">
        <v>1</v>
      </c>
      <c r="K1211" s="127">
        <v>938.1</v>
      </c>
      <c r="L1211" s="127">
        <v>942.2</v>
      </c>
      <c r="M1211" s="127">
        <v>572140.68000000005</v>
      </c>
      <c r="N1211" s="127">
        <v>400755.44</v>
      </c>
      <c r="O1211" s="127">
        <v>407533.76</v>
      </c>
      <c r="P1211" s="127">
        <v>165071.51999999999</v>
      </c>
      <c r="Q1211" s="127">
        <v>609.89</v>
      </c>
    </row>
    <row r="1212" spans="1:17" ht="25.5" x14ac:dyDescent="0.2">
      <c r="A1212" t="str">
        <f t="shared" si="18"/>
        <v>2014_5013</v>
      </c>
      <c r="D1212" s="126">
        <v>1210</v>
      </c>
      <c r="E1212" s="127">
        <v>5013</v>
      </c>
      <c r="F1212" s="127" t="s">
        <v>200</v>
      </c>
      <c r="G1212" s="127">
        <v>5013</v>
      </c>
      <c r="H1212" s="127">
        <v>2014</v>
      </c>
      <c r="I1212" s="127">
        <v>0</v>
      </c>
      <c r="J1212" s="127">
        <v>1</v>
      </c>
      <c r="K1212" s="127">
        <v>2423.1</v>
      </c>
      <c r="L1212" s="127">
        <v>2363.6999999999998</v>
      </c>
      <c r="M1212" s="127">
        <v>715840.9</v>
      </c>
      <c r="N1212" s="127">
        <v>800910.98</v>
      </c>
      <c r="O1212" s="127">
        <v>814425.25</v>
      </c>
      <c r="P1212" s="127">
        <v>536751.15</v>
      </c>
      <c r="Q1212" s="127">
        <v>295.42</v>
      </c>
    </row>
    <row r="1213" spans="1:17" x14ac:dyDescent="0.2">
      <c r="A1213" t="str">
        <f t="shared" si="18"/>
        <v>2014_5049</v>
      </c>
      <c r="D1213" s="126">
        <v>1211</v>
      </c>
      <c r="E1213" s="127">
        <v>5049</v>
      </c>
      <c r="F1213" s="127" t="s">
        <v>201</v>
      </c>
      <c r="G1213" s="127">
        <v>5049</v>
      </c>
      <c r="H1213" s="127">
        <v>2014</v>
      </c>
      <c r="I1213" s="127">
        <v>0</v>
      </c>
      <c r="J1213" s="127">
        <v>1</v>
      </c>
      <c r="K1213" s="127">
        <v>4577.3999999999996</v>
      </c>
      <c r="L1213" s="127">
        <v>4421.3</v>
      </c>
      <c r="M1213" s="127">
        <v>15217.47</v>
      </c>
      <c r="N1213" s="127">
        <v>574195.04</v>
      </c>
      <c r="O1213" s="127">
        <v>593098.06000000006</v>
      </c>
      <c r="P1213" s="127">
        <v>628692.39</v>
      </c>
      <c r="Q1213" s="127">
        <v>3.32</v>
      </c>
    </row>
    <row r="1214" spans="1:17" x14ac:dyDescent="0.2">
      <c r="A1214" t="str">
        <f t="shared" si="18"/>
        <v>2014_5160</v>
      </c>
      <c r="D1214" s="126">
        <v>1212</v>
      </c>
      <c r="E1214" s="127">
        <v>5319</v>
      </c>
      <c r="F1214" s="127" t="s">
        <v>2</v>
      </c>
      <c r="G1214" s="127">
        <v>5160</v>
      </c>
      <c r="H1214" s="127">
        <v>2014</v>
      </c>
      <c r="I1214" s="127">
        <v>0</v>
      </c>
      <c r="J1214" s="127">
        <v>1</v>
      </c>
      <c r="K1214" s="127">
        <v>1069.2</v>
      </c>
      <c r="L1214" s="127">
        <v>1081.5999999999999</v>
      </c>
      <c r="M1214" s="127">
        <v>284416.31</v>
      </c>
      <c r="N1214" s="127">
        <v>494108.31</v>
      </c>
      <c r="O1214" s="127">
        <v>503935.77</v>
      </c>
      <c r="P1214" s="127">
        <v>342175.12</v>
      </c>
      <c r="Q1214" s="127">
        <v>266.01</v>
      </c>
    </row>
    <row r="1215" spans="1:17" ht="25.5" x14ac:dyDescent="0.2">
      <c r="A1215" t="str">
        <f t="shared" si="18"/>
        <v>2014_5121</v>
      </c>
      <c r="D1215" s="126">
        <v>1213</v>
      </c>
      <c r="E1215" s="127">
        <v>5121</v>
      </c>
      <c r="F1215" s="127" t="s">
        <v>202</v>
      </c>
      <c r="G1215" s="127">
        <v>5121</v>
      </c>
      <c r="H1215" s="127">
        <v>2014</v>
      </c>
      <c r="I1215" s="127">
        <v>0</v>
      </c>
      <c r="J1215" s="127">
        <v>1</v>
      </c>
      <c r="K1215" s="127">
        <v>727.1</v>
      </c>
      <c r="L1215" s="127">
        <v>721</v>
      </c>
      <c r="M1215" s="127">
        <v>205985.97</v>
      </c>
      <c r="N1215" s="127">
        <v>238947.12</v>
      </c>
      <c r="O1215" s="127">
        <v>246551.98</v>
      </c>
      <c r="P1215" s="127">
        <v>228331.94</v>
      </c>
      <c r="Q1215" s="127">
        <v>283.3</v>
      </c>
    </row>
    <row r="1216" spans="1:17" ht="25.5" x14ac:dyDescent="0.2">
      <c r="A1216" t="str">
        <f t="shared" si="18"/>
        <v>2014_5139</v>
      </c>
      <c r="D1216" s="126">
        <v>1214</v>
      </c>
      <c r="E1216" s="127">
        <v>5139</v>
      </c>
      <c r="F1216" s="127" t="s">
        <v>203</v>
      </c>
      <c r="G1216" s="127">
        <v>5139</v>
      </c>
      <c r="H1216" s="127">
        <v>2014</v>
      </c>
      <c r="I1216" s="127">
        <v>0</v>
      </c>
      <c r="J1216" s="127">
        <v>1</v>
      </c>
      <c r="K1216" s="127">
        <v>192</v>
      </c>
      <c r="L1216" s="127">
        <v>176.4</v>
      </c>
      <c r="M1216" s="127">
        <v>253387.37</v>
      </c>
      <c r="N1216" s="127">
        <v>135083.29999999999</v>
      </c>
      <c r="O1216" s="127">
        <v>135141.06</v>
      </c>
      <c r="P1216" s="127">
        <v>90509.92</v>
      </c>
      <c r="Q1216" s="127">
        <v>1319.73</v>
      </c>
    </row>
    <row r="1217" spans="1:17" x14ac:dyDescent="0.2">
      <c r="A1217" t="str">
        <f t="shared" si="18"/>
        <v>2014_5163</v>
      </c>
      <c r="D1217" s="126">
        <v>1215</v>
      </c>
      <c r="E1217" s="127">
        <v>5163</v>
      </c>
      <c r="F1217" s="127" t="s">
        <v>204</v>
      </c>
      <c r="G1217" s="127">
        <v>5163</v>
      </c>
      <c r="H1217" s="127">
        <v>2014</v>
      </c>
      <c r="I1217" s="127">
        <v>0</v>
      </c>
      <c r="J1217" s="127">
        <v>1</v>
      </c>
      <c r="K1217" s="127">
        <v>624</v>
      </c>
      <c r="L1217" s="127">
        <v>673</v>
      </c>
      <c r="M1217" s="127">
        <v>491703.4</v>
      </c>
      <c r="N1217" s="127">
        <v>400446.77</v>
      </c>
      <c r="O1217" s="127">
        <v>412290.53</v>
      </c>
      <c r="P1217" s="127">
        <v>238046.17</v>
      </c>
      <c r="Q1217" s="127">
        <v>787.99</v>
      </c>
    </row>
    <row r="1218" spans="1:17" x14ac:dyDescent="0.2">
      <c r="A1218" t="str">
        <f t="shared" si="18"/>
        <v>2014_5166</v>
      </c>
      <c r="D1218" s="126">
        <v>1216</v>
      </c>
      <c r="E1218" s="127">
        <v>5166</v>
      </c>
      <c r="F1218" s="127" t="s">
        <v>205</v>
      </c>
      <c r="G1218" s="127">
        <v>5166</v>
      </c>
      <c r="H1218" s="127">
        <v>2014</v>
      </c>
      <c r="I1218" s="127">
        <v>0</v>
      </c>
      <c r="J1218" s="127">
        <v>1</v>
      </c>
      <c r="K1218" s="127">
        <v>2131.9</v>
      </c>
      <c r="L1218" s="127">
        <v>2215.5</v>
      </c>
      <c r="M1218" s="127">
        <v>368461.2</v>
      </c>
      <c r="N1218" s="127">
        <v>600135.31999999995</v>
      </c>
      <c r="O1218" s="127">
        <v>602173.22</v>
      </c>
      <c r="P1218" s="127">
        <v>533948.47</v>
      </c>
      <c r="Q1218" s="127">
        <v>172.83</v>
      </c>
    </row>
    <row r="1219" spans="1:17" x14ac:dyDescent="0.2">
      <c r="A1219" t="str">
        <f t="shared" si="18"/>
        <v>2014_5184</v>
      </c>
      <c r="D1219" s="126">
        <v>1217</v>
      </c>
      <c r="E1219" s="127">
        <v>5184</v>
      </c>
      <c r="F1219" s="127" t="s">
        <v>206</v>
      </c>
      <c r="G1219" s="127">
        <v>5184</v>
      </c>
      <c r="H1219" s="127">
        <v>2014</v>
      </c>
      <c r="I1219" s="127">
        <v>0</v>
      </c>
      <c r="J1219" s="127">
        <v>1</v>
      </c>
      <c r="K1219" s="127">
        <v>1836.3</v>
      </c>
      <c r="L1219" s="127">
        <v>1768.4</v>
      </c>
      <c r="M1219" s="127">
        <v>718489.75</v>
      </c>
      <c r="N1219" s="127">
        <v>373935.73</v>
      </c>
      <c r="O1219" s="127">
        <v>389448.39</v>
      </c>
      <c r="P1219" s="127">
        <v>266681.03000000003</v>
      </c>
      <c r="Q1219" s="127">
        <v>391.27</v>
      </c>
    </row>
    <row r="1220" spans="1:17" ht="25.5" x14ac:dyDescent="0.2">
      <c r="A1220" t="str">
        <f t="shared" ref="A1220:A1283" si="19">CONCATENATE(H1220,"_",G1220)</f>
        <v>2014_5250</v>
      </c>
      <c r="D1220" s="126">
        <v>1218</v>
      </c>
      <c r="E1220" s="127">
        <v>5250</v>
      </c>
      <c r="F1220" s="127" t="s">
        <v>207</v>
      </c>
      <c r="G1220" s="127">
        <v>5250</v>
      </c>
      <c r="H1220" s="127">
        <v>2014</v>
      </c>
      <c r="I1220" s="127">
        <v>0</v>
      </c>
      <c r="J1220" s="127">
        <v>1</v>
      </c>
      <c r="K1220" s="127">
        <v>4288.6000000000004</v>
      </c>
      <c r="L1220" s="127">
        <v>4231.1000000000004</v>
      </c>
      <c r="M1220" s="127">
        <v>1334608.79</v>
      </c>
      <c r="N1220" s="127">
        <v>653636.75</v>
      </c>
      <c r="O1220" s="127">
        <v>695538.35</v>
      </c>
      <c r="P1220" s="127">
        <v>566100.18000000005</v>
      </c>
      <c r="Q1220" s="127">
        <v>311.2</v>
      </c>
    </row>
    <row r="1221" spans="1:17" ht="25.5" x14ac:dyDescent="0.2">
      <c r="A1221" t="str">
        <f t="shared" si="19"/>
        <v>2014_5256</v>
      </c>
      <c r="D1221" s="126">
        <v>1219</v>
      </c>
      <c r="E1221" s="127">
        <v>5256</v>
      </c>
      <c r="F1221" s="127" t="s">
        <v>208</v>
      </c>
      <c r="G1221" s="127">
        <v>5256</v>
      </c>
      <c r="H1221" s="127">
        <v>2014</v>
      </c>
      <c r="I1221" s="127">
        <v>0</v>
      </c>
      <c r="J1221" s="127">
        <v>1</v>
      </c>
      <c r="K1221" s="127">
        <v>641.29999999999995</v>
      </c>
      <c r="L1221" s="127">
        <v>668.3</v>
      </c>
      <c r="M1221" s="127">
        <v>499031.29</v>
      </c>
      <c r="N1221" s="127">
        <v>250388.64</v>
      </c>
      <c r="O1221" s="127">
        <v>316875.39</v>
      </c>
      <c r="P1221" s="127">
        <v>233622.47</v>
      </c>
      <c r="Q1221" s="127">
        <v>778.16</v>
      </c>
    </row>
    <row r="1222" spans="1:17" ht="25.5" x14ac:dyDescent="0.2">
      <c r="A1222" t="str">
        <f t="shared" si="19"/>
        <v>2014_5283</v>
      </c>
      <c r="D1222" s="126">
        <v>1220</v>
      </c>
      <c r="E1222" s="127">
        <v>5283</v>
      </c>
      <c r="F1222" s="127" t="s">
        <v>209</v>
      </c>
      <c r="G1222" s="127">
        <v>5283</v>
      </c>
      <c r="H1222" s="127">
        <v>2014</v>
      </c>
      <c r="I1222" s="127">
        <v>0</v>
      </c>
      <c r="J1222" s="127">
        <v>1</v>
      </c>
      <c r="K1222" s="127">
        <v>704.2</v>
      </c>
      <c r="L1222" s="127">
        <v>679.1</v>
      </c>
      <c r="M1222" s="127">
        <v>1036223.09</v>
      </c>
      <c r="N1222" s="127">
        <v>304017.87</v>
      </c>
      <c r="O1222" s="127">
        <v>311050.13</v>
      </c>
      <c r="P1222" s="127">
        <v>202793.66</v>
      </c>
      <c r="Q1222" s="127">
        <v>1471.49</v>
      </c>
    </row>
    <row r="1223" spans="1:17" x14ac:dyDescent="0.2">
      <c r="A1223" t="str">
        <f t="shared" si="19"/>
        <v>2014_5310</v>
      </c>
      <c r="D1223" s="126">
        <v>1221</v>
      </c>
      <c r="E1223" s="127">
        <v>5310</v>
      </c>
      <c r="F1223" s="127" t="s">
        <v>210</v>
      </c>
      <c r="G1223" s="127">
        <v>5310</v>
      </c>
      <c r="H1223" s="127">
        <v>2014</v>
      </c>
      <c r="I1223" s="127">
        <v>0</v>
      </c>
      <c r="J1223" s="127">
        <v>1</v>
      </c>
      <c r="K1223" s="127">
        <v>659.3</v>
      </c>
      <c r="L1223" s="127">
        <v>656.4</v>
      </c>
      <c r="M1223" s="127">
        <v>53003.98</v>
      </c>
      <c r="N1223" s="127">
        <v>211459.96</v>
      </c>
      <c r="O1223" s="127">
        <v>217311.89</v>
      </c>
      <c r="P1223" s="127">
        <v>187227.04</v>
      </c>
      <c r="Q1223" s="127">
        <v>80.39</v>
      </c>
    </row>
    <row r="1224" spans="1:17" x14ac:dyDescent="0.2">
      <c r="A1224" t="str">
        <f t="shared" si="19"/>
        <v>2014_5463</v>
      </c>
      <c r="D1224" s="126">
        <v>1222</v>
      </c>
      <c r="E1224" s="127">
        <v>5463</v>
      </c>
      <c r="F1224" s="127" t="s">
        <v>211</v>
      </c>
      <c r="G1224" s="127">
        <v>5463</v>
      </c>
      <c r="H1224" s="127">
        <v>2014</v>
      </c>
      <c r="I1224" s="127">
        <v>0</v>
      </c>
      <c r="J1224" s="127">
        <v>1</v>
      </c>
      <c r="K1224" s="127">
        <v>1166.5</v>
      </c>
      <c r="L1224" s="127">
        <v>1139.5</v>
      </c>
      <c r="M1224" s="127">
        <v>1482134.5</v>
      </c>
      <c r="N1224" s="127">
        <v>998052.36</v>
      </c>
      <c r="O1224" s="127">
        <v>1023250.58</v>
      </c>
      <c r="P1224" s="127">
        <v>381635.18</v>
      </c>
      <c r="Q1224" s="127">
        <v>1270.58</v>
      </c>
    </row>
    <row r="1225" spans="1:17" ht="25.5" x14ac:dyDescent="0.2">
      <c r="A1225" t="str">
        <f t="shared" si="19"/>
        <v>2014_5486</v>
      </c>
      <c r="D1225" s="126">
        <v>1223</v>
      </c>
      <c r="E1225" s="127">
        <v>5486</v>
      </c>
      <c r="F1225" s="127" t="s">
        <v>212</v>
      </c>
      <c r="G1225" s="127">
        <v>5486</v>
      </c>
      <c r="H1225" s="127">
        <v>2014</v>
      </c>
      <c r="I1225" s="127">
        <v>0</v>
      </c>
      <c r="J1225" s="127">
        <v>1</v>
      </c>
      <c r="K1225" s="127">
        <v>388.7</v>
      </c>
      <c r="L1225" s="127">
        <v>367.6</v>
      </c>
      <c r="M1225" s="127">
        <v>152097.12</v>
      </c>
      <c r="N1225" s="127">
        <v>170144.89</v>
      </c>
      <c r="O1225" s="127">
        <v>170144.89</v>
      </c>
      <c r="P1225" s="127">
        <v>95611.01</v>
      </c>
      <c r="Q1225" s="127">
        <v>391.3</v>
      </c>
    </row>
    <row r="1226" spans="1:17" x14ac:dyDescent="0.2">
      <c r="A1226" t="str">
        <f t="shared" si="19"/>
        <v>2014_5508</v>
      </c>
      <c r="D1226" s="126">
        <v>1224</v>
      </c>
      <c r="E1226" s="127">
        <v>5508</v>
      </c>
      <c r="F1226" s="127" t="s">
        <v>213</v>
      </c>
      <c r="G1226" s="127">
        <v>5508</v>
      </c>
      <c r="H1226" s="127">
        <v>2014</v>
      </c>
      <c r="I1226" s="127">
        <v>0</v>
      </c>
      <c r="J1226" s="127">
        <v>1</v>
      </c>
      <c r="K1226" s="127">
        <v>301.7</v>
      </c>
      <c r="L1226" s="127">
        <v>309.7</v>
      </c>
      <c r="M1226" s="127">
        <v>411032.79</v>
      </c>
      <c r="N1226" s="127">
        <v>100088.49</v>
      </c>
      <c r="O1226" s="127">
        <v>173322.84</v>
      </c>
      <c r="P1226" s="127">
        <v>71129.55</v>
      </c>
      <c r="Q1226" s="127">
        <v>1362.39</v>
      </c>
    </row>
    <row r="1227" spans="1:17" ht="25.5" x14ac:dyDescent="0.2">
      <c r="A1227" t="str">
        <f t="shared" si="19"/>
        <v>2014_1975</v>
      </c>
      <c r="D1227" s="126">
        <v>1225</v>
      </c>
      <c r="E1227" s="127">
        <v>1975</v>
      </c>
      <c r="F1227" s="127" t="s">
        <v>214</v>
      </c>
      <c r="G1227" s="127">
        <v>1975</v>
      </c>
      <c r="H1227" s="127">
        <v>2014</v>
      </c>
      <c r="I1227" s="127">
        <v>0</v>
      </c>
      <c r="J1227" s="127">
        <v>1</v>
      </c>
      <c r="K1227" s="127">
        <v>422</v>
      </c>
      <c r="L1227" s="127">
        <v>401</v>
      </c>
      <c r="M1227" s="127">
        <v>192046.15</v>
      </c>
      <c r="N1227" s="127">
        <v>200129.06</v>
      </c>
      <c r="O1227" s="127">
        <v>207011.87</v>
      </c>
      <c r="P1227" s="127">
        <v>126852.5</v>
      </c>
      <c r="Q1227" s="127">
        <v>455.09</v>
      </c>
    </row>
    <row r="1228" spans="1:17" x14ac:dyDescent="0.2">
      <c r="A1228" t="str">
        <f t="shared" si="19"/>
        <v>2014_5510</v>
      </c>
      <c r="D1228" s="126">
        <v>1226</v>
      </c>
      <c r="E1228" s="127">
        <v>4824</v>
      </c>
      <c r="F1228" s="127" t="s">
        <v>215</v>
      </c>
      <c r="G1228" s="127">
        <v>5510</v>
      </c>
      <c r="H1228" s="127">
        <v>2014</v>
      </c>
      <c r="I1228" s="127">
        <v>0</v>
      </c>
      <c r="J1228" s="127">
        <v>1</v>
      </c>
      <c r="K1228" s="127">
        <v>713</v>
      </c>
      <c r="L1228" s="127">
        <v>612</v>
      </c>
      <c r="M1228" s="127">
        <v>224100.03</v>
      </c>
      <c r="N1228" s="127">
        <v>107209.83</v>
      </c>
      <c r="O1228" s="127">
        <v>111925.55</v>
      </c>
      <c r="P1228" s="127">
        <v>158163.57</v>
      </c>
      <c r="Q1228" s="127">
        <v>314.31</v>
      </c>
    </row>
    <row r="1229" spans="1:17" ht="25.5" x14ac:dyDescent="0.2">
      <c r="A1229" t="str">
        <f t="shared" si="19"/>
        <v>2014_5607</v>
      </c>
      <c r="D1229" s="126">
        <v>1227</v>
      </c>
      <c r="E1229" s="127">
        <v>5607</v>
      </c>
      <c r="F1229" s="127" t="s">
        <v>216</v>
      </c>
      <c r="G1229" s="127">
        <v>5607</v>
      </c>
      <c r="H1229" s="127">
        <v>2014</v>
      </c>
      <c r="I1229" s="127">
        <v>0</v>
      </c>
      <c r="J1229" s="127">
        <v>1</v>
      </c>
      <c r="K1229" s="127">
        <v>675.2</v>
      </c>
      <c r="L1229" s="127">
        <v>741.2</v>
      </c>
      <c r="M1229" s="127">
        <v>273493.31</v>
      </c>
      <c r="N1229" s="127">
        <v>201095.04000000001</v>
      </c>
      <c r="O1229" s="127">
        <v>203010.38</v>
      </c>
      <c r="P1229" s="127">
        <v>132760.5</v>
      </c>
      <c r="Q1229" s="127">
        <v>405.06</v>
      </c>
    </row>
    <row r="1230" spans="1:17" ht="25.5" x14ac:dyDescent="0.2">
      <c r="A1230" t="str">
        <f t="shared" si="19"/>
        <v>2014_5643</v>
      </c>
      <c r="D1230" s="126">
        <v>1228</v>
      </c>
      <c r="E1230" s="127">
        <v>5643</v>
      </c>
      <c r="F1230" s="127" t="s">
        <v>217</v>
      </c>
      <c r="G1230" s="127">
        <v>5643</v>
      </c>
      <c r="H1230" s="127">
        <v>2014</v>
      </c>
      <c r="I1230" s="127">
        <v>0</v>
      </c>
      <c r="J1230" s="127">
        <v>1</v>
      </c>
      <c r="K1230" s="127">
        <v>977.2</v>
      </c>
      <c r="L1230" s="127">
        <v>1056.3</v>
      </c>
      <c r="M1230" s="127">
        <v>464638.42</v>
      </c>
      <c r="N1230" s="127">
        <v>450505.84</v>
      </c>
      <c r="O1230" s="127">
        <v>456298.04</v>
      </c>
      <c r="P1230" s="127">
        <v>305605.55</v>
      </c>
      <c r="Q1230" s="127">
        <v>475.48</v>
      </c>
    </row>
    <row r="1231" spans="1:17" ht="51" x14ac:dyDescent="0.2">
      <c r="A1231" t="str">
        <f t="shared" si="19"/>
        <v>2014_5697</v>
      </c>
      <c r="D1231" s="126">
        <v>1229</v>
      </c>
      <c r="E1231" s="127">
        <v>5697</v>
      </c>
      <c r="F1231" s="127" t="s">
        <v>345</v>
      </c>
      <c r="G1231" s="127">
        <v>5697</v>
      </c>
      <c r="H1231" s="127">
        <v>2014</v>
      </c>
      <c r="I1231" s="127">
        <v>0</v>
      </c>
      <c r="J1231" s="127">
        <v>1</v>
      </c>
      <c r="K1231" s="127">
        <v>453.4</v>
      </c>
      <c r="L1231" s="127">
        <v>454.1</v>
      </c>
      <c r="M1231" s="127">
        <v>377411.63</v>
      </c>
      <c r="N1231" s="127">
        <v>200126.06</v>
      </c>
      <c r="O1231" s="127">
        <v>204489.8</v>
      </c>
      <c r="P1231" s="127">
        <v>104935.31</v>
      </c>
      <c r="Q1231" s="127">
        <v>832.4</v>
      </c>
    </row>
    <row r="1232" spans="1:17" ht="25.5" x14ac:dyDescent="0.2">
      <c r="A1232" t="str">
        <f t="shared" si="19"/>
        <v>2014_5724</v>
      </c>
      <c r="D1232" s="126">
        <v>1230</v>
      </c>
      <c r="E1232" s="127">
        <v>5724</v>
      </c>
      <c r="F1232" s="127" t="s">
        <v>218</v>
      </c>
      <c r="G1232" s="127">
        <v>5724</v>
      </c>
      <c r="H1232" s="127">
        <v>2014</v>
      </c>
      <c r="I1232" s="127">
        <v>0</v>
      </c>
      <c r="J1232" s="127">
        <v>1</v>
      </c>
      <c r="K1232" s="127">
        <v>243</v>
      </c>
      <c r="L1232" s="127">
        <v>209</v>
      </c>
      <c r="M1232" s="127">
        <v>277906.86</v>
      </c>
      <c r="N1232" s="127">
        <v>251248.75</v>
      </c>
      <c r="O1232" s="127">
        <v>254128.03</v>
      </c>
      <c r="P1232" s="127">
        <v>129223.19</v>
      </c>
      <c r="Q1232" s="127">
        <v>1143.6500000000001</v>
      </c>
    </row>
    <row r="1233" spans="1:17" x14ac:dyDescent="0.2">
      <c r="A1233" t="str">
        <f t="shared" si="19"/>
        <v>2014_5805</v>
      </c>
      <c r="D1233" s="126">
        <v>1231</v>
      </c>
      <c r="E1233" s="127">
        <v>5805</v>
      </c>
      <c r="F1233" s="127" t="s">
        <v>219</v>
      </c>
      <c r="G1233" s="127">
        <v>5805</v>
      </c>
      <c r="H1233" s="127">
        <v>2014</v>
      </c>
      <c r="I1233" s="127">
        <v>0</v>
      </c>
      <c r="J1233" s="127">
        <v>1</v>
      </c>
      <c r="K1233" s="127">
        <v>1162.3</v>
      </c>
      <c r="L1233" s="127">
        <v>1327.3</v>
      </c>
      <c r="M1233" s="127">
        <v>696440.89</v>
      </c>
      <c r="N1233" s="127">
        <v>386301.34</v>
      </c>
      <c r="O1233" s="127">
        <v>394741.24</v>
      </c>
      <c r="P1233" s="127">
        <v>491516.72</v>
      </c>
      <c r="Q1233" s="127">
        <v>599.19000000000005</v>
      </c>
    </row>
    <row r="1234" spans="1:17" ht="25.5" x14ac:dyDescent="0.2">
      <c r="A1234" t="str">
        <f t="shared" si="19"/>
        <v>2014_5823</v>
      </c>
      <c r="D1234" s="126">
        <v>1232</v>
      </c>
      <c r="E1234" s="127">
        <v>5823</v>
      </c>
      <c r="F1234" s="127" t="s">
        <v>220</v>
      </c>
      <c r="G1234" s="127">
        <v>5823</v>
      </c>
      <c r="H1234" s="127">
        <v>2014</v>
      </c>
      <c r="I1234" s="127">
        <v>0</v>
      </c>
      <c r="J1234" s="127">
        <v>1</v>
      </c>
      <c r="K1234" s="127">
        <v>377.4</v>
      </c>
      <c r="L1234" s="127">
        <v>336.2</v>
      </c>
      <c r="M1234" s="127">
        <v>413229.45</v>
      </c>
      <c r="N1234" s="127">
        <v>346486.72</v>
      </c>
      <c r="O1234" s="127">
        <v>351101.2</v>
      </c>
      <c r="P1234" s="127">
        <v>90106</v>
      </c>
      <c r="Q1234" s="127">
        <v>1094.94</v>
      </c>
    </row>
    <row r="1235" spans="1:17" ht="25.5" x14ac:dyDescent="0.2">
      <c r="A1235" t="str">
        <f t="shared" si="19"/>
        <v>2014_5832</v>
      </c>
      <c r="D1235" s="126">
        <v>1233</v>
      </c>
      <c r="E1235" s="127">
        <v>5832</v>
      </c>
      <c r="F1235" s="127" t="s">
        <v>221</v>
      </c>
      <c r="G1235" s="127">
        <v>5832</v>
      </c>
      <c r="H1235" s="127">
        <v>2014</v>
      </c>
      <c r="I1235" s="127">
        <v>0</v>
      </c>
      <c r="J1235" s="127">
        <v>1</v>
      </c>
      <c r="K1235" s="127">
        <v>288</v>
      </c>
      <c r="L1235" s="127">
        <v>189</v>
      </c>
      <c r="M1235" s="127">
        <v>241186.01</v>
      </c>
      <c r="N1235" s="127">
        <v>140084.22</v>
      </c>
      <c r="O1235" s="127">
        <v>141711.06</v>
      </c>
      <c r="P1235" s="127">
        <v>55367.35</v>
      </c>
      <c r="Q1235" s="127">
        <v>837.45</v>
      </c>
    </row>
    <row r="1236" spans="1:17" ht="38.25" x14ac:dyDescent="0.2">
      <c r="A1236" t="str">
        <f t="shared" si="19"/>
        <v>2014_5877</v>
      </c>
      <c r="D1236" s="126">
        <v>1234</v>
      </c>
      <c r="E1236" s="127">
        <v>5877</v>
      </c>
      <c r="F1236" s="127" t="s">
        <v>222</v>
      </c>
      <c r="G1236" s="127">
        <v>5877</v>
      </c>
      <c r="H1236" s="127">
        <v>2014</v>
      </c>
      <c r="I1236" s="127">
        <v>0</v>
      </c>
      <c r="J1236" s="127">
        <v>1</v>
      </c>
      <c r="K1236" s="127">
        <v>1356.1</v>
      </c>
      <c r="L1236" s="127">
        <v>1561.1</v>
      </c>
      <c r="M1236" s="127">
        <v>576086.73</v>
      </c>
      <c r="N1236" s="127">
        <v>484508.84</v>
      </c>
      <c r="O1236" s="127">
        <v>493007.45</v>
      </c>
      <c r="P1236" s="127">
        <v>454918.02</v>
      </c>
      <c r="Q1236" s="127">
        <v>424.81</v>
      </c>
    </row>
    <row r="1237" spans="1:17" x14ac:dyDescent="0.2">
      <c r="A1237" t="str">
        <f t="shared" si="19"/>
        <v>2014_5895</v>
      </c>
      <c r="D1237" s="126">
        <v>1235</v>
      </c>
      <c r="E1237" s="127">
        <v>5895</v>
      </c>
      <c r="F1237" s="127" t="s">
        <v>223</v>
      </c>
      <c r="G1237" s="127">
        <v>5895</v>
      </c>
      <c r="H1237" s="127">
        <v>2014</v>
      </c>
      <c r="I1237" s="127">
        <v>0</v>
      </c>
      <c r="J1237" s="127">
        <v>1</v>
      </c>
      <c r="K1237" s="127">
        <v>263.8</v>
      </c>
      <c r="L1237" s="127">
        <v>249.8</v>
      </c>
      <c r="M1237" s="127">
        <v>160370.09</v>
      </c>
      <c r="N1237" s="127">
        <v>99045.9</v>
      </c>
      <c r="O1237" s="127">
        <v>102201.65</v>
      </c>
      <c r="P1237" s="127">
        <v>82559.22</v>
      </c>
      <c r="Q1237" s="127">
        <v>607.91999999999996</v>
      </c>
    </row>
    <row r="1238" spans="1:17" x14ac:dyDescent="0.2">
      <c r="A1238" t="str">
        <f t="shared" si="19"/>
        <v>2014_5949</v>
      </c>
      <c r="D1238" s="126">
        <v>1236</v>
      </c>
      <c r="E1238" s="127">
        <v>5949</v>
      </c>
      <c r="F1238" s="127" t="s">
        <v>224</v>
      </c>
      <c r="G1238" s="127">
        <v>5949</v>
      </c>
      <c r="H1238" s="127">
        <v>2014</v>
      </c>
      <c r="I1238" s="127">
        <v>0</v>
      </c>
      <c r="J1238" s="127">
        <v>1</v>
      </c>
      <c r="K1238" s="127">
        <v>1009.9</v>
      </c>
      <c r="L1238" s="127">
        <v>994.9</v>
      </c>
      <c r="M1238" s="127">
        <v>185344.71</v>
      </c>
      <c r="N1238" s="127">
        <v>344462.35</v>
      </c>
      <c r="O1238" s="127">
        <v>346943.65</v>
      </c>
      <c r="P1238" s="127">
        <v>417662.3</v>
      </c>
      <c r="Q1238" s="127">
        <v>183.53</v>
      </c>
    </row>
    <row r="1239" spans="1:17" ht="25.5" x14ac:dyDescent="0.2">
      <c r="A1239" t="str">
        <f t="shared" si="19"/>
        <v>2014_5976</v>
      </c>
      <c r="D1239" s="126">
        <v>1237</v>
      </c>
      <c r="E1239" s="127">
        <v>5976</v>
      </c>
      <c r="F1239" s="127" t="s">
        <v>225</v>
      </c>
      <c r="G1239" s="127">
        <v>5976</v>
      </c>
      <c r="H1239" s="127">
        <v>2014</v>
      </c>
      <c r="I1239" s="127">
        <v>0</v>
      </c>
      <c r="J1239" s="127">
        <v>1</v>
      </c>
      <c r="K1239" s="127">
        <v>975.6</v>
      </c>
      <c r="L1239" s="127">
        <v>1003.8</v>
      </c>
      <c r="M1239" s="127">
        <v>250521.48</v>
      </c>
      <c r="N1239" s="127">
        <v>198015.11</v>
      </c>
      <c r="O1239" s="127">
        <v>205942.55</v>
      </c>
      <c r="P1239" s="127">
        <v>229572.07</v>
      </c>
      <c r="Q1239" s="127">
        <v>256.79000000000002</v>
      </c>
    </row>
    <row r="1240" spans="1:17" ht="38.25" x14ac:dyDescent="0.2">
      <c r="A1240" t="str">
        <f t="shared" si="19"/>
        <v>2014_5994</v>
      </c>
      <c r="D1240" s="126">
        <v>1238</v>
      </c>
      <c r="E1240" s="127">
        <v>5994</v>
      </c>
      <c r="F1240" s="127" t="s">
        <v>226</v>
      </c>
      <c r="G1240" s="127">
        <v>5994</v>
      </c>
      <c r="H1240" s="127">
        <v>2014</v>
      </c>
      <c r="I1240" s="127">
        <v>0</v>
      </c>
      <c r="J1240" s="127">
        <v>1</v>
      </c>
      <c r="K1240" s="127">
        <v>771.2</v>
      </c>
      <c r="L1240" s="127">
        <v>778.2</v>
      </c>
      <c r="M1240" s="127">
        <v>194287.06</v>
      </c>
      <c r="N1240" s="127">
        <v>400524.61</v>
      </c>
      <c r="O1240" s="127">
        <v>406100.44</v>
      </c>
      <c r="P1240" s="127">
        <v>363041.21</v>
      </c>
      <c r="Q1240" s="127">
        <v>251.93</v>
      </c>
    </row>
    <row r="1241" spans="1:17" x14ac:dyDescent="0.2">
      <c r="A1241" t="str">
        <f t="shared" si="19"/>
        <v>2014_6003</v>
      </c>
      <c r="D1241" s="126">
        <v>1239</v>
      </c>
      <c r="E1241" s="127">
        <v>6003</v>
      </c>
      <c r="F1241" s="127" t="s">
        <v>227</v>
      </c>
      <c r="G1241" s="127">
        <v>6003</v>
      </c>
      <c r="H1241" s="127">
        <v>2014</v>
      </c>
      <c r="I1241" s="127">
        <v>0</v>
      </c>
      <c r="J1241" s="127">
        <v>1</v>
      </c>
      <c r="K1241" s="127">
        <v>322.60000000000002</v>
      </c>
      <c r="L1241" s="127">
        <v>344.6</v>
      </c>
      <c r="M1241" s="127">
        <v>103666.06</v>
      </c>
      <c r="N1241" s="127">
        <v>125443.97</v>
      </c>
      <c r="O1241" s="127">
        <v>130963.68</v>
      </c>
      <c r="P1241" s="127">
        <v>100272.26</v>
      </c>
      <c r="Q1241" s="127">
        <v>321.35000000000002</v>
      </c>
    </row>
    <row r="1242" spans="1:17" ht="25.5" x14ac:dyDescent="0.2">
      <c r="A1242" t="str">
        <f t="shared" si="19"/>
        <v>2014_6012</v>
      </c>
      <c r="D1242" s="126">
        <v>1240</v>
      </c>
      <c r="E1242" s="127">
        <v>6012</v>
      </c>
      <c r="F1242" s="127" t="s">
        <v>228</v>
      </c>
      <c r="G1242" s="127">
        <v>6012</v>
      </c>
      <c r="H1242" s="127">
        <v>2014</v>
      </c>
      <c r="I1242" s="127">
        <v>0</v>
      </c>
      <c r="J1242" s="127">
        <v>1</v>
      </c>
      <c r="K1242" s="127">
        <v>532.9</v>
      </c>
      <c r="L1242" s="127">
        <v>525.29999999999995</v>
      </c>
      <c r="M1242" s="127">
        <v>530597.84</v>
      </c>
      <c r="N1242" s="127">
        <v>500425.75</v>
      </c>
      <c r="O1242" s="127">
        <v>506041.2</v>
      </c>
      <c r="P1242" s="127">
        <v>83397.2</v>
      </c>
      <c r="Q1242" s="127">
        <v>995.68</v>
      </c>
    </row>
    <row r="1243" spans="1:17" ht="25.5" x14ac:dyDescent="0.2">
      <c r="A1243" t="str">
        <f t="shared" si="19"/>
        <v>2014_6030</v>
      </c>
      <c r="D1243" s="126">
        <v>1241</v>
      </c>
      <c r="E1243" s="127">
        <v>6030</v>
      </c>
      <c r="F1243" s="127" t="s">
        <v>229</v>
      </c>
      <c r="G1243" s="127">
        <v>6030</v>
      </c>
      <c r="H1243" s="127">
        <v>2014</v>
      </c>
      <c r="I1243" s="127">
        <v>0</v>
      </c>
      <c r="J1243" s="127">
        <v>1</v>
      </c>
      <c r="K1243" s="127">
        <v>1114.7</v>
      </c>
      <c r="L1243" s="127">
        <v>1138.7</v>
      </c>
      <c r="M1243" s="127">
        <v>133595.44</v>
      </c>
      <c r="N1243" s="127">
        <v>220431.37</v>
      </c>
      <c r="O1243" s="127">
        <v>229885.8</v>
      </c>
      <c r="P1243" s="127">
        <v>205195.7</v>
      </c>
      <c r="Q1243" s="127">
        <v>119.85</v>
      </c>
    </row>
    <row r="1244" spans="1:17" ht="25.5" x14ac:dyDescent="0.2">
      <c r="A1244" t="str">
        <f t="shared" si="19"/>
        <v>2014_6035</v>
      </c>
      <c r="D1244" s="126">
        <v>1242</v>
      </c>
      <c r="E1244" s="127">
        <v>6048</v>
      </c>
      <c r="F1244" s="127" t="s">
        <v>230</v>
      </c>
      <c r="G1244" s="127">
        <v>6035</v>
      </c>
      <c r="H1244" s="127">
        <v>2014</v>
      </c>
      <c r="I1244" s="127">
        <v>0</v>
      </c>
      <c r="J1244" s="127">
        <v>1</v>
      </c>
      <c r="K1244" s="127">
        <v>495.2</v>
      </c>
      <c r="L1244" s="127">
        <v>625.29999999999995</v>
      </c>
      <c r="M1244" s="127">
        <v>663264.97</v>
      </c>
      <c r="N1244" s="127">
        <v>550607.68999999994</v>
      </c>
      <c r="O1244" s="127">
        <v>557569.52</v>
      </c>
      <c r="P1244" s="127">
        <v>259025.84</v>
      </c>
      <c r="Q1244" s="127">
        <v>1339.39</v>
      </c>
    </row>
    <row r="1245" spans="1:17" ht="25.5" x14ac:dyDescent="0.2">
      <c r="A1245" t="str">
        <f t="shared" si="19"/>
        <v>2014_6039</v>
      </c>
      <c r="D1245" s="126">
        <v>1243</v>
      </c>
      <c r="E1245" s="127">
        <v>6039</v>
      </c>
      <c r="F1245" s="127" t="s">
        <v>231</v>
      </c>
      <c r="G1245" s="127">
        <v>6039</v>
      </c>
      <c r="H1245" s="127">
        <v>2014</v>
      </c>
      <c r="I1245" s="127">
        <v>0</v>
      </c>
      <c r="J1245" s="127">
        <v>1</v>
      </c>
      <c r="K1245" s="127">
        <v>14132.2</v>
      </c>
      <c r="L1245" s="127">
        <v>13831.7</v>
      </c>
      <c r="M1245" s="127">
        <v>1091398.3999999999</v>
      </c>
      <c r="N1245" s="127">
        <v>1864221.23</v>
      </c>
      <c r="O1245" s="127">
        <v>2139515.25</v>
      </c>
      <c r="P1245" s="127">
        <v>1890409.44</v>
      </c>
      <c r="Q1245" s="127">
        <v>77.23</v>
      </c>
    </row>
    <row r="1246" spans="1:17" x14ac:dyDescent="0.2">
      <c r="A1246" t="str">
        <f t="shared" si="19"/>
        <v>2014_6093</v>
      </c>
      <c r="D1246" s="126">
        <v>1244</v>
      </c>
      <c r="E1246" s="127">
        <v>6093</v>
      </c>
      <c r="F1246" s="127" t="s">
        <v>232</v>
      </c>
      <c r="G1246" s="127">
        <v>6093</v>
      </c>
      <c r="H1246" s="127">
        <v>2014</v>
      </c>
      <c r="I1246" s="127">
        <v>0</v>
      </c>
      <c r="J1246" s="127">
        <v>1</v>
      </c>
      <c r="K1246" s="127">
        <v>1258.7</v>
      </c>
      <c r="L1246" s="127">
        <v>1380</v>
      </c>
      <c r="M1246" s="127">
        <v>559226.31000000006</v>
      </c>
      <c r="N1246" s="127">
        <v>455339.4</v>
      </c>
      <c r="O1246" s="127">
        <v>463123.36</v>
      </c>
      <c r="P1246" s="127">
        <v>334553.71000000002</v>
      </c>
      <c r="Q1246" s="127">
        <v>444.29</v>
      </c>
    </row>
    <row r="1247" spans="1:17" ht="38.25" x14ac:dyDescent="0.2">
      <c r="A1247" t="str">
        <f t="shared" si="19"/>
        <v>2014_6091</v>
      </c>
      <c r="D1247" s="126">
        <v>1245</v>
      </c>
      <c r="E1247" s="127">
        <v>6091</v>
      </c>
      <c r="F1247" s="127" t="s">
        <v>233</v>
      </c>
      <c r="G1247" s="127">
        <v>6091</v>
      </c>
      <c r="H1247" s="127">
        <v>2014</v>
      </c>
      <c r="I1247" s="127">
        <v>0</v>
      </c>
      <c r="J1247" s="127">
        <v>2</v>
      </c>
      <c r="K1247" s="127">
        <v>911.4</v>
      </c>
      <c r="L1247" s="127">
        <v>864.4</v>
      </c>
      <c r="M1247" s="127">
        <v>408500.05</v>
      </c>
      <c r="N1247" s="127">
        <v>139939.84</v>
      </c>
      <c r="O1247" s="127">
        <v>145792.01999999999</v>
      </c>
      <c r="P1247" s="127">
        <v>198578.91</v>
      </c>
      <c r="Q1247" s="127">
        <v>448.21</v>
      </c>
    </row>
    <row r="1248" spans="1:17" ht="25.5" x14ac:dyDescent="0.2">
      <c r="A1248" t="str">
        <f t="shared" si="19"/>
        <v>2014_6095</v>
      </c>
      <c r="D1248" s="126">
        <v>1246</v>
      </c>
      <c r="E1248" s="127">
        <v>6095</v>
      </c>
      <c r="F1248" s="127" t="s">
        <v>234</v>
      </c>
      <c r="G1248" s="127">
        <v>6095</v>
      </c>
      <c r="H1248" s="127">
        <v>2014</v>
      </c>
      <c r="I1248" s="127">
        <v>0</v>
      </c>
      <c r="J1248" s="127">
        <v>1</v>
      </c>
      <c r="K1248" s="127">
        <v>653.9</v>
      </c>
      <c r="L1248" s="127">
        <v>717.1</v>
      </c>
      <c r="M1248" s="127">
        <v>402581.82</v>
      </c>
      <c r="N1248" s="127">
        <v>249886.26</v>
      </c>
      <c r="O1248" s="127">
        <v>254766.06</v>
      </c>
      <c r="P1248" s="127">
        <v>129307</v>
      </c>
      <c r="Q1248" s="127">
        <v>615.66</v>
      </c>
    </row>
    <row r="1249" spans="1:17" ht="25.5" x14ac:dyDescent="0.2">
      <c r="A1249" t="str">
        <f t="shared" si="19"/>
        <v>2014_6099</v>
      </c>
      <c r="D1249" s="126">
        <v>1247</v>
      </c>
      <c r="E1249" s="127">
        <v>5157</v>
      </c>
      <c r="F1249" s="127" t="s">
        <v>235</v>
      </c>
      <c r="G1249" s="127">
        <v>6099</v>
      </c>
      <c r="H1249" s="127">
        <v>2014</v>
      </c>
      <c r="I1249" s="127">
        <v>0</v>
      </c>
      <c r="J1249" s="127">
        <v>1</v>
      </c>
      <c r="K1249" s="127">
        <v>671</v>
      </c>
      <c r="L1249" s="127">
        <v>617</v>
      </c>
      <c r="M1249" s="127">
        <v>118082.13</v>
      </c>
      <c r="N1249" s="127">
        <v>270082.32</v>
      </c>
      <c r="O1249" s="127">
        <v>275322.26</v>
      </c>
      <c r="P1249" s="127">
        <v>263409.56</v>
      </c>
      <c r="Q1249" s="127">
        <v>175.98</v>
      </c>
    </row>
    <row r="1250" spans="1:17" ht="25.5" x14ac:dyDescent="0.2">
      <c r="A1250" t="str">
        <f t="shared" si="19"/>
        <v>2014_6097</v>
      </c>
      <c r="D1250" s="126">
        <v>1248</v>
      </c>
      <c r="E1250" s="127">
        <v>6097</v>
      </c>
      <c r="F1250" s="127" t="s">
        <v>236</v>
      </c>
      <c r="G1250" s="127">
        <v>6097</v>
      </c>
      <c r="H1250" s="127">
        <v>2014</v>
      </c>
      <c r="I1250" s="127">
        <v>0</v>
      </c>
      <c r="J1250" s="127">
        <v>1</v>
      </c>
      <c r="K1250" s="127">
        <v>196.5</v>
      </c>
      <c r="L1250" s="127">
        <v>132.5</v>
      </c>
      <c r="M1250" s="127">
        <v>123828.38</v>
      </c>
      <c r="N1250" s="127">
        <v>100086.26</v>
      </c>
      <c r="O1250" s="127">
        <v>102937.41</v>
      </c>
      <c r="P1250" s="127">
        <v>59624.26</v>
      </c>
      <c r="Q1250" s="127">
        <v>630.16999999999996</v>
      </c>
    </row>
    <row r="1251" spans="1:17" ht="25.5" x14ac:dyDescent="0.2">
      <c r="A1251" t="str">
        <f t="shared" si="19"/>
        <v>2014_6098</v>
      </c>
      <c r="D1251" s="126">
        <v>1249</v>
      </c>
      <c r="E1251" s="127">
        <v>6098</v>
      </c>
      <c r="F1251" s="127" t="s">
        <v>346</v>
      </c>
      <c r="G1251" s="127">
        <v>6098</v>
      </c>
      <c r="H1251" s="127">
        <v>2014</v>
      </c>
      <c r="I1251" s="127">
        <v>0</v>
      </c>
      <c r="J1251" s="127">
        <v>1</v>
      </c>
      <c r="K1251" s="127">
        <v>1466.5</v>
      </c>
      <c r="L1251" s="127">
        <v>1367.5</v>
      </c>
      <c r="M1251" s="127">
        <v>52139.54</v>
      </c>
      <c r="N1251" s="127">
        <v>414022.29</v>
      </c>
      <c r="O1251" s="127">
        <v>414414.04</v>
      </c>
      <c r="P1251" s="127">
        <v>454046.01</v>
      </c>
      <c r="Q1251" s="127">
        <v>35.549999999999997</v>
      </c>
    </row>
    <row r="1252" spans="1:17" ht="38.25" x14ac:dyDescent="0.2">
      <c r="A1252" t="str">
        <f t="shared" si="19"/>
        <v>2014_6100</v>
      </c>
      <c r="D1252" s="126">
        <v>1250</v>
      </c>
      <c r="E1252" s="127">
        <v>6100</v>
      </c>
      <c r="F1252" s="127" t="s">
        <v>237</v>
      </c>
      <c r="G1252" s="127">
        <v>6100</v>
      </c>
      <c r="H1252" s="127">
        <v>2014</v>
      </c>
      <c r="I1252" s="127">
        <v>0</v>
      </c>
      <c r="J1252" s="127">
        <v>1</v>
      </c>
      <c r="K1252" s="127">
        <v>564.4</v>
      </c>
      <c r="L1252" s="127">
        <v>532.4</v>
      </c>
      <c r="M1252" s="127">
        <v>522506.14</v>
      </c>
      <c r="N1252" s="127">
        <v>365621.81</v>
      </c>
      <c r="O1252" s="127">
        <v>368779.32</v>
      </c>
      <c r="P1252" s="127">
        <v>53215.91</v>
      </c>
      <c r="Q1252" s="127">
        <v>925.77</v>
      </c>
    </row>
    <row r="1253" spans="1:17" ht="25.5" x14ac:dyDescent="0.2">
      <c r="A1253" t="str">
        <f t="shared" si="19"/>
        <v>2014_6101</v>
      </c>
      <c r="D1253" s="126">
        <v>1251</v>
      </c>
      <c r="E1253" s="127">
        <v>6101</v>
      </c>
      <c r="F1253" s="127" t="s">
        <v>238</v>
      </c>
      <c r="G1253" s="127">
        <v>6101</v>
      </c>
      <c r="H1253" s="127">
        <v>2014</v>
      </c>
      <c r="I1253" s="127">
        <v>0</v>
      </c>
      <c r="J1253" s="127">
        <v>1</v>
      </c>
      <c r="K1253" s="127">
        <v>6616.9</v>
      </c>
      <c r="L1253" s="127">
        <v>6685.8</v>
      </c>
      <c r="M1253" s="127">
        <v>1281029.17</v>
      </c>
      <c r="N1253" s="127">
        <v>1762577.11</v>
      </c>
      <c r="O1253" s="127">
        <v>1767706.69</v>
      </c>
      <c r="P1253" s="127">
        <v>1391656.4</v>
      </c>
      <c r="Q1253" s="127">
        <v>193.6</v>
      </c>
    </row>
    <row r="1254" spans="1:17" ht="25.5" x14ac:dyDescent="0.2">
      <c r="A1254" t="str">
        <f t="shared" si="19"/>
        <v>2014_6096</v>
      </c>
      <c r="D1254" s="126">
        <v>1252</v>
      </c>
      <c r="E1254" s="127">
        <v>6096</v>
      </c>
      <c r="F1254" s="127" t="s">
        <v>419</v>
      </c>
      <c r="G1254" s="127">
        <v>6096</v>
      </c>
      <c r="H1254" s="127">
        <v>2014</v>
      </c>
      <c r="I1254" s="127">
        <v>0</v>
      </c>
      <c r="J1254" s="127">
        <v>2</v>
      </c>
      <c r="K1254" s="127">
        <v>1124.7</v>
      </c>
      <c r="L1254" s="127">
        <v>1128</v>
      </c>
      <c r="M1254" s="127">
        <v>781631.8</v>
      </c>
      <c r="N1254" s="127">
        <v>453215.71</v>
      </c>
      <c r="O1254" s="127">
        <v>459535.34</v>
      </c>
      <c r="P1254" s="127">
        <v>355621.93</v>
      </c>
      <c r="Q1254" s="127">
        <v>694.97</v>
      </c>
    </row>
    <row r="1255" spans="1:17" ht="25.5" x14ac:dyDescent="0.2">
      <c r="A1255" t="str">
        <f t="shared" si="19"/>
        <v>2014_6094</v>
      </c>
      <c r="D1255" s="126">
        <v>1253</v>
      </c>
      <c r="E1255" s="127">
        <v>6094</v>
      </c>
      <c r="F1255" s="127" t="s">
        <v>239</v>
      </c>
      <c r="G1255" s="127">
        <v>6094</v>
      </c>
      <c r="H1255" s="127">
        <v>2014</v>
      </c>
      <c r="I1255" s="127">
        <v>0</v>
      </c>
      <c r="J1255" s="127">
        <v>1</v>
      </c>
      <c r="K1255" s="127">
        <v>561.9</v>
      </c>
      <c r="L1255" s="127">
        <v>473.9</v>
      </c>
      <c r="M1255" s="127">
        <v>234593.23</v>
      </c>
      <c r="N1255" s="127">
        <v>132927.76</v>
      </c>
      <c r="O1255" s="127">
        <v>136666.59</v>
      </c>
      <c r="P1255" s="127">
        <v>151864.29999999999</v>
      </c>
      <c r="Q1255" s="127">
        <v>417.5</v>
      </c>
    </row>
    <row r="1256" spans="1:17" x14ac:dyDescent="0.2">
      <c r="A1256" t="str">
        <f t="shared" si="19"/>
        <v>2014_6102</v>
      </c>
      <c r="D1256" s="126">
        <v>1254</v>
      </c>
      <c r="E1256" s="127">
        <v>6102</v>
      </c>
      <c r="F1256" s="127" t="s">
        <v>240</v>
      </c>
      <c r="G1256" s="127">
        <v>6102</v>
      </c>
      <c r="H1256" s="127">
        <v>2014</v>
      </c>
      <c r="I1256" s="127">
        <v>0</v>
      </c>
      <c r="J1256" s="127">
        <v>1</v>
      </c>
      <c r="K1256" s="127">
        <v>1933.3</v>
      </c>
      <c r="L1256" s="127">
        <v>1980.3</v>
      </c>
      <c r="M1256" s="127">
        <v>801004.81</v>
      </c>
      <c r="N1256" s="127">
        <v>599756.91</v>
      </c>
      <c r="O1256" s="127">
        <v>620909.74</v>
      </c>
      <c r="P1256" s="127">
        <v>585295.99</v>
      </c>
      <c r="Q1256" s="127">
        <v>414.32</v>
      </c>
    </row>
    <row r="1257" spans="1:17" ht="25.5" x14ac:dyDescent="0.2">
      <c r="A1257" t="str">
        <f t="shared" si="19"/>
        <v>2014_6120</v>
      </c>
      <c r="D1257" s="126">
        <v>1255</v>
      </c>
      <c r="E1257" s="127">
        <v>6120</v>
      </c>
      <c r="F1257" s="127" t="s">
        <v>241</v>
      </c>
      <c r="G1257" s="127">
        <v>6120</v>
      </c>
      <c r="H1257" s="127">
        <v>2014</v>
      </c>
      <c r="I1257" s="127">
        <v>0</v>
      </c>
      <c r="J1257" s="127">
        <v>1</v>
      </c>
      <c r="K1257" s="127">
        <v>1158.0999999999999</v>
      </c>
      <c r="L1257" s="127">
        <v>1207.0999999999999</v>
      </c>
      <c r="M1257" s="127">
        <v>702903.43</v>
      </c>
      <c r="N1257" s="127">
        <v>1198922.1299999999</v>
      </c>
      <c r="O1257" s="127">
        <v>1211671.8799999999</v>
      </c>
      <c r="P1257" s="127">
        <v>828514.71</v>
      </c>
      <c r="Q1257" s="127">
        <v>606.95000000000005</v>
      </c>
    </row>
    <row r="1258" spans="1:17" ht="25.5" x14ac:dyDescent="0.2">
      <c r="A1258" t="str">
        <f t="shared" si="19"/>
        <v>2014_6138</v>
      </c>
      <c r="D1258" s="126">
        <v>1256</v>
      </c>
      <c r="E1258" s="127">
        <v>6138</v>
      </c>
      <c r="F1258" s="127" t="s">
        <v>242</v>
      </c>
      <c r="G1258" s="127">
        <v>6138</v>
      </c>
      <c r="H1258" s="127">
        <v>2014</v>
      </c>
      <c r="I1258" s="127">
        <v>0</v>
      </c>
      <c r="J1258" s="127">
        <v>1</v>
      </c>
      <c r="K1258" s="127">
        <v>373.1</v>
      </c>
      <c r="L1258" s="127">
        <v>353.3</v>
      </c>
      <c r="M1258" s="127">
        <v>77212.039999999994</v>
      </c>
      <c r="N1258" s="127">
        <v>0</v>
      </c>
      <c r="O1258" s="127">
        <v>1643.45</v>
      </c>
      <c r="P1258" s="127">
        <v>85255.09</v>
      </c>
      <c r="Q1258" s="127">
        <v>206.95</v>
      </c>
    </row>
    <row r="1259" spans="1:17" ht="25.5" x14ac:dyDescent="0.2">
      <c r="A1259" t="str">
        <f t="shared" si="19"/>
        <v>2014_5751</v>
      </c>
      <c r="D1259" s="126">
        <v>1257</v>
      </c>
      <c r="E1259" s="127">
        <v>5751</v>
      </c>
      <c r="F1259" s="127" t="s">
        <v>243</v>
      </c>
      <c r="G1259" s="127">
        <v>5751</v>
      </c>
      <c r="H1259" s="127">
        <v>2014</v>
      </c>
      <c r="I1259" s="127">
        <v>0</v>
      </c>
      <c r="J1259" s="127">
        <v>1</v>
      </c>
      <c r="K1259" s="127">
        <v>630.5</v>
      </c>
      <c r="L1259" s="127">
        <v>611.4</v>
      </c>
      <c r="M1259" s="127">
        <v>690479.19</v>
      </c>
      <c r="N1259" s="127">
        <v>200706.24</v>
      </c>
      <c r="O1259" s="127">
        <v>206574.21</v>
      </c>
      <c r="P1259" s="127">
        <v>148053.79</v>
      </c>
      <c r="Q1259" s="127">
        <v>1095.1300000000001</v>
      </c>
    </row>
    <row r="1260" spans="1:17" x14ac:dyDescent="0.2">
      <c r="A1260" t="str">
        <f t="shared" si="19"/>
        <v>2014_6165</v>
      </c>
      <c r="D1260" s="126">
        <v>1258</v>
      </c>
      <c r="E1260" s="127">
        <v>6165</v>
      </c>
      <c r="F1260" s="127" t="s">
        <v>244</v>
      </c>
      <c r="G1260" s="127">
        <v>6165</v>
      </c>
      <c r="H1260" s="127">
        <v>2014</v>
      </c>
      <c r="I1260" s="127">
        <v>0</v>
      </c>
      <c r="J1260" s="127">
        <v>1</v>
      </c>
      <c r="K1260" s="127">
        <v>180</v>
      </c>
      <c r="L1260" s="127">
        <v>226</v>
      </c>
      <c r="M1260" s="127">
        <v>163167.39000000001</v>
      </c>
      <c r="N1260" s="127">
        <v>109247.08</v>
      </c>
      <c r="O1260" s="127">
        <v>111282.99</v>
      </c>
      <c r="P1260" s="127">
        <v>76551.34</v>
      </c>
      <c r="Q1260" s="127">
        <v>906.49</v>
      </c>
    </row>
    <row r="1261" spans="1:17" x14ac:dyDescent="0.2">
      <c r="A1261" t="str">
        <f t="shared" si="19"/>
        <v>2014_6175</v>
      </c>
      <c r="D1261" s="126">
        <v>1259</v>
      </c>
      <c r="E1261" s="127">
        <v>6175</v>
      </c>
      <c r="F1261" s="127" t="s">
        <v>245</v>
      </c>
      <c r="G1261" s="127">
        <v>6175</v>
      </c>
      <c r="H1261" s="127">
        <v>2014</v>
      </c>
      <c r="I1261" s="127">
        <v>0</v>
      </c>
      <c r="J1261" s="127">
        <v>1</v>
      </c>
      <c r="K1261" s="127">
        <v>616.9</v>
      </c>
      <c r="L1261" s="127">
        <v>596.29999999999995</v>
      </c>
      <c r="M1261" s="127">
        <v>236673.75</v>
      </c>
      <c r="N1261" s="127">
        <v>160131.25</v>
      </c>
      <c r="O1261" s="127">
        <v>166056.81</v>
      </c>
      <c r="P1261" s="127">
        <v>200189.34</v>
      </c>
      <c r="Q1261" s="127">
        <v>383.65</v>
      </c>
    </row>
    <row r="1262" spans="1:17" ht="25.5" x14ac:dyDescent="0.2">
      <c r="A1262" t="str">
        <f t="shared" si="19"/>
        <v>2014_6219</v>
      </c>
      <c r="D1262" s="126">
        <v>1260</v>
      </c>
      <c r="E1262" s="127">
        <v>6219</v>
      </c>
      <c r="F1262" s="127" t="s">
        <v>246</v>
      </c>
      <c r="G1262" s="127">
        <v>6219</v>
      </c>
      <c r="H1262" s="127">
        <v>2014</v>
      </c>
      <c r="I1262" s="127">
        <v>0</v>
      </c>
      <c r="J1262" s="127">
        <v>1</v>
      </c>
      <c r="K1262" s="127">
        <v>2256.8000000000002</v>
      </c>
      <c r="L1262" s="127">
        <v>2320.5</v>
      </c>
      <c r="M1262" s="127">
        <v>1344479.59</v>
      </c>
      <c r="N1262" s="127">
        <v>507486.75</v>
      </c>
      <c r="O1262" s="127">
        <v>525486.97</v>
      </c>
      <c r="P1262" s="127">
        <v>553133.57999999996</v>
      </c>
      <c r="Q1262" s="127">
        <v>595.75</v>
      </c>
    </row>
    <row r="1263" spans="1:17" x14ac:dyDescent="0.2">
      <c r="A1263" t="str">
        <f t="shared" si="19"/>
        <v>2014_6246</v>
      </c>
      <c r="D1263" s="126">
        <v>1261</v>
      </c>
      <c r="E1263" s="127">
        <v>6246</v>
      </c>
      <c r="F1263" s="127" t="s">
        <v>247</v>
      </c>
      <c r="G1263" s="127">
        <v>6246</v>
      </c>
      <c r="H1263" s="127">
        <v>2014</v>
      </c>
      <c r="I1263" s="127">
        <v>0</v>
      </c>
      <c r="J1263" s="127">
        <v>1</v>
      </c>
      <c r="K1263" s="127">
        <v>162.19999999999999</v>
      </c>
      <c r="L1263" s="127">
        <v>96.2</v>
      </c>
      <c r="M1263" s="127">
        <v>458982.25</v>
      </c>
      <c r="N1263" s="127">
        <v>200093.58</v>
      </c>
      <c r="O1263" s="127">
        <v>201964.82</v>
      </c>
      <c r="P1263" s="127">
        <v>45658</v>
      </c>
      <c r="Q1263" s="127">
        <v>2829.73</v>
      </c>
    </row>
    <row r="1264" spans="1:17" ht="38.25" x14ac:dyDescent="0.2">
      <c r="A1264" t="str">
        <f t="shared" si="19"/>
        <v>2014_6273</v>
      </c>
      <c r="D1264" s="126">
        <v>1262</v>
      </c>
      <c r="E1264" s="127">
        <v>6273</v>
      </c>
      <c r="F1264" s="127" t="s">
        <v>248</v>
      </c>
      <c r="G1264" s="127">
        <v>6273</v>
      </c>
      <c r="H1264" s="127">
        <v>2014</v>
      </c>
      <c r="I1264" s="127">
        <v>0</v>
      </c>
      <c r="J1264" s="127">
        <v>2</v>
      </c>
      <c r="K1264" s="127">
        <v>858.3</v>
      </c>
      <c r="L1264" s="127">
        <v>853.3</v>
      </c>
      <c r="M1264" s="127">
        <v>367624.14</v>
      </c>
      <c r="N1264" s="127">
        <v>250181.48</v>
      </c>
      <c r="O1264" s="127">
        <v>257723.77</v>
      </c>
      <c r="P1264" s="127">
        <v>247883.95</v>
      </c>
      <c r="Q1264" s="127">
        <v>428.32</v>
      </c>
    </row>
    <row r="1265" spans="1:17" x14ac:dyDescent="0.2">
      <c r="A1265" t="str">
        <f t="shared" si="19"/>
        <v>2014_6408</v>
      </c>
      <c r="D1265" s="126">
        <v>1263</v>
      </c>
      <c r="E1265" s="127">
        <v>6408</v>
      </c>
      <c r="F1265" s="127" t="s">
        <v>249</v>
      </c>
      <c r="G1265" s="127">
        <v>6408</v>
      </c>
      <c r="H1265" s="127">
        <v>2014</v>
      </c>
      <c r="I1265" s="127">
        <v>0</v>
      </c>
      <c r="J1265" s="127">
        <v>1</v>
      </c>
      <c r="K1265" s="127">
        <v>886.9</v>
      </c>
      <c r="L1265" s="127">
        <v>946.9</v>
      </c>
      <c r="M1265" s="127">
        <v>190369.9</v>
      </c>
      <c r="N1265" s="127">
        <v>200546.47</v>
      </c>
      <c r="O1265" s="127">
        <v>205581.15</v>
      </c>
      <c r="P1265" s="127">
        <v>165677</v>
      </c>
      <c r="Q1265" s="127">
        <v>214.65</v>
      </c>
    </row>
    <row r="1266" spans="1:17" x14ac:dyDescent="0.2">
      <c r="A1266" t="str">
        <f t="shared" si="19"/>
        <v>2014_6453</v>
      </c>
      <c r="D1266" s="126">
        <v>1264</v>
      </c>
      <c r="E1266" s="127">
        <v>6453</v>
      </c>
      <c r="F1266" s="127" t="s">
        <v>250</v>
      </c>
      <c r="G1266" s="127">
        <v>6453</v>
      </c>
      <c r="H1266" s="127">
        <v>2014</v>
      </c>
      <c r="I1266" s="127">
        <v>0</v>
      </c>
      <c r="J1266" s="127">
        <v>1</v>
      </c>
      <c r="K1266" s="127">
        <v>580.20000000000005</v>
      </c>
      <c r="L1266" s="127">
        <v>768.1</v>
      </c>
      <c r="M1266" s="127">
        <v>200800.44</v>
      </c>
      <c r="N1266" s="127">
        <v>249889.47</v>
      </c>
      <c r="O1266" s="127">
        <v>256866.88</v>
      </c>
      <c r="P1266" s="127">
        <v>112454</v>
      </c>
      <c r="Q1266" s="127">
        <v>346.09</v>
      </c>
    </row>
    <row r="1267" spans="1:17" x14ac:dyDescent="0.2">
      <c r="A1267" t="str">
        <f t="shared" si="19"/>
        <v>2014_6460</v>
      </c>
      <c r="D1267" s="126">
        <v>1265</v>
      </c>
      <c r="E1267" s="127">
        <v>6460</v>
      </c>
      <c r="F1267" s="127" t="s">
        <v>251</v>
      </c>
      <c r="G1267" s="127">
        <v>6460</v>
      </c>
      <c r="H1267" s="127">
        <v>2014</v>
      </c>
      <c r="I1267" s="127">
        <v>0</v>
      </c>
      <c r="J1267" s="127">
        <v>1</v>
      </c>
      <c r="K1267" s="127">
        <v>684</v>
      </c>
      <c r="L1267" s="127">
        <v>705</v>
      </c>
      <c r="M1267" s="127">
        <v>233608.49</v>
      </c>
      <c r="N1267" s="127">
        <v>200097.52</v>
      </c>
      <c r="O1267" s="127">
        <v>206214.91</v>
      </c>
      <c r="P1267" s="127">
        <v>163692.17000000001</v>
      </c>
      <c r="Q1267" s="127">
        <v>341.53</v>
      </c>
    </row>
    <row r="1268" spans="1:17" ht="25.5" x14ac:dyDescent="0.2">
      <c r="A1268" t="str">
        <f t="shared" si="19"/>
        <v>2014_6462</v>
      </c>
      <c r="D1268" s="126">
        <v>1266</v>
      </c>
      <c r="E1268" s="127">
        <v>6462</v>
      </c>
      <c r="F1268" s="127" t="s">
        <v>252</v>
      </c>
      <c r="G1268" s="127">
        <v>6462</v>
      </c>
      <c r="H1268" s="127">
        <v>2014</v>
      </c>
      <c r="I1268" s="127">
        <v>0</v>
      </c>
      <c r="J1268" s="127">
        <v>1</v>
      </c>
      <c r="K1268" s="127">
        <v>260</v>
      </c>
      <c r="L1268" s="127">
        <v>236</v>
      </c>
      <c r="M1268" s="127">
        <v>477745.79</v>
      </c>
      <c r="N1268" s="127">
        <v>500387.33</v>
      </c>
      <c r="O1268" s="127">
        <v>504245.33</v>
      </c>
      <c r="P1268" s="127">
        <v>104244.94</v>
      </c>
      <c r="Q1268" s="127">
        <v>1837.48</v>
      </c>
    </row>
    <row r="1269" spans="1:17" x14ac:dyDescent="0.2">
      <c r="A1269" t="str">
        <f t="shared" si="19"/>
        <v>2014_6471</v>
      </c>
      <c r="D1269" s="126">
        <v>1267</v>
      </c>
      <c r="E1269" s="127">
        <v>6471</v>
      </c>
      <c r="F1269" s="127" t="s">
        <v>253</v>
      </c>
      <c r="G1269" s="127">
        <v>6471</v>
      </c>
      <c r="H1269" s="127">
        <v>2014</v>
      </c>
      <c r="I1269" s="127">
        <v>0</v>
      </c>
      <c r="J1269" s="127">
        <v>1</v>
      </c>
      <c r="K1269" s="127">
        <v>435</v>
      </c>
      <c r="L1269" s="127">
        <v>408</v>
      </c>
      <c r="M1269" s="127">
        <v>142886.10999999999</v>
      </c>
      <c r="N1269" s="127">
        <v>175054.9</v>
      </c>
      <c r="O1269" s="127">
        <v>178957.88</v>
      </c>
      <c r="P1269" s="127">
        <v>186952.72</v>
      </c>
      <c r="Q1269" s="127">
        <v>328.47</v>
      </c>
    </row>
    <row r="1270" spans="1:17" ht="25.5" x14ac:dyDescent="0.2">
      <c r="A1270" t="str">
        <f t="shared" si="19"/>
        <v>2014_6509</v>
      </c>
      <c r="D1270" s="126">
        <v>1268</v>
      </c>
      <c r="E1270" s="127">
        <v>6509</v>
      </c>
      <c r="F1270" s="127" t="s">
        <v>254</v>
      </c>
      <c r="G1270" s="127">
        <v>6509</v>
      </c>
      <c r="H1270" s="127">
        <v>2014</v>
      </c>
      <c r="I1270" s="127">
        <v>0</v>
      </c>
      <c r="J1270" s="127">
        <v>1</v>
      </c>
      <c r="K1270" s="127">
        <v>355.2</v>
      </c>
      <c r="L1270" s="127">
        <v>361.2</v>
      </c>
      <c r="M1270" s="127">
        <v>478169.34</v>
      </c>
      <c r="N1270" s="127">
        <v>500723.79</v>
      </c>
      <c r="O1270" s="127">
        <v>501012.19</v>
      </c>
      <c r="P1270" s="127">
        <v>106058.72</v>
      </c>
      <c r="Q1270" s="127">
        <v>1346.2</v>
      </c>
    </row>
    <row r="1271" spans="1:17" ht="25.5" x14ac:dyDescent="0.2">
      <c r="A1271" t="str">
        <f t="shared" si="19"/>
        <v>2014_6512</v>
      </c>
      <c r="D1271" s="126">
        <v>1269</v>
      </c>
      <c r="E1271" s="127">
        <v>6512</v>
      </c>
      <c r="F1271" s="127" t="s">
        <v>255</v>
      </c>
      <c r="G1271" s="127">
        <v>6512</v>
      </c>
      <c r="H1271" s="127">
        <v>2014</v>
      </c>
      <c r="I1271" s="127">
        <v>0</v>
      </c>
      <c r="J1271" s="127">
        <v>1</v>
      </c>
      <c r="K1271" s="127">
        <v>374.7</v>
      </c>
      <c r="L1271" s="127">
        <v>369.2</v>
      </c>
      <c r="M1271" s="127">
        <v>5319.83</v>
      </c>
      <c r="N1271" s="127">
        <v>84920.78</v>
      </c>
      <c r="O1271" s="127">
        <v>84920.78</v>
      </c>
      <c r="P1271" s="127">
        <v>117114.54</v>
      </c>
      <c r="Q1271" s="127">
        <v>14.2</v>
      </c>
    </row>
    <row r="1272" spans="1:17" ht="25.5" x14ac:dyDescent="0.2">
      <c r="A1272" t="str">
        <f t="shared" si="19"/>
        <v>2014_6516</v>
      </c>
      <c r="D1272" s="126">
        <v>1270</v>
      </c>
      <c r="E1272" s="127">
        <v>6516</v>
      </c>
      <c r="F1272" s="127" t="s">
        <v>256</v>
      </c>
      <c r="G1272" s="127">
        <v>6516</v>
      </c>
      <c r="H1272" s="127">
        <v>2014</v>
      </c>
      <c r="I1272" s="127">
        <v>0</v>
      </c>
      <c r="J1272" s="127">
        <v>1</v>
      </c>
      <c r="K1272" s="127">
        <v>175</v>
      </c>
      <c r="L1272" s="127">
        <v>48</v>
      </c>
      <c r="M1272" s="127">
        <v>490461.14</v>
      </c>
      <c r="N1272" s="127">
        <v>100076.43</v>
      </c>
      <c r="O1272" s="127">
        <v>103020.89</v>
      </c>
      <c r="P1272" s="127">
        <v>38075.120000000003</v>
      </c>
      <c r="Q1272" s="127">
        <v>2802.64</v>
      </c>
    </row>
    <row r="1273" spans="1:17" ht="25.5" x14ac:dyDescent="0.2">
      <c r="A1273" t="str">
        <f t="shared" si="19"/>
        <v>2014_6534</v>
      </c>
      <c r="D1273" s="126">
        <v>1271</v>
      </c>
      <c r="E1273" s="127">
        <v>6534</v>
      </c>
      <c r="F1273" s="127" t="s">
        <v>257</v>
      </c>
      <c r="G1273" s="127">
        <v>6534</v>
      </c>
      <c r="H1273" s="127">
        <v>2014</v>
      </c>
      <c r="I1273" s="127">
        <v>0</v>
      </c>
      <c r="J1273" s="127">
        <v>1</v>
      </c>
      <c r="K1273" s="127">
        <v>693.9</v>
      </c>
      <c r="L1273" s="127">
        <v>717.9</v>
      </c>
      <c r="M1273" s="127">
        <v>114111.16</v>
      </c>
      <c r="N1273" s="127">
        <v>189935.16</v>
      </c>
      <c r="O1273" s="127">
        <v>198301.06</v>
      </c>
      <c r="P1273" s="127">
        <v>149563</v>
      </c>
      <c r="Q1273" s="127">
        <v>164.45</v>
      </c>
    </row>
    <row r="1274" spans="1:17" x14ac:dyDescent="0.2">
      <c r="A1274" t="str">
        <f t="shared" si="19"/>
        <v>2014_6536</v>
      </c>
      <c r="D1274" s="126">
        <v>1272</v>
      </c>
      <c r="E1274" s="127">
        <v>1935</v>
      </c>
      <c r="F1274" s="127" t="s">
        <v>258</v>
      </c>
      <c r="G1274" s="127">
        <v>6536</v>
      </c>
      <c r="H1274" s="127">
        <v>2014</v>
      </c>
      <c r="I1274" s="127">
        <v>0</v>
      </c>
      <c r="J1274" s="127">
        <v>1</v>
      </c>
      <c r="K1274" s="127">
        <v>1214.4000000000001</v>
      </c>
      <c r="L1274" s="127">
        <v>1190.5999999999999</v>
      </c>
      <c r="M1274" s="127">
        <v>538715.41</v>
      </c>
      <c r="N1274" s="127">
        <v>293379.23</v>
      </c>
      <c r="O1274" s="127">
        <v>301280.34999999998</v>
      </c>
      <c r="P1274" s="127">
        <v>236365.11</v>
      </c>
      <c r="Q1274" s="127">
        <v>443.61</v>
      </c>
    </row>
    <row r="1275" spans="1:17" x14ac:dyDescent="0.2">
      <c r="A1275" t="str">
        <f t="shared" si="19"/>
        <v>2014_6561</v>
      </c>
      <c r="D1275" s="126">
        <v>1273</v>
      </c>
      <c r="E1275" s="127">
        <v>6561</v>
      </c>
      <c r="F1275" s="127" t="s">
        <v>259</v>
      </c>
      <c r="G1275" s="127">
        <v>6561</v>
      </c>
      <c r="H1275" s="127">
        <v>2014</v>
      </c>
      <c r="I1275" s="127">
        <v>0</v>
      </c>
      <c r="J1275" s="127">
        <v>1</v>
      </c>
      <c r="K1275" s="127">
        <v>339.6</v>
      </c>
      <c r="L1275" s="127">
        <v>219.5</v>
      </c>
      <c r="M1275" s="127">
        <v>332002.08</v>
      </c>
      <c r="N1275" s="127">
        <v>59847.45</v>
      </c>
      <c r="O1275" s="127">
        <v>66297.83</v>
      </c>
      <c r="P1275" s="127">
        <v>63241.98</v>
      </c>
      <c r="Q1275" s="127">
        <v>977.63</v>
      </c>
    </row>
    <row r="1276" spans="1:17" ht="25.5" x14ac:dyDescent="0.2">
      <c r="A1276" t="str">
        <f t="shared" si="19"/>
        <v>2014_6579</v>
      </c>
      <c r="D1276" s="126">
        <v>1274</v>
      </c>
      <c r="E1276" s="127">
        <v>6579</v>
      </c>
      <c r="F1276" s="127" t="s">
        <v>260</v>
      </c>
      <c r="G1276" s="127">
        <v>6579</v>
      </c>
      <c r="H1276" s="127">
        <v>2014</v>
      </c>
      <c r="I1276" s="127">
        <v>0</v>
      </c>
      <c r="J1276" s="127">
        <v>1</v>
      </c>
      <c r="K1276" s="127">
        <v>3375.6</v>
      </c>
      <c r="L1276" s="127">
        <v>3935</v>
      </c>
      <c r="M1276" s="127">
        <v>710623.55</v>
      </c>
      <c r="N1276" s="127">
        <v>809178.53</v>
      </c>
      <c r="O1276" s="127">
        <v>829288.98</v>
      </c>
      <c r="P1276" s="127">
        <v>808512.36</v>
      </c>
      <c r="Q1276" s="127">
        <v>210.52</v>
      </c>
    </row>
    <row r="1277" spans="1:17" ht="38.25" x14ac:dyDescent="0.2">
      <c r="A1277" t="str">
        <f t="shared" si="19"/>
        <v>2014_6592</v>
      </c>
      <c r="D1277" s="126">
        <v>1275</v>
      </c>
      <c r="E1277" s="127">
        <v>6592</v>
      </c>
      <c r="F1277" s="127" t="s">
        <v>399</v>
      </c>
      <c r="G1277" s="127">
        <v>6592</v>
      </c>
      <c r="H1277" s="127">
        <v>2014</v>
      </c>
      <c r="I1277" s="127">
        <v>0</v>
      </c>
      <c r="J1277" s="127">
        <v>2</v>
      </c>
      <c r="K1277" s="127">
        <v>980.3</v>
      </c>
      <c r="L1277" s="127">
        <v>860.8</v>
      </c>
      <c r="M1277" s="127">
        <v>543320.37</v>
      </c>
      <c r="N1277" s="127">
        <v>371858.91</v>
      </c>
      <c r="O1277" s="127">
        <v>397107.43</v>
      </c>
      <c r="P1277" s="127">
        <v>238160.23</v>
      </c>
      <c r="Q1277" s="127">
        <v>554.24</v>
      </c>
    </row>
    <row r="1278" spans="1:17" ht="25.5" x14ac:dyDescent="0.2">
      <c r="A1278" t="str">
        <f t="shared" si="19"/>
        <v>2014_6615</v>
      </c>
      <c r="D1278" s="126">
        <v>1276</v>
      </c>
      <c r="E1278" s="127">
        <v>6615</v>
      </c>
      <c r="F1278" s="127" t="s">
        <v>261</v>
      </c>
      <c r="G1278" s="127">
        <v>6615</v>
      </c>
      <c r="H1278" s="127">
        <v>2014</v>
      </c>
      <c r="I1278" s="127">
        <v>0</v>
      </c>
      <c r="J1278" s="127">
        <v>1</v>
      </c>
      <c r="K1278" s="127">
        <v>578</v>
      </c>
      <c r="L1278" s="127">
        <v>652</v>
      </c>
      <c r="M1278" s="127">
        <v>292998.84999999998</v>
      </c>
      <c r="N1278" s="127">
        <v>265958.23</v>
      </c>
      <c r="O1278" s="127">
        <v>277985.01</v>
      </c>
      <c r="P1278" s="127">
        <v>185735.93</v>
      </c>
      <c r="Q1278" s="127">
        <v>506.92</v>
      </c>
    </row>
    <row r="1279" spans="1:17" x14ac:dyDescent="0.2">
      <c r="A1279" t="str">
        <f t="shared" si="19"/>
        <v>2014_6651</v>
      </c>
      <c r="D1279" s="126">
        <v>1277</v>
      </c>
      <c r="E1279" s="127">
        <v>6651</v>
      </c>
      <c r="F1279" s="127" t="s">
        <v>262</v>
      </c>
      <c r="G1279" s="127">
        <v>6651</v>
      </c>
      <c r="H1279" s="127">
        <v>2014</v>
      </c>
      <c r="I1279" s="127">
        <v>0</v>
      </c>
      <c r="J1279" s="127">
        <v>1</v>
      </c>
      <c r="K1279" s="127">
        <v>329</v>
      </c>
      <c r="L1279" s="127">
        <v>275.60000000000002</v>
      </c>
      <c r="M1279" s="127">
        <v>341955.29</v>
      </c>
      <c r="N1279" s="127">
        <v>140061.89000000001</v>
      </c>
      <c r="O1279" s="127">
        <v>146903.17000000001</v>
      </c>
      <c r="P1279" s="127">
        <v>100760.36</v>
      </c>
      <c r="Q1279" s="127">
        <v>1039.3800000000001</v>
      </c>
    </row>
    <row r="1280" spans="1:17" ht="38.25" x14ac:dyDescent="0.2">
      <c r="A1280" t="str">
        <f t="shared" si="19"/>
        <v>2014_6660</v>
      </c>
      <c r="D1280" s="126">
        <v>1278</v>
      </c>
      <c r="E1280" s="127">
        <v>6660</v>
      </c>
      <c r="F1280" s="127" t="s">
        <v>263</v>
      </c>
      <c r="G1280" s="127">
        <v>6660</v>
      </c>
      <c r="H1280" s="127">
        <v>2014</v>
      </c>
      <c r="I1280" s="127">
        <v>0</v>
      </c>
      <c r="J1280" s="127">
        <v>1</v>
      </c>
      <c r="K1280" s="127">
        <v>1584.4</v>
      </c>
      <c r="L1280" s="127">
        <v>1536.8</v>
      </c>
      <c r="M1280" s="127">
        <v>470956.59</v>
      </c>
      <c r="N1280" s="127">
        <v>190487.54</v>
      </c>
      <c r="O1280" s="127">
        <v>202717.67</v>
      </c>
      <c r="P1280" s="127">
        <v>307243.06</v>
      </c>
      <c r="Q1280" s="127">
        <v>297.25</v>
      </c>
    </row>
    <row r="1281" spans="1:17" x14ac:dyDescent="0.2">
      <c r="A1281" t="str">
        <f t="shared" si="19"/>
        <v>2014_6700</v>
      </c>
      <c r="D1281" s="126">
        <v>1279</v>
      </c>
      <c r="E1281" s="127">
        <v>6700</v>
      </c>
      <c r="F1281" s="127" t="s">
        <v>264</v>
      </c>
      <c r="G1281" s="127">
        <v>6700</v>
      </c>
      <c r="H1281" s="127">
        <v>2014</v>
      </c>
      <c r="I1281" s="127">
        <v>0</v>
      </c>
      <c r="J1281" s="127">
        <v>1</v>
      </c>
      <c r="K1281" s="127">
        <v>481.5</v>
      </c>
      <c r="L1281" s="127">
        <v>454</v>
      </c>
      <c r="M1281" s="127">
        <v>537305.82999999996</v>
      </c>
      <c r="N1281" s="127">
        <v>200348.46</v>
      </c>
      <c r="O1281" s="127">
        <v>205992.11</v>
      </c>
      <c r="P1281" s="127">
        <v>119314.19</v>
      </c>
      <c r="Q1281" s="127">
        <v>1115.9000000000001</v>
      </c>
    </row>
    <row r="1282" spans="1:17" x14ac:dyDescent="0.2">
      <c r="A1282" t="str">
        <f t="shared" si="19"/>
        <v>2014_6759</v>
      </c>
      <c r="D1282" s="126">
        <v>1280</v>
      </c>
      <c r="E1282" s="127">
        <v>6759</v>
      </c>
      <c r="F1282" s="127" t="s">
        <v>265</v>
      </c>
      <c r="G1282" s="127">
        <v>6759</v>
      </c>
      <c r="H1282" s="127">
        <v>2014</v>
      </c>
      <c r="I1282" s="127">
        <v>0</v>
      </c>
      <c r="J1282" s="127">
        <v>1</v>
      </c>
      <c r="K1282" s="127">
        <v>687</v>
      </c>
      <c r="L1282" s="127">
        <v>650</v>
      </c>
      <c r="M1282" s="127">
        <v>274533.15000000002</v>
      </c>
      <c r="N1282" s="127">
        <v>285495.01</v>
      </c>
      <c r="O1282" s="127">
        <v>289977.59999999998</v>
      </c>
      <c r="P1282" s="127">
        <v>195506.53</v>
      </c>
      <c r="Q1282" s="127">
        <v>399.61</v>
      </c>
    </row>
    <row r="1283" spans="1:17" ht="25.5" x14ac:dyDescent="0.2">
      <c r="A1283" t="str">
        <f t="shared" si="19"/>
        <v>2014_6762</v>
      </c>
      <c r="D1283" s="126">
        <v>1281</v>
      </c>
      <c r="E1283" s="127">
        <v>6762</v>
      </c>
      <c r="F1283" s="127" t="s">
        <v>266</v>
      </c>
      <c r="G1283" s="127">
        <v>6762</v>
      </c>
      <c r="H1283" s="127">
        <v>2014</v>
      </c>
      <c r="I1283" s="127">
        <v>0</v>
      </c>
      <c r="J1283" s="127">
        <v>1</v>
      </c>
      <c r="K1283" s="127">
        <v>717.4</v>
      </c>
      <c r="L1283" s="127">
        <v>746</v>
      </c>
      <c r="M1283" s="127">
        <v>113056.71</v>
      </c>
      <c r="N1283" s="127">
        <v>125316.46</v>
      </c>
      <c r="O1283" s="127">
        <v>125380.29</v>
      </c>
      <c r="P1283" s="127">
        <v>169316.19</v>
      </c>
      <c r="Q1283" s="127">
        <v>157.59</v>
      </c>
    </row>
    <row r="1284" spans="1:17" ht="25.5" x14ac:dyDescent="0.2">
      <c r="A1284" t="str">
        <f t="shared" ref="A1284:A1347" si="20">CONCATENATE(H1284,"_",G1284)</f>
        <v>2014_6768</v>
      </c>
      <c r="D1284" s="126">
        <v>1282</v>
      </c>
      <c r="E1284" s="127">
        <v>6768</v>
      </c>
      <c r="F1284" s="127" t="s">
        <v>267</v>
      </c>
      <c r="G1284" s="127">
        <v>6768</v>
      </c>
      <c r="H1284" s="127">
        <v>2014</v>
      </c>
      <c r="I1284" s="127">
        <v>0</v>
      </c>
      <c r="J1284" s="127">
        <v>1</v>
      </c>
      <c r="K1284" s="127">
        <v>1784.6</v>
      </c>
      <c r="L1284" s="127">
        <v>1707.1</v>
      </c>
      <c r="M1284" s="127">
        <v>964684.34</v>
      </c>
      <c r="N1284" s="127">
        <v>1198935.3799999999</v>
      </c>
      <c r="O1284" s="127">
        <v>1211124.55</v>
      </c>
      <c r="P1284" s="127">
        <v>403472.8</v>
      </c>
      <c r="Q1284" s="127">
        <v>540.55999999999995</v>
      </c>
    </row>
    <row r="1285" spans="1:17" x14ac:dyDescent="0.2">
      <c r="A1285" t="str">
        <f t="shared" si="20"/>
        <v>2014_6795</v>
      </c>
      <c r="D1285" s="126">
        <v>1283</v>
      </c>
      <c r="E1285" s="127">
        <v>6795</v>
      </c>
      <c r="F1285" s="127" t="s">
        <v>268</v>
      </c>
      <c r="G1285" s="127">
        <v>6795</v>
      </c>
      <c r="H1285" s="127">
        <v>2014</v>
      </c>
      <c r="I1285" s="127">
        <v>0</v>
      </c>
      <c r="J1285" s="127">
        <v>1</v>
      </c>
      <c r="K1285" s="127">
        <v>10992.3</v>
      </c>
      <c r="L1285" s="127">
        <v>10590.4</v>
      </c>
      <c r="M1285" s="127">
        <v>448597.21</v>
      </c>
      <c r="N1285" s="127">
        <v>3172335.27</v>
      </c>
      <c r="O1285" s="127">
        <v>3190390.68</v>
      </c>
      <c r="P1285" s="127">
        <v>2987859.6</v>
      </c>
      <c r="Q1285" s="127">
        <v>40.81</v>
      </c>
    </row>
    <row r="1286" spans="1:17" x14ac:dyDescent="0.2">
      <c r="A1286" t="str">
        <f t="shared" si="20"/>
        <v>2014_6822</v>
      </c>
      <c r="D1286" s="126">
        <v>1284</v>
      </c>
      <c r="E1286" s="127">
        <v>6822</v>
      </c>
      <c r="F1286" s="127" t="s">
        <v>269</v>
      </c>
      <c r="G1286" s="127">
        <v>6822</v>
      </c>
      <c r="H1286" s="127">
        <v>2014</v>
      </c>
      <c r="I1286" s="127">
        <v>0</v>
      </c>
      <c r="J1286" s="127">
        <v>1</v>
      </c>
      <c r="K1286" s="127">
        <v>8288.6</v>
      </c>
      <c r="L1286" s="127">
        <v>8106.3</v>
      </c>
      <c r="M1286" s="127">
        <v>4497831.96</v>
      </c>
      <c r="N1286" s="127">
        <v>990139.82</v>
      </c>
      <c r="O1286" s="127">
        <v>1070590.3899999999</v>
      </c>
      <c r="P1286" s="127">
        <v>695346.77</v>
      </c>
      <c r="Q1286" s="127">
        <v>542.65</v>
      </c>
    </row>
    <row r="1287" spans="1:17" ht="38.25" x14ac:dyDescent="0.2">
      <c r="A1287" t="str">
        <f t="shared" si="20"/>
        <v>2014_6840</v>
      </c>
      <c r="D1287" s="126">
        <v>1285</v>
      </c>
      <c r="E1287" s="127">
        <v>6840</v>
      </c>
      <c r="F1287" s="127" t="s">
        <v>270</v>
      </c>
      <c r="G1287" s="127">
        <v>6840</v>
      </c>
      <c r="H1287" s="127">
        <v>2014</v>
      </c>
      <c r="I1287" s="127">
        <v>0</v>
      </c>
      <c r="J1287" s="127">
        <v>1</v>
      </c>
      <c r="K1287" s="127">
        <v>1984.3</v>
      </c>
      <c r="L1287" s="127">
        <v>2211.1</v>
      </c>
      <c r="M1287" s="127">
        <v>501834.77</v>
      </c>
      <c r="N1287" s="127">
        <v>270345.84000000003</v>
      </c>
      <c r="O1287" s="127">
        <v>282864.37</v>
      </c>
      <c r="P1287" s="127">
        <v>247329.34</v>
      </c>
      <c r="Q1287" s="127">
        <v>252.9</v>
      </c>
    </row>
    <row r="1288" spans="1:17" x14ac:dyDescent="0.2">
      <c r="A1288" t="str">
        <f t="shared" si="20"/>
        <v>2014_6854</v>
      </c>
      <c r="D1288" s="126">
        <v>1286</v>
      </c>
      <c r="E1288" s="127">
        <v>6854</v>
      </c>
      <c r="F1288" s="127" t="s">
        <v>271</v>
      </c>
      <c r="G1288" s="127">
        <v>6854</v>
      </c>
      <c r="H1288" s="127">
        <v>2014</v>
      </c>
      <c r="I1288" s="127">
        <v>0</v>
      </c>
      <c r="J1288" s="127">
        <v>1</v>
      </c>
      <c r="K1288" s="127">
        <v>534.9</v>
      </c>
      <c r="L1288" s="127">
        <v>539.5</v>
      </c>
      <c r="M1288" s="127">
        <v>645342.04</v>
      </c>
      <c r="N1288" s="127">
        <v>443606.46</v>
      </c>
      <c r="O1288" s="127">
        <v>456534.08</v>
      </c>
      <c r="P1288" s="127">
        <v>206369.49</v>
      </c>
      <c r="Q1288" s="127">
        <v>1206.47</v>
      </c>
    </row>
    <row r="1289" spans="1:17" ht="25.5" x14ac:dyDescent="0.2">
      <c r="A1289" t="str">
        <f t="shared" si="20"/>
        <v>2014_6867</v>
      </c>
      <c r="D1289" s="126">
        <v>1287</v>
      </c>
      <c r="E1289" s="127">
        <v>6867</v>
      </c>
      <c r="F1289" s="127" t="s">
        <v>272</v>
      </c>
      <c r="G1289" s="127">
        <v>6867</v>
      </c>
      <c r="H1289" s="127">
        <v>2014</v>
      </c>
      <c r="I1289" s="127">
        <v>0</v>
      </c>
      <c r="J1289" s="127">
        <v>2</v>
      </c>
      <c r="K1289" s="127">
        <v>1761.4</v>
      </c>
      <c r="L1289" s="127">
        <v>1787.6</v>
      </c>
      <c r="M1289" s="127">
        <v>306660.27</v>
      </c>
      <c r="N1289" s="127">
        <v>430746.51</v>
      </c>
      <c r="O1289" s="127">
        <v>446516.98</v>
      </c>
      <c r="P1289" s="127">
        <v>344372.44</v>
      </c>
      <c r="Q1289" s="127">
        <v>174.1</v>
      </c>
    </row>
    <row r="1290" spans="1:17" ht="38.25" x14ac:dyDescent="0.2">
      <c r="A1290" t="str">
        <f t="shared" si="20"/>
        <v>2014_6921</v>
      </c>
      <c r="D1290" s="126">
        <v>1288</v>
      </c>
      <c r="E1290" s="127">
        <v>6921</v>
      </c>
      <c r="F1290" s="127" t="s">
        <v>273</v>
      </c>
      <c r="G1290" s="127">
        <v>6921</v>
      </c>
      <c r="H1290" s="127">
        <v>2014</v>
      </c>
      <c r="I1290" s="127">
        <v>0</v>
      </c>
      <c r="J1290" s="127">
        <v>1</v>
      </c>
      <c r="K1290" s="127">
        <v>325</v>
      </c>
      <c r="L1290" s="127">
        <v>350</v>
      </c>
      <c r="M1290" s="127">
        <v>438271.75</v>
      </c>
      <c r="N1290" s="127">
        <v>0</v>
      </c>
      <c r="O1290" s="127">
        <v>3057.34</v>
      </c>
      <c r="P1290" s="127">
        <v>72592.02</v>
      </c>
      <c r="Q1290" s="127">
        <v>1348.53</v>
      </c>
    </row>
    <row r="1291" spans="1:17" ht="25.5" x14ac:dyDescent="0.2">
      <c r="A1291" t="str">
        <f t="shared" si="20"/>
        <v>2014_6930</v>
      </c>
      <c r="D1291" s="126">
        <v>1289</v>
      </c>
      <c r="E1291" s="127">
        <v>6930</v>
      </c>
      <c r="F1291" s="127" t="s">
        <v>274</v>
      </c>
      <c r="G1291" s="127">
        <v>6930</v>
      </c>
      <c r="H1291" s="127">
        <v>2014</v>
      </c>
      <c r="I1291" s="127">
        <v>0</v>
      </c>
      <c r="J1291" s="127">
        <v>1</v>
      </c>
      <c r="K1291" s="127">
        <v>813.3</v>
      </c>
      <c r="L1291" s="127">
        <v>807.1</v>
      </c>
      <c r="M1291" s="127">
        <v>147685.84</v>
      </c>
      <c r="N1291" s="127">
        <v>242359.94</v>
      </c>
      <c r="O1291" s="127">
        <v>247917.38</v>
      </c>
      <c r="P1291" s="127">
        <v>180077</v>
      </c>
      <c r="Q1291" s="127">
        <v>181.59</v>
      </c>
    </row>
    <row r="1292" spans="1:17" ht="38.25" x14ac:dyDescent="0.2">
      <c r="A1292" t="str">
        <f t="shared" si="20"/>
        <v>2014_6937</v>
      </c>
      <c r="D1292" s="126">
        <v>1290</v>
      </c>
      <c r="E1292" s="127">
        <v>6937</v>
      </c>
      <c r="F1292" s="127" t="s">
        <v>347</v>
      </c>
      <c r="G1292" s="127">
        <v>6937</v>
      </c>
      <c r="H1292" s="127">
        <v>2014</v>
      </c>
      <c r="I1292" s="127">
        <v>0</v>
      </c>
      <c r="J1292" s="127">
        <v>1</v>
      </c>
      <c r="K1292" s="127">
        <v>481.1</v>
      </c>
      <c r="L1292" s="127">
        <v>861.3</v>
      </c>
      <c r="M1292" s="127">
        <v>48407.63</v>
      </c>
      <c r="N1292" s="127">
        <v>160461.87</v>
      </c>
      <c r="O1292" s="127">
        <v>163833.10999999999</v>
      </c>
      <c r="P1292" s="127">
        <v>203821.28</v>
      </c>
      <c r="Q1292" s="127">
        <v>100.62</v>
      </c>
    </row>
    <row r="1293" spans="1:17" ht="25.5" x14ac:dyDescent="0.2">
      <c r="A1293" t="str">
        <f t="shared" si="20"/>
        <v>2014_6943</v>
      </c>
      <c r="D1293" s="126">
        <v>1291</v>
      </c>
      <c r="E1293" s="127">
        <v>6943</v>
      </c>
      <c r="F1293" s="127" t="s">
        <v>275</v>
      </c>
      <c r="G1293" s="127">
        <v>6943</v>
      </c>
      <c r="H1293" s="127">
        <v>2014</v>
      </c>
      <c r="I1293" s="127">
        <v>0</v>
      </c>
      <c r="J1293" s="127">
        <v>1</v>
      </c>
      <c r="K1293" s="127">
        <v>278.89999999999998</v>
      </c>
      <c r="L1293" s="127">
        <v>250.8</v>
      </c>
      <c r="M1293" s="127">
        <v>210018.61</v>
      </c>
      <c r="N1293" s="127">
        <v>0</v>
      </c>
      <c r="O1293" s="127">
        <v>3208.17</v>
      </c>
      <c r="P1293" s="127">
        <v>120125.92</v>
      </c>
      <c r="Q1293" s="127">
        <v>753.02</v>
      </c>
    </row>
    <row r="1294" spans="1:17" ht="38.25" x14ac:dyDescent="0.2">
      <c r="A1294" t="str">
        <f t="shared" si="20"/>
        <v>2014_6264</v>
      </c>
      <c r="D1294" s="126">
        <v>1292</v>
      </c>
      <c r="E1294" s="127">
        <v>6264</v>
      </c>
      <c r="F1294" s="127" t="s">
        <v>276</v>
      </c>
      <c r="G1294" s="127">
        <v>6264</v>
      </c>
      <c r="H1294" s="127">
        <v>2014</v>
      </c>
      <c r="I1294" s="127">
        <v>0</v>
      </c>
      <c r="J1294" s="127">
        <v>1</v>
      </c>
      <c r="K1294" s="127">
        <v>931.9</v>
      </c>
      <c r="L1294" s="127">
        <v>825.5</v>
      </c>
      <c r="M1294" s="127">
        <v>254326.55</v>
      </c>
      <c r="N1294" s="127">
        <v>250112.59</v>
      </c>
      <c r="O1294" s="127">
        <v>260109.71</v>
      </c>
      <c r="P1294" s="127">
        <v>232458.3</v>
      </c>
      <c r="Q1294" s="127">
        <v>272.91000000000003</v>
      </c>
    </row>
    <row r="1295" spans="1:17" ht="38.25" x14ac:dyDescent="0.2">
      <c r="A1295" t="str">
        <f t="shared" si="20"/>
        <v>2014_6950</v>
      </c>
      <c r="D1295" s="126">
        <v>1293</v>
      </c>
      <c r="E1295" s="127">
        <v>6950</v>
      </c>
      <c r="F1295" s="127" t="s">
        <v>348</v>
      </c>
      <c r="G1295" s="127">
        <v>6950</v>
      </c>
      <c r="H1295" s="127">
        <v>2014</v>
      </c>
      <c r="I1295" s="127">
        <v>0</v>
      </c>
      <c r="J1295" s="127">
        <v>1</v>
      </c>
      <c r="K1295" s="127">
        <v>1545.4</v>
      </c>
      <c r="L1295" s="127">
        <v>1485.5</v>
      </c>
      <c r="M1295" s="127">
        <v>712925.87</v>
      </c>
      <c r="N1295" s="127">
        <v>640749.30000000005</v>
      </c>
      <c r="O1295" s="127">
        <v>656779.64</v>
      </c>
      <c r="P1295" s="127">
        <v>485921.42</v>
      </c>
      <c r="Q1295" s="127">
        <v>461.32</v>
      </c>
    </row>
    <row r="1296" spans="1:17" ht="38.25" x14ac:dyDescent="0.2">
      <c r="A1296" t="str">
        <f t="shared" si="20"/>
        <v>2014_6957</v>
      </c>
      <c r="D1296" s="126">
        <v>1294</v>
      </c>
      <c r="E1296" s="127">
        <v>6957</v>
      </c>
      <c r="F1296" s="127" t="s">
        <v>277</v>
      </c>
      <c r="G1296" s="127">
        <v>6957</v>
      </c>
      <c r="H1296" s="127">
        <v>2014</v>
      </c>
      <c r="I1296" s="127">
        <v>0</v>
      </c>
      <c r="J1296" s="127">
        <v>1</v>
      </c>
      <c r="K1296" s="127">
        <v>9054.4</v>
      </c>
      <c r="L1296" s="127">
        <v>9019</v>
      </c>
      <c r="M1296" s="127">
        <v>10680254.289999999</v>
      </c>
      <c r="N1296" s="127">
        <v>8134516</v>
      </c>
      <c r="O1296" s="127">
        <v>8315345.7400000002</v>
      </c>
      <c r="P1296" s="127">
        <v>3968004.6</v>
      </c>
      <c r="Q1296" s="127">
        <v>1179.57</v>
      </c>
    </row>
    <row r="1297" spans="1:17" ht="25.5" x14ac:dyDescent="0.2">
      <c r="A1297" t="str">
        <f t="shared" si="20"/>
        <v>2014_5922</v>
      </c>
      <c r="D1297" s="126">
        <v>1295</v>
      </c>
      <c r="E1297" s="127">
        <v>5922</v>
      </c>
      <c r="F1297" s="127" t="s">
        <v>349</v>
      </c>
      <c r="G1297" s="127">
        <v>5922</v>
      </c>
      <c r="H1297" s="127">
        <v>2014</v>
      </c>
      <c r="I1297" s="127">
        <v>0</v>
      </c>
      <c r="J1297" s="127">
        <v>1</v>
      </c>
      <c r="K1297" s="127">
        <v>680.1</v>
      </c>
      <c r="L1297" s="127">
        <v>651.6</v>
      </c>
      <c r="M1297" s="127">
        <v>382194.29</v>
      </c>
      <c r="N1297" s="127">
        <v>350926.3</v>
      </c>
      <c r="O1297" s="127">
        <v>351885.53</v>
      </c>
      <c r="P1297" s="127">
        <v>251361.59</v>
      </c>
      <c r="Q1297" s="127">
        <v>561.97</v>
      </c>
    </row>
    <row r="1298" spans="1:17" ht="25.5" x14ac:dyDescent="0.2">
      <c r="A1298" t="str">
        <f t="shared" si="20"/>
        <v>2014_819</v>
      </c>
      <c r="D1298" s="126">
        <v>1296</v>
      </c>
      <c r="E1298" s="127">
        <v>819</v>
      </c>
      <c r="F1298" s="127" t="s">
        <v>278</v>
      </c>
      <c r="G1298" s="127">
        <v>819</v>
      </c>
      <c r="H1298" s="127">
        <v>2014</v>
      </c>
      <c r="I1298" s="127">
        <v>0</v>
      </c>
      <c r="J1298" s="127">
        <v>1</v>
      </c>
      <c r="K1298" s="127">
        <v>592.1</v>
      </c>
      <c r="L1298" s="127">
        <v>603.1</v>
      </c>
      <c r="M1298" s="127">
        <v>406210.05</v>
      </c>
      <c r="N1298" s="127">
        <v>25028.720000000001</v>
      </c>
      <c r="O1298" s="127">
        <v>26576.79</v>
      </c>
      <c r="P1298" s="127">
        <v>197185.67</v>
      </c>
      <c r="Q1298" s="127">
        <v>686.05</v>
      </c>
    </row>
    <row r="1299" spans="1:17" ht="25.5" x14ac:dyDescent="0.2">
      <c r="A1299" t="str">
        <f t="shared" si="20"/>
        <v>2014_6969</v>
      </c>
      <c r="D1299" s="126">
        <v>1297</v>
      </c>
      <c r="E1299" s="127">
        <v>6969</v>
      </c>
      <c r="F1299" s="127" t="s">
        <v>279</v>
      </c>
      <c r="G1299" s="127">
        <v>6969</v>
      </c>
      <c r="H1299" s="127">
        <v>2014</v>
      </c>
      <c r="I1299" s="127">
        <v>0</v>
      </c>
      <c r="J1299" s="127">
        <v>1</v>
      </c>
      <c r="K1299" s="127">
        <v>381.5</v>
      </c>
      <c r="L1299" s="127">
        <v>330.5</v>
      </c>
      <c r="M1299" s="127">
        <v>139686.72</v>
      </c>
      <c r="N1299" s="127">
        <v>200109.62</v>
      </c>
      <c r="O1299" s="127">
        <v>204792.66</v>
      </c>
      <c r="P1299" s="127">
        <v>169653.87</v>
      </c>
      <c r="Q1299" s="127">
        <v>366.15</v>
      </c>
    </row>
    <row r="1300" spans="1:17" ht="25.5" x14ac:dyDescent="0.2">
      <c r="A1300" t="str">
        <f t="shared" si="20"/>
        <v>2014_6975</v>
      </c>
      <c r="D1300" s="126">
        <v>1298</v>
      </c>
      <c r="E1300" s="127">
        <v>6975</v>
      </c>
      <c r="F1300" s="127" t="s">
        <v>280</v>
      </c>
      <c r="G1300" s="127">
        <v>6975</v>
      </c>
      <c r="H1300" s="127">
        <v>2014</v>
      </c>
      <c r="I1300" s="127">
        <v>0</v>
      </c>
      <c r="J1300" s="127">
        <v>1</v>
      </c>
      <c r="K1300" s="127">
        <v>1203.9000000000001</v>
      </c>
      <c r="L1300" s="127">
        <v>1145.2</v>
      </c>
      <c r="M1300" s="127">
        <v>179193.14</v>
      </c>
      <c r="N1300" s="127">
        <v>159616.03</v>
      </c>
      <c r="O1300" s="127">
        <v>171083</v>
      </c>
      <c r="P1300" s="127">
        <v>156142.5</v>
      </c>
      <c r="Q1300" s="127">
        <v>148.84</v>
      </c>
    </row>
    <row r="1301" spans="1:17" ht="25.5" x14ac:dyDescent="0.2">
      <c r="A1301" t="str">
        <f t="shared" si="20"/>
        <v>2014_6983</v>
      </c>
      <c r="D1301" s="126">
        <v>1299</v>
      </c>
      <c r="E1301" s="127">
        <v>6983</v>
      </c>
      <c r="F1301" s="127" t="s">
        <v>281</v>
      </c>
      <c r="G1301" s="127">
        <v>6983</v>
      </c>
      <c r="H1301" s="127">
        <v>2014</v>
      </c>
      <c r="I1301" s="127">
        <v>0</v>
      </c>
      <c r="J1301" s="127">
        <v>1</v>
      </c>
      <c r="K1301" s="127">
        <v>888</v>
      </c>
      <c r="L1301" s="127">
        <v>876</v>
      </c>
      <c r="M1301" s="127">
        <v>66259.39</v>
      </c>
      <c r="N1301" s="127">
        <v>252857.89</v>
      </c>
      <c r="O1301" s="127">
        <v>257796.33</v>
      </c>
      <c r="P1301" s="127">
        <v>240268.43</v>
      </c>
      <c r="Q1301" s="127">
        <v>74.62</v>
      </c>
    </row>
    <row r="1302" spans="1:17" ht="25.5" x14ac:dyDescent="0.2">
      <c r="A1302" t="str">
        <f t="shared" si="20"/>
        <v>2014_6985</v>
      </c>
      <c r="D1302" s="126">
        <v>1300</v>
      </c>
      <c r="E1302" s="127">
        <v>6985</v>
      </c>
      <c r="F1302" s="127" t="s">
        <v>282</v>
      </c>
      <c r="G1302" s="127">
        <v>6985</v>
      </c>
      <c r="H1302" s="127">
        <v>2014</v>
      </c>
      <c r="I1302" s="127">
        <v>0</v>
      </c>
      <c r="J1302" s="127">
        <v>1</v>
      </c>
      <c r="K1302" s="127">
        <v>863.5</v>
      </c>
      <c r="L1302" s="127">
        <v>922.5</v>
      </c>
      <c r="M1302" s="127">
        <v>236049.95</v>
      </c>
      <c r="N1302" s="127">
        <v>180373.4</v>
      </c>
      <c r="O1302" s="127">
        <v>180820.24</v>
      </c>
      <c r="P1302" s="127">
        <v>174895.33</v>
      </c>
      <c r="Q1302" s="127">
        <v>273.36</v>
      </c>
    </row>
    <row r="1303" spans="1:17" ht="25.5" x14ac:dyDescent="0.2">
      <c r="A1303" t="str">
        <f t="shared" si="20"/>
        <v>2014_6987</v>
      </c>
      <c r="D1303" s="126">
        <v>1301</v>
      </c>
      <c r="E1303" s="127">
        <v>6987</v>
      </c>
      <c r="F1303" s="127" t="s">
        <v>283</v>
      </c>
      <c r="G1303" s="127">
        <v>6987</v>
      </c>
      <c r="H1303" s="127">
        <v>2014</v>
      </c>
      <c r="I1303" s="127">
        <v>0</v>
      </c>
      <c r="J1303" s="127">
        <v>1</v>
      </c>
      <c r="K1303" s="127">
        <v>682.3</v>
      </c>
      <c r="L1303" s="127">
        <v>643.29999999999995</v>
      </c>
      <c r="M1303" s="127">
        <v>87535.19</v>
      </c>
      <c r="N1303" s="127">
        <v>251135.22</v>
      </c>
      <c r="O1303" s="127">
        <v>254320.26</v>
      </c>
      <c r="P1303" s="127">
        <v>276931.75</v>
      </c>
      <c r="Q1303" s="127">
        <v>128.29</v>
      </c>
    </row>
    <row r="1304" spans="1:17" ht="25.5" x14ac:dyDescent="0.2">
      <c r="A1304" t="str">
        <f t="shared" si="20"/>
        <v>2014_6990</v>
      </c>
      <c r="D1304" s="126">
        <v>1302</v>
      </c>
      <c r="E1304" s="127">
        <v>6990</v>
      </c>
      <c r="F1304" s="127" t="s">
        <v>284</v>
      </c>
      <c r="G1304" s="127">
        <v>6990</v>
      </c>
      <c r="H1304" s="127">
        <v>2014</v>
      </c>
      <c r="I1304" s="127">
        <v>0</v>
      </c>
      <c r="J1304" s="127">
        <v>1</v>
      </c>
      <c r="K1304" s="127">
        <v>755.1</v>
      </c>
      <c r="L1304" s="127">
        <v>705.1</v>
      </c>
      <c r="M1304" s="127">
        <v>203234.04</v>
      </c>
      <c r="N1304" s="127">
        <v>300211.63</v>
      </c>
      <c r="O1304" s="127">
        <v>308356.03999999998</v>
      </c>
      <c r="P1304" s="127">
        <v>214676.95</v>
      </c>
      <c r="Q1304" s="127">
        <v>269.14999999999998</v>
      </c>
    </row>
    <row r="1305" spans="1:17" ht="38.25" x14ac:dyDescent="0.2">
      <c r="A1305" t="str">
        <f t="shared" si="20"/>
        <v>2014_6961</v>
      </c>
      <c r="D1305" s="126">
        <v>1303</v>
      </c>
      <c r="E1305" s="127">
        <v>6961</v>
      </c>
      <c r="F1305" s="127" t="s">
        <v>350</v>
      </c>
      <c r="G1305" s="127">
        <v>6961</v>
      </c>
      <c r="H1305" s="127">
        <v>2014</v>
      </c>
      <c r="I1305" s="127">
        <v>0</v>
      </c>
      <c r="J1305" s="127">
        <v>1</v>
      </c>
      <c r="K1305" s="127">
        <v>2949.6</v>
      </c>
      <c r="L1305" s="127">
        <v>3053.6</v>
      </c>
      <c r="M1305" s="127">
        <v>1609323.29</v>
      </c>
      <c r="N1305" s="127">
        <v>970992.76</v>
      </c>
      <c r="O1305" s="127">
        <v>991264.47</v>
      </c>
      <c r="P1305" s="127">
        <v>1124015.75</v>
      </c>
      <c r="Q1305" s="127">
        <v>545.61</v>
      </c>
    </row>
    <row r="1306" spans="1:17" ht="25.5" x14ac:dyDescent="0.2">
      <c r="A1306" t="str">
        <f t="shared" si="20"/>
        <v>2014_6992</v>
      </c>
      <c r="D1306" s="126">
        <v>1304</v>
      </c>
      <c r="E1306" s="127">
        <v>6992</v>
      </c>
      <c r="F1306" s="127" t="s">
        <v>285</v>
      </c>
      <c r="G1306" s="127">
        <v>6992</v>
      </c>
      <c r="H1306" s="127">
        <v>2014</v>
      </c>
      <c r="I1306" s="127">
        <v>0</v>
      </c>
      <c r="J1306" s="127">
        <v>1</v>
      </c>
      <c r="K1306" s="127">
        <v>521</v>
      </c>
      <c r="L1306" s="127">
        <v>518</v>
      </c>
      <c r="M1306" s="127">
        <v>132754.04</v>
      </c>
      <c r="N1306" s="127">
        <v>498293.12</v>
      </c>
      <c r="O1306" s="127">
        <v>511373.06</v>
      </c>
      <c r="P1306" s="127">
        <v>191301.03</v>
      </c>
      <c r="Q1306" s="127">
        <v>254.81</v>
      </c>
    </row>
    <row r="1307" spans="1:17" x14ac:dyDescent="0.2">
      <c r="A1307" t="str">
        <f t="shared" si="20"/>
        <v>2014_7002</v>
      </c>
      <c r="D1307" s="126">
        <v>1305</v>
      </c>
      <c r="E1307" s="127">
        <v>7002</v>
      </c>
      <c r="F1307" s="127" t="s">
        <v>286</v>
      </c>
      <c r="G1307" s="127">
        <v>7002</v>
      </c>
      <c r="H1307" s="127">
        <v>2014</v>
      </c>
      <c r="I1307" s="127">
        <v>0</v>
      </c>
      <c r="J1307" s="127">
        <v>1</v>
      </c>
      <c r="K1307" s="127">
        <v>171.3</v>
      </c>
      <c r="L1307" s="127">
        <v>201.3</v>
      </c>
      <c r="M1307" s="127">
        <v>236020.23</v>
      </c>
      <c r="N1307" s="127">
        <v>85088.08</v>
      </c>
      <c r="O1307" s="127">
        <v>87325.47</v>
      </c>
      <c r="P1307" s="127">
        <v>51531.69</v>
      </c>
      <c r="Q1307" s="127">
        <v>1377.82</v>
      </c>
    </row>
    <row r="1308" spans="1:17" ht="25.5" x14ac:dyDescent="0.2">
      <c r="A1308" t="str">
        <f t="shared" si="20"/>
        <v>2014_7029</v>
      </c>
      <c r="D1308" s="126">
        <v>1306</v>
      </c>
      <c r="E1308" s="127">
        <v>7029</v>
      </c>
      <c r="F1308" s="127" t="s">
        <v>287</v>
      </c>
      <c r="G1308" s="127">
        <v>7029</v>
      </c>
      <c r="H1308" s="127">
        <v>2014</v>
      </c>
      <c r="I1308" s="127">
        <v>0</v>
      </c>
      <c r="J1308" s="127">
        <v>1</v>
      </c>
      <c r="K1308" s="127">
        <v>1143.5999999999999</v>
      </c>
      <c r="L1308" s="127">
        <v>1162.8</v>
      </c>
      <c r="M1308" s="127">
        <v>434190.13</v>
      </c>
      <c r="N1308" s="127">
        <v>377652.58</v>
      </c>
      <c r="O1308" s="127">
        <v>386515.32</v>
      </c>
      <c r="P1308" s="127">
        <v>355546.28</v>
      </c>
      <c r="Q1308" s="127">
        <v>379.67</v>
      </c>
    </row>
    <row r="1309" spans="1:17" x14ac:dyDescent="0.2">
      <c r="A1309" t="str">
        <f t="shared" si="20"/>
        <v>2014_7038</v>
      </c>
      <c r="D1309" s="126">
        <v>1307</v>
      </c>
      <c r="E1309" s="127">
        <v>7038</v>
      </c>
      <c r="F1309" s="127" t="s">
        <v>288</v>
      </c>
      <c r="G1309" s="127">
        <v>7038</v>
      </c>
      <c r="H1309" s="127">
        <v>2014</v>
      </c>
      <c r="I1309" s="127">
        <v>0</v>
      </c>
      <c r="J1309" s="127">
        <v>1</v>
      </c>
      <c r="K1309" s="127">
        <v>762</v>
      </c>
      <c r="L1309" s="127">
        <v>794.6</v>
      </c>
      <c r="M1309" s="127">
        <v>555127.63</v>
      </c>
      <c r="N1309" s="127">
        <v>260877.45</v>
      </c>
      <c r="O1309" s="127">
        <v>264657.11</v>
      </c>
      <c r="P1309" s="127">
        <v>104274</v>
      </c>
      <c r="Q1309" s="127">
        <v>728.51</v>
      </c>
    </row>
    <row r="1310" spans="1:17" ht="25.5" x14ac:dyDescent="0.2">
      <c r="A1310" t="str">
        <f t="shared" si="20"/>
        <v>2014_7047</v>
      </c>
      <c r="D1310" s="126">
        <v>1308</v>
      </c>
      <c r="E1310" s="127">
        <v>7047</v>
      </c>
      <c r="F1310" s="127" t="s">
        <v>289</v>
      </c>
      <c r="G1310" s="127">
        <v>7047</v>
      </c>
      <c r="H1310" s="127">
        <v>2014</v>
      </c>
      <c r="I1310" s="127">
        <v>0</v>
      </c>
      <c r="J1310" s="127">
        <v>1</v>
      </c>
      <c r="K1310" s="127">
        <v>377.7</v>
      </c>
      <c r="L1310" s="127">
        <v>437</v>
      </c>
      <c r="M1310" s="127">
        <v>269807.78000000003</v>
      </c>
      <c r="N1310" s="127">
        <v>50796.51</v>
      </c>
      <c r="O1310" s="127">
        <v>51883.03</v>
      </c>
      <c r="P1310" s="127">
        <v>62589</v>
      </c>
      <c r="Q1310" s="127">
        <v>714.34</v>
      </c>
    </row>
    <row r="1311" spans="1:17" x14ac:dyDescent="0.2">
      <c r="A1311" t="str">
        <f t="shared" si="20"/>
        <v>2014_7056</v>
      </c>
      <c r="D1311" s="126">
        <v>1309</v>
      </c>
      <c r="E1311" s="127">
        <v>7056</v>
      </c>
      <c r="F1311" s="127" t="s">
        <v>290</v>
      </c>
      <c r="G1311" s="127">
        <v>7056</v>
      </c>
      <c r="H1311" s="127">
        <v>2014</v>
      </c>
      <c r="I1311" s="127">
        <v>0</v>
      </c>
      <c r="J1311" s="127">
        <v>1</v>
      </c>
      <c r="K1311" s="127">
        <v>1714.9</v>
      </c>
      <c r="L1311" s="127">
        <v>1701</v>
      </c>
      <c r="M1311" s="127">
        <v>1649070.06</v>
      </c>
      <c r="N1311" s="127">
        <v>833241.08</v>
      </c>
      <c r="O1311" s="127">
        <v>841521.46</v>
      </c>
      <c r="P1311" s="127">
        <v>444413.3</v>
      </c>
      <c r="Q1311" s="127">
        <v>961.61</v>
      </c>
    </row>
    <row r="1312" spans="1:17" ht="25.5" x14ac:dyDescent="0.2">
      <c r="A1312" t="str">
        <f t="shared" si="20"/>
        <v>2014_7092</v>
      </c>
      <c r="D1312" s="126">
        <v>1310</v>
      </c>
      <c r="E1312" s="127">
        <v>7092</v>
      </c>
      <c r="F1312" s="127" t="s">
        <v>291</v>
      </c>
      <c r="G1312" s="127">
        <v>7092</v>
      </c>
      <c r="H1312" s="127">
        <v>2014</v>
      </c>
      <c r="I1312" s="127">
        <v>0</v>
      </c>
      <c r="J1312" s="127">
        <v>1</v>
      </c>
      <c r="K1312" s="127">
        <v>443.8</v>
      </c>
      <c r="L1312" s="127">
        <v>434.8</v>
      </c>
      <c r="M1312" s="127">
        <v>78788.539999999994</v>
      </c>
      <c r="N1312" s="127">
        <v>129131.38</v>
      </c>
      <c r="O1312" s="127">
        <v>130566.9</v>
      </c>
      <c r="P1312" s="127">
        <v>107480.13</v>
      </c>
      <c r="Q1312" s="127">
        <v>177.53</v>
      </c>
    </row>
    <row r="1313" spans="1:17" ht="25.5" x14ac:dyDescent="0.2">
      <c r="A1313" t="str">
        <f t="shared" si="20"/>
        <v>2014_7098</v>
      </c>
      <c r="D1313" s="126">
        <v>1311</v>
      </c>
      <c r="E1313" s="127">
        <v>7098</v>
      </c>
      <c r="F1313" s="127" t="s">
        <v>292</v>
      </c>
      <c r="G1313" s="127">
        <v>7098</v>
      </c>
      <c r="H1313" s="127">
        <v>2014</v>
      </c>
      <c r="I1313" s="127">
        <v>0</v>
      </c>
      <c r="J1313" s="127">
        <v>1</v>
      </c>
      <c r="K1313" s="127">
        <v>565.5</v>
      </c>
      <c r="L1313" s="127">
        <v>589.29999999999995</v>
      </c>
      <c r="M1313" s="127">
        <v>149714.18</v>
      </c>
      <c r="N1313" s="127">
        <v>0</v>
      </c>
      <c r="O1313" s="127">
        <v>4666.1099999999997</v>
      </c>
      <c r="P1313" s="127">
        <v>103309.88</v>
      </c>
      <c r="Q1313" s="127">
        <v>264.75</v>
      </c>
    </row>
    <row r="1314" spans="1:17" ht="25.5" x14ac:dyDescent="0.2">
      <c r="A1314" t="str">
        <f t="shared" si="20"/>
        <v>2014_7110</v>
      </c>
      <c r="D1314" s="126">
        <v>1312</v>
      </c>
      <c r="E1314" s="127">
        <v>7110</v>
      </c>
      <c r="F1314" s="127" t="s">
        <v>293</v>
      </c>
      <c r="G1314" s="127">
        <v>7110</v>
      </c>
      <c r="H1314" s="127">
        <v>2014</v>
      </c>
      <c r="I1314" s="127">
        <v>0</v>
      </c>
      <c r="J1314" s="127">
        <v>1</v>
      </c>
      <c r="K1314" s="127">
        <v>912.3</v>
      </c>
      <c r="L1314" s="127">
        <v>993</v>
      </c>
      <c r="M1314" s="127">
        <v>273065.21999999997</v>
      </c>
      <c r="N1314" s="127">
        <v>293133.28999999998</v>
      </c>
      <c r="O1314" s="127">
        <v>318020.82</v>
      </c>
      <c r="P1314" s="127">
        <v>299469.7</v>
      </c>
      <c r="Q1314" s="127">
        <v>299.32</v>
      </c>
    </row>
    <row r="1315" spans="1:17" x14ac:dyDescent="0.2">
      <c r="A1315" t="str">
        <f t="shared" si="20"/>
        <v>2015_1449</v>
      </c>
      <c r="D1315" s="126">
        <v>1313</v>
      </c>
      <c r="E1315" s="127">
        <v>0</v>
      </c>
      <c r="F1315" s="127"/>
      <c r="G1315" s="127">
        <v>1449</v>
      </c>
      <c r="H1315" s="127">
        <v>2015</v>
      </c>
      <c r="I1315" s="127">
        <v>0</v>
      </c>
      <c r="J1315" s="127">
        <v>1</v>
      </c>
      <c r="K1315" s="127">
        <v>93.1</v>
      </c>
      <c r="L1315" s="127">
        <v>58</v>
      </c>
      <c r="M1315" s="127">
        <v>115245.25</v>
      </c>
      <c r="N1315" s="127">
        <v>125038.01</v>
      </c>
      <c r="O1315" s="127">
        <v>128370.16</v>
      </c>
      <c r="P1315" s="127">
        <v>174157.55</v>
      </c>
      <c r="Q1315" s="127">
        <v>1237.8699999999999</v>
      </c>
    </row>
    <row r="1316" spans="1:17" x14ac:dyDescent="0.2">
      <c r="A1316" t="str">
        <f t="shared" si="20"/>
        <v>2015_2205</v>
      </c>
      <c r="D1316" s="126">
        <v>1314</v>
      </c>
      <c r="E1316" s="127">
        <v>0</v>
      </c>
      <c r="F1316" s="127"/>
      <c r="G1316" s="127">
        <v>2205</v>
      </c>
      <c r="H1316" s="127">
        <v>2015</v>
      </c>
      <c r="I1316" s="127">
        <v>0</v>
      </c>
      <c r="J1316" s="127">
        <v>1</v>
      </c>
      <c r="K1316" s="127">
        <v>200</v>
      </c>
      <c r="L1316" s="127">
        <v>153</v>
      </c>
      <c r="M1316" s="127">
        <v>35212.26</v>
      </c>
      <c r="N1316" s="127">
        <v>50235.24</v>
      </c>
      <c r="O1316" s="127">
        <v>54101.17</v>
      </c>
      <c r="P1316" s="127">
        <v>77715.789999999994</v>
      </c>
      <c r="Q1316" s="127">
        <v>176.06</v>
      </c>
    </row>
    <row r="1317" spans="1:17" x14ac:dyDescent="0.2">
      <c r="A1317" t="str">
        <f t="shared" si="20"/>
        <v>2015_9</v>
      </c>
      <c r="D1317" s="126">
        <v>1315</v>
      </c>
      <c r="E1317" s="127">
        <v>9</v>
      </c>
      <c r="F1317" s="127" t="s">
        <v>0</v>
      </c>
      <c r="G1317" s="127">
        <v>9</v>
      </c>
      <c r="H1317" s="127">
        <v>2015</v>
      </c>
      <c r="I1317" s="127">
        <v>0</v>
      </c>
      <c r="J1317" s="127">
        <v>1</v>
      </c>
      <c r="K1317" s="127">
        <v>623.5</v>
      </c>
      <c r="L1317" s="127">
        <v>544.5</v>
      </c>
      <c r="M1317" s="127">
        <v>1156274.72</v>
      </c>
      <c r="N1317" s="127">
        <v>99741.05</v>
      </c>
      <c r="O1317" s="127">
        <v>112521.75</v>
      </c>
      <c r="P1317" s="127">
        <v>362703.91</v>
      </c>
      <c r="Q1317" s="127">
        <v>1854.49</v>
      </c>
    </row>
    <row r="1318" spans="1:17" x14ac:dyDescent="0.2">
      <c r="A1318" t="str">
        <f t="shared" si="20"/>
        <v>2015_441</v>
      </c>
      <c r="D1318" s="126">
        <v>1316</v>
      </c>
      <c r="E1318" s="127">
        <v>441</v>
      </c>
      <c r="F1318" s="127" t="s">
        <v>295</v>
      </c>
      <c r="G1318" s="127">
        <v>441</v>
      </c>
      <c r="H1318" s="127">
        <v>2015</v>
      </c>
      <c r="I1318" s="127">
        <v>0</v>
      </c>
      <c r="J1318" s="127">
        <v>2</v>
      </c>
      <c r="K1318" s="127">
        <v>770.3</v>
      </c>
      <c r="L1318" s="127">
        <v>675.3</v>
      </c>
      <c r="M1318" s="127">
        <v>816381.82</v>
      </c>
      <c r="N1318" s="127">
        <v>219276.86</v>
      </c>
      <c r="O1318" s="127">
        <v>233151.31</v>
      </c>
      <c r="P1318" s="127">
        <v>214076.01</v>
      </c>
      <c r="Q1318" s="127">
        <v>1059.82</v>
      </c>
    </row>
    <row r="1319" spans="1:17" ht="25.5" x14ac:dyDescent="0.2">
      <c r="A1319" t="str">
        <f t="shared" si="20"/>
        <v>2015_18</v>
      </c>
      <c r="D1319" s="126">
        <v>1317</v>
      </c>
      <c r="E1319" s="127">
        <v>18</v>
      </c>
      <c r="F1319" s="127" t="s">
        <v>10</v>
      </c>
      <c r="G1319" s="127">
        <v>18</v>
      </c>
      <c r="H1319" s="127">
        <v>2015</v>
      </c>
      <c r="I1319" s="127">
        <v>0</v>
      </c>
      <c r="J1319" s="127">
        <v>1</v>
      </c>
      <c r="K1319" s="127">
        <v>327.3</v>
      </c>
      <c r="L1319" s="127">
        <v>289.60000000000002</v>
      </c>
      <c r="M1319" s="127">
        <v>62999.14</v>
      </c>
      <c r="N1319" s="127">
        <v>99917.65</v>
      </c>
      <c r="O1319" s="127">
        <v>105842.01</v>
      </c>
      <c r="P1319" s="127">
        <v>121384.2</v>
      </c>
      <c r="Q1319" s="127">
        <v>192.48</v>
      </c>
    </row>
    <row r="1320" spans="1:17" ht="38.25" x14ac:dyDescent="0.2">
      <c r="A1320" t="str">
        <f t="shared" si="20"/>
        <v>2015_27</v>
      </c>
      <c r="D1320" s="126">
        <v>1318</v>
      </c>
      <c r="E1320" s="127">
        <v>27</v>
      </c>
      <c r="F1320" s="127" t="s">
        <v>324</v>
      </c>
      <c r="G1320" s="127">
        <v>27</v>
      </c>
      <c r="H1320" s="127">
        <v>2015</v>
      </c>
      <c r="I1320" s="127">
        <v>0</v>
      </c>
      <c r="J1320" s="127">
        <v>1</v>
      </c>
      <c r="K1320" s="127">
        <v>1529.5</v>
      </c>
      <c r="L1320" s="127">
        <v>1633.4</v>
      </c>
      <c r="M1320" s="127">
        <v>1751501</v>
      </c>
      <c r="N1320" s="127">
        <v>399973.78</v>
      </c>
      <c r="O1320" s="127">
        <v>423249.68</v>
      </c>
      <c r="P1320" s="127">
        <v>228496.48</v>
      </c>
      <c r="Q1320" s="127">
        <v>1145.1500000000001</v>
      </c>
    </row>
    <row r="1321" spans="1:17" ht="25.5" x14ac:dyDescent="0.2">
      <c r="A1321" t="str">
        <f t="shared" si="20"/>
        <v>2015_63</v>
      </c>
      <c r="D1321" s="126">
        <v>1319</v>
      </c>
      <c r="E1321" s="127">
        <v>63</v>
      </c>
      <c r="F1321" s="127" t="s">
        <v>325</v>
      </c>
      <c r="G1321" s="127">
        <v>63</v>
      </c>
      <c r="H1321" s="127">
        <v>2015</v>
      </c>
      <c r="I1321" s="127">
        <v>0</v>
      </c>
      <c r="J1321" s="127">
        <v>1</v>
      </c>
      <c r="K1321" s="127">
        <v>498.5</v>
      </c>
      <c r="L1321" s="127">
        <v>503.5</v>
      </c>
      <c r="M1321" s="127">
        <v>108687.37</v>
      </c>
      <c r="N1321" s="127">
        <v>249063.67999999999</v>
      </c>
      <c r="O1321" s="127">
        <v>251122.15</v>
      </c>
      <c r="P1321" s="127">
        <v>310354.38</v>
      </c>
      <c r="Q1321" s="127">
        <v>218.03</v>
      </c>
    </row>
    <row r="1322" spans="1:17" ht="38.25" x14ac:dyDescent="0.2">
      <c r="A1322" t="str">
        <f t="shared" si="20"/>
        <v>2015_72</v>
      </c>
      <c r="D1322" s="126">
        <v>1320</v>
      </c>
      <c r="E1322" s="127">
        <v>72</v>
      </c>
      <c r="F1322" s="127" t="s">
        <v>11</v>
      </c>
      <c r="G1322" s="127">
        <v>72</v>
      </c>
      <c r="H1322" s="127">
        <v>2015</v>
      </c>
      <c r="I1322" s="127">
        <v>0</v>
      </c>
      <c r="J1322" s="127">
        <v>1</v>
      </c>
      <c r="K1322" s="127">
        <v>203</v>
      </c>
      <c r="L1322" s="127">
        <v>100.2</v>
      </c>
      <c r="M1322" s="127">
        <v>303139.48</v>
      </c>
      <c r="N1322" s="127">
        <v>149209.20000000001</v>
      </c>
      <c r="O1322" s="127">
        <v>154010.63</v>
      </c>
      <c r="P1322" s="127">
        <v>80175.199999999997</v>
      </c>
      <c r="Q1322" s="127">
        <v>1493.3</v>
      </c>
    </row>
    <row r="1323" spans="1:17" x14ac:dyDescent="0.2">
      <c r="A1323" t="str">
        <f t="shared" si="20"/>
        <v>2015_81</v>
      </c>
      <c r="D1323" s="126">
        <v>1321</v>
      </c>
      <c r="E1323" s="127">
        <v>81</v>
      </c>
      <c r="F1323" s="127" t="s">
        <v>12</v>
      </c>
      <c r="G1323" s="127">
        <v>81</v>
      </c>
      <c r="H1323" s="127">
        <v>2015</v>
      </c>
      <c r="I1323" s="127">
        <v>0</v>
      </c>
      <c r="J1323" s="127">
        <v>1</v>
      </c>
      <c r="K1323" s="127">
        <v>1201.9000000000001</v>
      </c>
      <c r="L1323" s="127">
        <v>1173.8</v>
      </c>
      <c r="M1323" s="127">
        <v>434607.6</v>
      </c>
      <c r="N1323" s="127">
        <v>365237.88</v>
      </c>
      <c r="O1323" s="127">
        <v>368714.18</v>
      </c>
      <c r="P1323" s="127">
        <v>274800.45</v>
      </c>
      <c r="Q1323" s="127">
        <v>361.6</v>
      </c>
    </row>
    <row r="1324" spans="1:17" x14ac:dyDescent="0.2">
      <c r="A1324" t="str">
        <f t="shared" si="20"/>
        <v>2015_99</v>
      </c>
      <c r="D1324" s="126">
        <v>1322</v>
      </c>
      <c r="E1324" s="127">
        <v>99</v>
      </c>
      <c r="F1324" s="127" t="s">
        <v>13</v>
      </c>
      <c r="G1324" s="127">
        <v>99</v>
      </c>
      <c r="H1324" s="127">
        <v>2015</v>
      </c>
      <c r="I1324" s="127">
        <v>0</v>
      </c>
      <c r="J1324" s="127">
        <v>1</v>
      </c>
      <c r="K1324" s="127">
        <v>523.70000000000005</v>
      </c>
      <c r="L1324" s="127">
        <v>621</v>
      </c>
      <c r="M1324" s="127">
        <v>73332.97</v>
      </c>
      <c r="N1324" s="127">
        <v>150232.66</v>
      </c>
      <c r="O1324" s="127">
        <v>157456.09</v>
      </c>
      <c r="P1324" s="127">
        <v>186037.48</v>
      </c>
      <c r="Q1324" s="127">
        <v>140.03</v>
      </c>
    </row>
    <row r="1325" spans="1:17" x14ac:dyDescent="0.2">
      <c r="A1325" t="str">
        <f t="shared" si="20"/>
        <v>2015_108</v>
      </c>
      <c r="D1325" s="126">
        <v>1323</v>
      </c>
      <c r="E1325" s="127">
        <v>108</v>
      </c>
      <c r="F1325" s="127" t="s">
        <v>14</v>
      </c>
      <c r="G1325" s="127">
        <v>108</v>
      </c>
      <c r="H1325" s="127">
        <v>2015</v>
      </c>
      <c r="I1325" s="127">
        <v>0</v>
      </c>
      <c r="J1325" s="127">
        <v>1</v>
      </c>
      <c r="K1325" s="127">
        <v>258</v>
      </c>
      <c r="L1325" s="127">
        <v>228.1</v>
      </c>
      <c r="M1325" s="127">
        <v>142311.62</v>
      </c>
      <c r="N1325" s="127">
        <v>75021.259999999995</v>
      </c>
      <c r="O1325" s="127">
        <v>81189.42</v>
      </c>
      <c r="P1325" s="127">
        <v>61602.2</v>
      </c>
      <c r="Q1325" s="127">
        <v>551.6</v>
      </c>
    </row>
    <row r="1326" spans="1:17" x14ac:dyDescent="0.2">
      <c r="A1326" t="str">
        <f t="shared" si="20"/>
        <v>2015_126</v>
      </c>
      <c r="D1326" s="126">
        <v>1324</v>
      </c>
      <c r="E1326" s="127">
        <v>126</v>
      </c>
      <c r="F1326" s="127" t="s">
        <v>15</v>
      </c>
      <c r="G1326" s="127">
        <v>126</v>
      </c>
      <c r="H1326" s="127">
        <v>2015</v>
      </c>
      <c r="I1326" s="127">
        <v>0</v>
      </c>
      <c r="J1326" s="127">
        <v>2</v>
      </c>
      <c r="K1326" s="127">
        <v>1378.5</v>
      </c>
      <c r="L1326" s="127">
        <v>1446.5</v>
      </c>
      <c r="M1326" s="127">
        <v>910874.66</v>
      </c>
      <c r="N1326" s="127">
        <v>580094.19999999995</v>
      </c>
      <c r="O1326" s="127">
        <v>598875.88</v>
      </c>
      <c r="P1326" s="127">
        <v>458712.78</v>
      </c>
      <c r="Q1326" s="127">
        <v>660.77</v>
      </c>
    </row>
    <row r="1327" spans="1:17" ht="25.5" x14ac:dyDescent="0.2">
      <c r="A1327" t="str">
        <f t="shared" si="20"/>
        <v>2015_135</v>
      </c>
      <c r="D1327" s="126">
        <v>1325</v>
      </c>
      <c r="E1327" s="127">
        <v>135</v>
      </c>
      <c r="F1327" s="127" t="s">
        <v>16</v>
      </c>
      <c r="G1327" s="127">
        <v>135</v>
      </c>
      <c r="H1327" s="127">
        <v>2015</v>
      </c>
      <c r="I1327" s="127">
        <v>0</v>
      </c>
      <c r="J1327" s="127">
        <v>1</v>
      </c>
      <c r="K1327" s="127">
        <v>1138.4000000000001</v>
      </c>
      <c r="L1327" s="127">
        <v>1117.4000000000001</v>
      </c>
      <c r="M1327" s="127">
        <v>698325.2</v>
      </c>
      <c r="N1327" s="127">
        <v>502419.47</v>
      </c>
      <c r="O1327" s="127">
        <v>523514.92</v>
      </c>
      <c r="P1327" s="127">
        <v>340319.25</v>
      </c>
      <c r="Q1327" s="127">
        <v>613.42999999999995</v>
      </c>
    </row>
    <row r="1328" spans="1:17" ht="25.5" x14ac:dyDescent="0.2">
      <c r="A1328" t="str">
        <f t="shared" si="20"/>
        <v>2015_171</v>
      </c>
      <c r="D1328" s="126">
        <v>1326</v>
      </c>
      <c r="E1328" s="127">
        <v>171</v>
      </c>
      <c r="F1328" s="127" t="s">
        <v>326</v>
      </c>
      <c r="G1328" s="127">
        <v>171</v>
      </c>
      <c r="H1328" s="127">
        <v>2015</v>
      </c>
      <c r="I1328" s="127">
        <v>0</v>
      </c>
      <c r="J1328" s="127">
        <v>2</v>
      </c>
      <c r="K1328" s="127">
        <v>753.7</v>
      </c>
      <c r="L1328" s="127">
        <v>756.6</v>
      </c>
      <c r="M1328" s="127">
        <v>1066362.06</v>
      </c>
      <c r="N1328" s="127">
        <v>480477.68</v>
      </c>
      <c r="O1328" s="127">
        <v>498745.95</v>
      </c>
      <c r="P1328" s="127">
        <v>253552.63</v>
      </c>
      <c r="Q1328" s="127">
        <v>1414.84</v>
      </c>
    </row>
    <row r="1329" spans="1:17" x14ac:dyDescent="0.2">
      <c r="A1329" t="str">
        <f t="shared" si="20"/>
        <v>2015_225</v>
      </c>
      <c r="D1329" s="126">
        <v>1327</v>
      </c>
      <c r="E1329" s="127">
        <v>225</v>
      </c>
      <c r="F1329" s="127" t="s">
        <v>17</v>
      </c>
      <c r="G1329" s="127">
        <v>225</v>
      </c>
      <c r="H1329" s="127">
        <v>2015</v>
      </c>
      <c r="I1329" s="127">
        <v>0</v>
      </c>
      <c r="J1329" s="127">
        <v>1</v>
      </c>
      <c r="K1329" s="127">
        <v>4171.3999999999996</v>
      </c>
      <c r="L1329" s="127">
        <v>4312.3</v>
      </c>
      <c r="M1329" s="127">
        <v>6708341.4199999999</v>
      </c>
      <c r="N1329" s="127">
        <v>1013124.2</v>
      </c>
      <c r="O1329" s="127">
        <v>1065318.8600000001</v>
      </c>
      <c r="P1329" s="127">
        <v>1298561.52</v>
      </c>
      <c r="Q1329" s="127">
        <v>1608.18</v>
      </c>
    </row>
    <row r="1330" spans="1:17" x14ac:dyDescent="0.2">
      <c r="A1330" t="str">
        <f t="shared" si="20"/>
        <v>2015_234</v>
      </c>
      <c r="D1330" s="126">
        <v>1328</v>
      </c>
      <c r="E1330" s="127">
        <v>234</v>
      </c>
      <c r="F1330" s="127" t="s">
        <v>18</v>
      </c>
      <c r="G1330" s="127">
        <v>234</v>
      </c>
      <c r="H1330" s="127">
        <v>2015</v>
      </c>
      <c r="I1330" s="127">
        <v>0</v>
      </c>
      <c r="J1330" s="127">
        <v>1</v>
      </c>
      <c r="K1330" s="127">
        <v>1233.0999999999999</v>
      </c>
      <c r="L1330" s="127">
        <v>1222.3</v>
      </c>
      <c r="M1330" s="127">
        <v>178298.97</v>
      </c>
      <c r="N1330" s="127">
        <v>270355.58</v>
      </c>
      <c r="O1330" s="127">
        <v>278633.57</v>
      </c>
      <c r="P1330" s="127">
        <v>240649.22</v>
      </c>
      <c r="Q1330" s="127">
        <v>144.59</v>
      </c>
    </row>
    <row r="1331" spans="1:17" x14ac:dyDescent="0.2">
      <c r="A1331" t="str">
        <f t="shared" si="20"/>
        <v>2015_243</v>
      </c>
      <c r="D1331" s="126">
        <v>1329</v>
      </c>
      <c r="E1331" s="127">
        <v>243</v>
      </c>
      <c r="F1331" s="127" t="s">
        <v>19</v>
      </c>
      <c r="G1331" s="127">
        <v>243</v>
      </c>
      <c r="H1331" s="127">
        <v>2015</v>
      </c>
      <c r="I1331" s="127">
        <v>0</v>
      </c>
      <c r="J1331" s="127">
        <v>1</v>
      </c>
      <c r="K1331" s="127">
        <v>256.3</v>
      </c>
      <c r="L1331" s="127">
        <v>156</v>
      </c>
      <c r="M1331" s="127">
        <v>209879.89</v>
      </c>
      <c r="N1331" s="127">
        <v>199994.04</v>
      </c>
      <c r="O1331" s="127">
        <v>215582.28</v>
      </c>
      <c r="P1331" s="127">
        <v>71868.100000000006</v>
      </c>
      <c r="Q1331" s="127">
        <v>818.88</v>
      </c>
    </row>
    <row r="1332" spans="1:17" x14ac:dyDescent="0.2">
      <c r="A1332" t="str">
        <f t="shared" si="20"/>
        <v>2015_261</v>
      </c>
      <c r="D1332" s="126">
        <v>1330</v>
      </c>
      <c r="E1332" s="127">
        <v>261</v>
      </c>
      <c r="F1332" s="127" t="s">
        <v>20</v>
      </c>
      <c r="G1332" s="127">
        <v>261</v>
      </c>
      <c r="H1332" s="127">
        <v>2015</v>
      </c>
      <c r="I1332" s="127">
        <v>0</v>
      </c>
      <c r="J1332" s="127">
        <v>1</v>
      </c>
      <c r="K1332" s="127">
        <v>10346.4</v>
      </c>
      <c r="L1332" s="127">
        <v>10213.700000000001</v>
      </c>
      <c r="M1332" s="127">
        <v>3684526.02</v>
      </c>
      <c r="N1332" s="127">
        <v>1049780.55</v>
      </c>
      <c r="O1332" s="127">
        <v>1156318.3899999999</v>
      </c>
      <c r="P1332" s="127">
        <v>1459385.94</v>
      </c>
      <c r="Q1332" s="127">
        <v>356.12</v>
      </c>
    </row>
    <row r="1333" spans="1:17" ht="38.25" x14ac:dyDescent="0.2">
      <c r="A1333" t="str">
        <f t="shared" si="20"/>
        <v>2015_279</v>
      </c>
      <c r="D1333" s="126">
        <v>1331</v>
      </c>
      <c r="E1333" s="127">
        <v>279</v>
      </c>
      <c r="F1333" s="127" t="s">
        <v>21</v>
      </c>
      <c r="G1333" s="127">
        <v>279</v>
      </c>
      <c r="H1333" s="127">
        <v>2015</v>
      </c>
      <c r="I1333" s="127">
        <v>0</v>
      </c>
      <c r="J1333" s="127">
        <v>1</v>
      </c>
      <c r="K1333" s="127">
        <v>823</v>
      </c>
      <c r="L1333" s="127">
        <v>842</v>
      </c>
      <c r="M1333" s="127">
        <v>110487.14</v>
      </c>
      <c r="N1333" s="127">
        <v>250117.52</v>
      </c>
      <c r="O1333" s="127">
        <v>252628.51</v>
      </c>
      <c r="P1333" s="127">
        <v>402278.78</v>
      </c>
      <c r="Q1333" s="127">
        <v>134.25</v>
      </c>
    </row>
    <row r="1334" spans="1:17" x14ac:dyDescent="0.2">
      <c r="A1334" t="str">
        <f t="shared" si="20"/>
        <v>2015_355</v>
      </c>
      <c r="D1334" s="126">
        <v>1332</v>
      </c>
      <c r="E1334" s="127">
        <v>355</v>
      </c>
      <c r="F1334" s="127" t="s">
        <v>22</v>
      </c>
      <c r="G1334" s="127">
        <v>355</v>
      </c>
      <c r="H1334" s="127">
        <v>2015</v>
      </c>
      <c r="I1334" s="127">
        <v>0</v>
      </c>
      <c r="J1334" s="127">
        <v>1</v>
      </c>
      <c r="K1334" s="127">
        <v>292.2</v>
      </c>
      <c r="L1334" s="127">
        <v>220.2</v>
      </c>
      <c r="M1334" s="127">
        <v>965688.18</v>
      </c>
      <c r="N1334" s="127">
        <v>220125.01</v>
      </c>
      <c r="O1334" s="127">
        <v>230790.71</v>
      </c>
      <c r="P1334" s="127">
        <v>51132.86</v>
      </c>
      <c r="Q1334" s="127">
        <v>3304.89</v>
      </c>
    </row>
    <row r="1335" spans="1:17" x14ac:dyDescent="0.2">
      <c r="A1335" t="str">
        <f t="shared" si="20"/>
        <v>2015_387</v>
      </c>
      <c r="D1335" s="126">
        <v>1333</v>
      </c>
      <c r="E1335" s="127">
        <v>387</v>
      </c>
      <c r="F1335" s="127" t="s">
        <v>23</v>
      </c>
      <c r="G1335" s="127">
        <v>387</v>
      </c>
      <c r="H1335" s="127">
        <v>2015</v>
      </c>
      <c r="I1335" s="127">
        <v>0</v>
      </c>
      <c r="J1335" s="127">
        <v>1</v>
      </c>
      <c r="K1335" s="127">
        <v>1455.3</v>
      </c>
      <c r="L1335" s="127">
        <v>1513.9</v>
      </c>
      <c r="M1335" s="127">
        <v>454099.87</v>
      </c>
      <c r="N1335" s="127">
        <v>353830.06</v>
      </c>
      <c r="O1335" s="127">
        <v>373022.6</v>
      </c>
      <c r="P1335" s="127">
        <v>307233.34000000003</v>
      </c>
      <c r="Q1335" s="127">
        <v>312.02999999999997</v>
      </c>
    </row>
    <row r="1336" spans="1:17" x14ac:dyDescent="0.2">
      <c r="A1336" t="str">
        <f t="shared" si="20"/>
        <v>2015_414</v>
      </c>
      <c r="D1336" s="126">
        <v>1334</v>
      </c>
      <c r="E1336" s="127">
        <v>414</v>
      </c>
      <c r="F1336" s="127" t="s">
        <v>24</v>
      </c>
      <c r="G1336" s="127">
        <v>414</v>
      </c>
      <c r="H1336" s="127">
        <v>2015</v>
      </c>
      <c r="I1336" s="127">
        <v>0</v>
      </c>
      <c r="J1336" s="127">
        <v>1</v>
      </c>
      <c r="K1336" s="127">
        <v>534.5</v>
      </c>
      <c r="L1336" s="127">
        <v>537.70000000000005</v>
      </c>
      <c r="M1336" s="127">
        <v>21334.15</v>
      </c>
      <c r="N1336" s="127">
        <v>75415.56</v>
      </c>
      <c r="O1336" s="127">
        <v>109496.2</v>
      </c>
      <c r="P1336" s="127">
        <v>124708.7</v>
      </c>
      <c r="Q1336" s="127">
        <v>39.909999999999997</v>
      </c>
    </row>
    <row r="1337" spans="1:17" x14ac:dyDescent="0.2">
      <c r="A1337" t="str">
        <f t="shared" si="20"/>
        <v>2015_540</v>
      </c>
      <c r="D1337" s="126">
        <v>1335</v>
      </c>
      <c r="E1337" s="127">
        <v>540</v>
      </c>
      <c r="F1337" s="127" t="s">
        <v>3</v>
      </c>
      <c r="G1337" s="127">
        <v>540</v>
      </c>
      <c r="H1337" s="127">
        <v>2015</v>
      </c>
      <c r="I1337" s="127">
        <v>0</v>
      </c>
      <c r="J1337" s="127">
        <v>1</v>
      </c>
      <c r="K1337" s="127">
        <v>580.29999999999995</v>
      </c>
      <c r="L1337" s="127">
        <v>605.70000000000005</v>
      </c>
      <c r="M1337" s="127">
        <v>491616.69</v>
      </c>
      <c r="N1337" s="127">
        <v>200068.78</v>
      </c>
      <c r="O1337" s="127">
        <v>210622.77</v>
      </c>
      <c r="P1337" s="127">
        <v>198379.46</v>
      </c>
      <c r="Q1337" s="127">
        <v>847.18</v>
      </c>
    </row>
    <row r="1338" spans="1:17" x14ac:dyDescent="0.2">
      <c r="A1338" t="str">
        <f t="shared" si="20"/>
        <v>2015_472</v>
      </c>
      <c r="D1338" s="126">
        <v>1336</v>
      </c>
      <c r="E1338" s="127">
        <v>472</v>
      </c>
      <c r="F1338" s="127" t="s">
        <v>25</v>
      </c>
      <c r="G1338" s="127">
        <v>472</v>
      </c>
      <c r="H1338" s="127">
        <v>2015</v>
      </c>
      <c r="I1338" s="127">
        <v>0</v>
      </c>
      <c r="J1338" s="127">
        <v>1</v>
      </c>
      <c r="K1338" s="127">
        <v>1640.5</v>
      </c>
      <c r="L1338" s="127">
        <v>1741.2</v>
      </c>
      <c r="M1338" s="127">
        <v>537924.13</v>
      </c>
      <c r="N1338" s="127">
        <v>302024.38</v>
      </c>
      <c r="O1338" s="127">
        <v>329139.32</v>
      </c>
      <c r="P1338" s="127">
        <v>329994.59000000003</v>
      </c>
      <c r="Q1338" s="127">
        <v>327.9</v>
      </c>
    </row>
    <row r="1339" spans="1:17" x14ac:dyDescent="0.2">
      <c r="A1339" t="str">
        <f t="shared" si="20"/>
        <v>2015_513</v>
      </c>
      <c r="D1339" s="126">
        <v>1337</v>
      </c>
      <c r="E1339" s="127">
        <v>513</v>
      </c>
      <c r="F1339" s="127" t="s">
        <v>26</v>
      </c>
      <c r="G1339" s="127">
        <v>513</v>
      </c>
      <c r="H1339" s="127">
        <v>2015</v>
      </c>
      <c r="I1339" s="127">
        <v>0</v>
      </c>
      <c r="J1339" s="127">
        <v>1</v>
      </c>
      <c r="K1339" s="127">
        <v>341.4</v>
      </c>
      <c r="L1339" s="127">
        <v>426.5</v>
      </c>
      <c r="M1339" s="127">
        <v>88337.66</v>
      </c>
      <c r="N1339" s="127">
        <v>150519.42000000001</v>
      </c>
      <c r="O1339" s="127">
        <v>160443.64000000001</v>
      </c>
      <c r="P1339" s="127">
        <v>190307.84</v>
      </c>
      <c r="Q1339" s="127">
        <v>258.75</v>
      </c>
    </row>
    <row r="1340" spans="1:17" x14ac:dyDescent="0.2">
      <c r="A1340" t="str">
        <f t="shared" si="20"/>
        <v>2015_549</v>
      </c>
      <c r="D1340" s="126">
        <v>1338</v>
      </c>
      <c r="E1340" s="127">
        <v>549</v>
      </c>
      <c r="F1340" s="127" t="s">
        <v>27</v>
      </c>
      <c r="G1340" s="127">
        <v>549</v>
      </c>
      <c r="H1340" s="127">
        <v>2015</v>
      </c>
      <c r="I1340" s="127">
        <v>0</v>
      </c>
      <c r="J1340" s="127">
        <v>1</v>
      </c>
      <c r="K1340" s="127">
        <v>469.3</v>
      </c>
      <c r="L1340" s="127">
        <v>448.3</v>
      </c>
      <c r="M1340" s="127">
        <v>213021.3</v>
      </c>
      <c r="N1340" s="127">
        <v>151235.43</v>
      </c>
      <c r="O1340" s="127">
        <v>178553.63</v>
      </c>
      <c r="P1340" s="127">
        <v>181602.3</v>
      </c>
      <c r="Q1340" s="127">
        <v>453.91</v>
      </c>
    </row>
    <row r="1341" spans="1:17" ht="25.5" x14ac:dyDescent="0.2">
      <c r="A1341" t="str">
        <f t="shared" si="20"/>
        <v>2015_576</v>
      </c>
      <c r="D1341" s="126">
        <v>1339</v>
      </c>
      <c r="E1341" s="127">
        <v>576</v>
      </c>
      <c r="F1341" s="127" t="s">
        <v>28</v>
      </c>
      <c r="G1341" s="127">
        <v>576</v>
      </c>
      <c r="H1341" s="127">
        <v>2015</v>
      </c>
      <c r="I1341" s="127">
        <v>0</v>
      </c>
      <c r="J1341" s="127">
        <v>1</v>
      </c>
      <c r="K1341" s="127">
        <v>540</v>
      </c>
      <c r="L1341" s="127">
        <v>522.20000000000005</v>
      </c>
      <c r="M1341" s="127">
        <v>732117.38</v>
      </c>
      <c r="N1341" s="127">
        <v>99831.86</v>
      </c>
      <c r="O1341" s="127">
        <v>106553.42</v>
      </c>
      <c r="P1341" s="127">
        <v>132063</v>
      </c>
      <c r="Q1341" s="127">
        <v>1355.77</v>
      </c>
    </row>
    <row r="1342" spans="1:17" x14ac:dyDescent="0.2">
      <c r="A1342" t="str">
        <f t="shared" si="20"/>
        <v>2015_585</v>
      </c>
      <c r="D1342" s="126">
        <v>1340</v>
      </c>
      <c r="E1342" s="127">
        <v>585</v>
      </c>
      <c r="F1342" s="127" t="s">
        <v>29</v>
      </c>
      <c r="G1342" s="127">
        <v>585</v>
      </c>
      <c r="H1342" s="127">
        <v>2015</v>
      </c>
      <c r="I1342" s="127">
        <v>0</v>
      </c>
      <c r="J1342" s="127">
        <v>1</v>
      </c>
      <c r="K1342" s="127">
        <v>570.29999999999995</v>
      </c>
      <c r="L1342" s="127">
        <v>631.29999999999995</v>
      </c>
      <c r="M1342" s="127">
        <v>339182.52</v>
      </c>
      <c r="N1342" s="127">
        <v>301764.11</v>
      </c>
      <c r="O1342" s="127">
        <v>310209.33</v>
      </c>
      <c r="P1342" s="127">
        <v>122744</v>
      </c>
      <c r="Q1342" s="127">
        <v>594.74</v>
      </c>
    </row>
    <row r="1343" spans="1:17" ht="25.5" x14ac:dyDescent="0.2">
      <c r="A1343" t="str">
        <f t="shared" si="20"/>
        <v>2015_594</v>
      </c>
      <c r="D1343" s="126">
        <v>1341</v>
      </c>
      <c r="E1343" s="127">
        <v>594</v>
      </c>
      <c r="F1343" s="127" t="s">
        <v>30</v>
      </c>
      <c r="G1343" s="127">
        <v>594</v>
      </c>
      <c r="H1343" s="127">
        <v>2015</v>
      </c>
      <c r="I1343" s="127">
        <v>0</v>
      </c>
      <c r="J1343" s="127">
        <v>1</v>
      </c>
      <c r="K1343" s="127">
        <v>793.2</v>
      </c>
      <c r="L1343" s="127">
        <v>721.2</v>
      </c>
      <c r="M1343" s="127">
        <v>642917.53</v>
      </c>
      <c r="N1343" s="127">
        <v>305078.31</v>
      </c>
      <c r="O1343" s="127">
        <v>312280.55</v>
      </c>
      <c r="P1343" s="127">
        <v>378808.33</v>
      </c>
      <c r="Q1343" s="127">
        <v>810.54</v>
      </c>
    </row>
    <row r="1344" spans="1:17" x14ac:dyDescent="0.2">
      <c r="A1344" t="str">
        <f t="shared" si="20"/>
        <v>2015_603</v>
      </c>
      <c r="D1344" s="126">
        <v>1342</v>
      </c>
      <c r="E1344" s="127">
        <v>603</v>
      </c>
      <c r="F1344" s="127" t="s">
        <v>31</v>
      </c>
      <c r="G1344" s="127">
        <v>603</v>
      </c>
      <c r="H1344" s="127">
        <v>2015</v>
      </c>
      <c r="I1344" s="127">
        <v>0</v>
      </c>
      <c r="J1344" s="127">
        <v>1</v>
      </c>
      <c r="K1344" s="127">
        <v>190.3</v>
      </c>
      <c r="L1344" s="127">
        <v>81</v>
      </c>
      <c r="M1344" s="127">
        <v>71352.09</v>
      </c>
      <c r="N1344" s="127">
        <v>60131.32</v>
      </c>
      <c r="O1344" s="127">
        <v>60187.48</v>
      </c>
      <c r="P1344" s="127">
        <v>43877</v>
      </c>
      <c r="Q1344" s="127">
        <v>374.95</v>
      </c>
    </row>
    <row r="1345" spans="1:17" x14ac:dyDescent="0.2">
      <c r="A1345" t="str">
        <f t="shared" si="20"/>
        <v>2015_609</v>
      </c>
      <c r="D1345" s="126">
        <v>1343</v>
      </c>
      <c r="E1345" s="127">
        <v>609</v>
      </c>
      <c r="F1345" s="127" t="s">
        <v>32</v>
      </c>
      <c r="G1345" s="127">
        <v>609</v>
      </c>
      <c r="H1345" s="127">
        <v>2015</v>
      </c>
      <c r="I1345" s="127">
        <v>0</v>
      </c>
      <c r="J1345" s="127">
        <v>1</v>
      </c>
      <c r="K1345" s="127">
        <v>1475.9</v>
      </c>
      <c r="L1345" s="127">
        <v>1428.3</v>
      </c>
      <c r="M1345" s="127">
        <v>135530.51999999999</v>
      </c>
      <c r="N1345" s="127">
        <v>386117.16</v>
      </c>
      <c r="O1345" s="127">
        <v>405639.22</v>
      </c>
      <c r="P1345" s="127">
        <v>409993.22</v>
      </c>
      <c r="Q1345" s="127">
        <v>91.83</v>
      </c>
    </row>
    <row r="1346" spans="1:17" ht="25.5" x14ac:dyDescent="0.2">
      <c r="A1346" t="str">
        <f t="shared" si="20"/>
        <v>2015_621</v>
      </c>
      <c r="D1346" s="126">
        <v>1344</v>
      </c>
      <c r="E1346" s="127">
        <v>621</v>
      </c>
      <c r="F1346" s="127" t="s">
        <v>33</v>
      </c>
      <c r="G1346" s="127">
        <v>621</v>
      </c>
      <c r="H1346" s="127">
        <v>2015</v>
      </c>
      <c r="I1346" s="127">
        <v>0</v>
      </c>
      <c r="J1346" s="127">
        <v>1</v>
      </c>
      <c r="K1346" s="127">
        <v>3983.3</v>
      </c>
      <c r="L1346" s="127">
        <v>4412.8</v>
      </c>
      <c r="M1346" s="127">
        <v>3168705.12</v>
      </c>
      <c r="N1346" s="127">
        <v>2132673.77</v>
      </c>
      <c r="O1346" s="127">
        <v>2171458.13</v>
      </c>
      <c r="P1346" s="127">
        <v>969343.69</v>
      </c>
      <c r="Q1346" s="127">
        <v>795.5</v>
      </c>
    </row>
    <row r="1347" spans="1:17" ht="25.5" x14ac:dyDescent="0.2">
      <c r="A1347" t="str">
        <f t="shared" si="20"/>
        <v>2015_720</v>
      </c>
      <c r="D1347" s="126">
        <v>1345</v>
      </c>
      <c r="E1347" s="127">
        <v>720</v>
      </c>
      <c r="F1347" s="127" t="s">
        <v>34</v>
      </c>
      <c r="G1347" s="127">
        <v>720</v>
      </c>
      <c r="H1347" s="127">
        <v>2015</v>
      </c>
      <c r="I1347" s="127">
        <v>0</v>
      </c>
      <c r="J1347" s="127">
        <v>1</v>
      </c>
      <c r="K1347" s="127">
        <v>1697.1</v>
      </c>
      <c r="L1347" s="127">
        <v>1762.6</v>
      </c>
      <c r="M1347" s="127">
        <v>465975.03999999998</v>
      </c>
      <c r="N1347" s="127">
        <v>421090.39</v>
      </c>
      <c r="O1347" s="127">
        <v>466109.77</v>
      </c>
      <c r="P1347" s="127">
        <v>280076.55</v>
      </c>
      <c r="Q1347" s="127">
        <v>274.57</v>
      </c>
    </row>
    <row r="1348" spans="1:17" x14ac:dyDescent="0.2">
      <c r="A1348" t="str">
        <f t="shared" ref="A1348:A1411" si="21">CONCATENATE(H1348,"_",G1348)</f>
        <v>2015_729</v>
      </c>
      <c r="D1348" s="126">
        <v>1346</v>
      </c>
      <c r="E1348" s="127">
        <v>729</v>
      </c>
      <c r="F1348" s="127" t="s">
        <v>35</v>
      </c>
      <c r="G1348" s="127">
        <v>729</v>
      </c>
      <c r="H1348" s="127">
        <v>2015</v>
      </c>
      <c r="I1348" s="127">
        <v>0</v>
      </c>
      <c r="J1348" s="127">
        <v>1</v>
      </c>
      <c r="K1348" s="127">
        <v>2094.3000000000002</v>
      </c>
      <c r="L1348" s="127">
        <v>2075.1999999999998</v>
      </c>
      <c r="M1348" s="127">
        <v>775537.03</v>
      </c>
      <c r="N1348" s="127">
        <v>378809.65</v>
      </c>
      <c r="O1348" s="127">
        <v>399038.51</v>
      </c>
      <c r="P1348" s="127">
        <v>408219.16</v>
      </c>
      <c r="Q1348" s="127">
        <v>370.31</v>
      </c>
    </row>
    <row r="1349" spans="1:17" ht="25.5" x14ac:dyDescent="0.2">
      <c r="A1349" t="str">
        <f t="shared" si="21"/>
        <v>2015_747</v>
      </c>
      <c r="D1349" s="126">
        <v>1347</v>
      </c>
      <c r="E1349" s="127">
        <v>747</v>
      </c>
      <c r="F1349" s="127" t="s">
        <v>36</v>
      </c>
      <c r="G1349" s="127">
        <v>747</v>
      </c>
      <c r="H1349" s="127">
        <v>2015</v>
      </c>
      <c r="I1349" s="127">
        <v>0</v>
      </c>
      <c r="J1349" s="127">
        <v>1</v>
      </c>
      <c r="K1349" s="127">
        <v>618.1</v>
      </c>
      <c r="L1349" s="127">
        <v>634.1</v>
      </c>
      <c r="M1349" s="127">
        <v>255040.5</v>
      </c>
      <c r="N1349" s="127">
        <v>185261.9</v>
      </c>
      <c r="O1349" s="127">
        <v>193252.66</v>
      </c>
      <c r="P1349" s="127">
        <v>117935.84</v>
      </c>
      <c r="Q1349" s="127">
        <v>412.62</v>
      </c>
    </row>
    <row r="1350" spans="1:17" ht="25.5" x14ac:dyDescent="0.2">
      <c r="A1350" t="str">
        <f t="shared" si="21"/>
        <v>2015_1917</v>
      </c>
      <c r="D1350" s="126">
        <v>1348</v>
      </c>
      <c r="E1350" s="127">
        <v>1917</v>
      </c>
      <c r="F1350" s="127" t="s">
        <v>37</v>
      </c>
      <c r="G1350" s="127">
        <v>1917</v>
      </c>
      <c r="H1350" s="127">
        <v>2015</v>
      </c>
      <c r="I1350" s="127">
        <v>0</v>
      </c>
      <c r="J1350" s="127">
        <v>1</v>
      </c>
      <c r="K1350" s="127">
        <v>438</v>
      </c>
      <c r="L1350" s="127">
        <v>449.3</v>
      </c>
      <c r="M1350" s="127">
        <v>119708.17</v>
      </c>
      <c r="N1350" s="127">
        <v>174405.6</v>
      </c>
      <c r="O1350" s="127">
        <v>182077.61</v>
      </c>
      <c r="P1350" s="127">
        <v>120265.49</v>
      </c>
      <c r="Q1350" s="127">
        <v>273.31</v>
      </c>
    </row>
    <row r="1351" spans="1:17" ht="38.25" x14ac:dyDescent="0.2">
      <c r="A1351" t="str">
        <f t="shared" si="21"/>
        <v>2015_846</v>
      </c>
      <c r="D1351" s="126">
        <v>1349</v>
      </c>
      <c r="E1351" s="127">
        <v>846</v>
      </c>
      <c r="F1351" s="127" t="s">
        <v>396</v>
      </c>
      <c r="G1351" s="127">
        <v>846</v>
      </c>
      <c r="H1351" s="127">
        <v>2015</v>
      </c>
      <c r="I1351" s="127">
        <v>0</v>
      </c>
      <c r="J1351" s="127">
        <v>1</v>
      </c>
      <c r="K1351" s="127">
        <v>542</v>
      </c>
      <c r="L1351" s="127">
        <v>551</v>
      </c>
      <c r="M1351" s="127">
        <v>882382.39</v>
      </c>
      <c r="N1351" s="127">
        <v>321469.83</v>
      </c>
      <c r="O1351" s="127">
        <v>332272.32</v>
      </c>
      <c r="P1351" s="127">
        <v>200511.13</v>
      </c>
      <c r="Q1351" s="127">
        <v>1628.01</v>
      </c>
    </row>
    <row r="1352" spans="1:17" ht="25.5" x14ac:dyDescent="0.2">
      <c r="A1352" t="str">
        <f t="shared" si="21"/>
        <v>2015_882</v>
      </c>
      <c r="D1352" s="126">
        <v>1350</v>
      </c>
      <c r="E1352" s="127">
        <v>882</v>
      </c>
      <c r="F1352" s="127" t="s">
        <v>38</v>
      </c>
      <c r="G1352" s="127">
        <v>882</v>
      </c>
      <c r="H1352" s="127">
        <v>2015</v>
      </c>
      <c r="I1352" s="127">
        <v>0</v>
      </c>
      <c r="J1352" s="127">
        <v>1</v>
      </c>
      <c r="K1352" s="127">
        <v>4593.8999999999996</v>
      </c>
      <c r="L1352" s="127">
        <v>4057.3</v>
      </c>
      <c r="M1352" s="127">
        <v>779324.45</v>
      </c>
      <c r="N1352" s="127">
        <v>1037005.94</v>
      </c>
      <c r="O1352" s="127">
        <v>1080588.3799999999</v>
      </c>
      <c r="P1352" s="127">
        <v>984621.79</v>
      </c>
      <c r="Q1352" s="127">
        <v>169.64</v>
      </c>
    </row>
    <row r="1353" spans="1:17" x14ac:dyDescent="0.2">
      <c r="A1353" t="str">
        <f t="shared" si="21"/>
        <v>2015_916</v>
      </c>
      <c r="D1353" s="126">
        <v>1351</v>
      </c>
      <c r="E1353" s="127">
        <v>916</v>
      </c>
      <c r="F1353" s="127" t="s">
        <v>4</v>
      </c>
      <c r="G1353" s="127">
        <v>916</v>
      </c>
      <c r="H1353" s="127">
        <v>2015</v>
      </c>
      <c r="I1353" s="127">
        <v>0</v>
      </c>
      <c r="J1353" s="127">
        <v>1</v>
      </c>
      <c r="K1353" s="127">
        <v>252</v>
      </c>
      <c r="L1353" s="127">
        <v>222</v>
      </c>
      <c r="M1353" s="127">
        <v>215794.04</v>
      </c>
      <c r="N1353" s="127">
        <v>101647.02</v>
      </c>
      <c r="O1353" s="127">
        <v>121636.98</v>
      </c>
      <c r="P1353" s="127">
        <v>137443.97</v>
      </c>
      <c r="Q1353" s="127">
        <v>856.33</v>
      </c>
    </row>
    <row r="1354" spans="1:17" x14ac:dyDescent="0.2">
      <c r="A1354" t="str">
        <f t="shared" si="21"/>
        <v>2015_914</v>
      </c>
      <c r="D1354" s="126">
        <v>1352</v>
      </c>
      <c r="E1354" s="127">
        <v>914</v>
      </c>
      <c r="F1354" s="127" t="s">
        <v>5</v>
      </c>
      <c r="G1354" s="127">
        <v>914</v>
      </c>
      <c r="H1354" s="127">
        <v>2015</v>
      </c>
      <c r="I1354" s="127">
        <v>0</v>
      </c>
      <c r="J1354" s="127">
        <v>1</v>
      </c>
      <c r="K1354" s="127">
        <v>441.4</v>
      </c>
      <c r="L1354" s="127">
        <v>839.6</v>
      </c>
      <c r="M1354" s="127">
        <v>116620.09</v>
      </c>
      <c r="N1354" s="127">
        <v>225355.47</v>
      </c>
      <c r="O1354" s="127">
        <v>234471.5</v>
      </c>
      <c r="P1354" s="127">
        <v>164581.47</v>
      </c>
      <c r="Q1354" s="127">
        <v>264.20999999999998</v>
      </c>
    </row>
    <row r="1355" spans="1:17" ht="38.25" x14ac:dyDescent="0.2">
      <c r="A1355" t="str">
        <f t="shared" si="21"/>
        <v>2015_918</v>
      </c>
      <c r="D1355" s="126">
        <v>1353</v>
      </c>
      <c r="E1355" s="127">
        <v>918</v>
      </c>
      <c r="F1355" s="127" t="s">
        <v>39</v>
      </c>
      <c r="G1355" s="127">
        <v>918</v>
      </c>
      <c r="H1355" s="127">
        <v>2015</v>
      </c>
      <c r="I1355" s="127">
        <v>0</v>
      </c>
      <c r="J1355" s="127">
        <v>1</v>
      </c>
      <c r="K1355" s="127">
        <v>458.1</v>
      </c>
      <c r="L1355" s="127">
        <v>492.2</v>
      </c>
      <c r="M1355" s="127">
        <v>244765.41</v>
      </c>
      <c r="N1355" s="127">
        <v>250627.23</v>
      </c>
      <c r="O1355" s="127">
        <v>256449.46</v>
      </c>
      <c r="P1355" s="127">
        <v>116015.34</v>
      </c>
      <c r="Q1355" s="127">
        <v>534.30999999999995</v>
      </c>
    </row>
    <row r="1356" spans="1:17" ht="25.5" x14ac:dyDescent="0.2">
      <c r="A1356" t="str">
        <f t="shared" si="21"/>
        <v>2015_936</v>
      </c>
      <c r="D1356" s="126">
        <v>1354</v>
      </c>
      <c r="E1356" s="127">
        <v>936</v>
      </c>
      <c r="F1356" s="127" t="s">
        <v>40</v>
      </c>
      <c r="G1356" s="127">
        <v>936</v>
      </c>
      <c r="H1356" s="127">
        <v>2015</v>
      </c>
      <c r="I1356" s="127">
        <v>0</v>
      </c>
      <c r="J1356" s="127">
        <v>1</v>
      </c>
      <c r="K1356" s="127">
        <v>871.2</v>
      </c>
      <c r="L1356" s="127">
        <v>1067.2</v>
      </c>
      <c r="M1356" s="127">
        <v>90570.95</v>
      </c>
      <c r="N1356" s="127">
        <v>254578.6</v>
      </c>
      <c r="O1356" s="127">
        <v>259062.28</v>
      </c>
      <c r="P1356" s="127">
        <v>233015.35</v>
      </c>
      <c r="Q1356" s="127">
        <v>103.96</v>
      </c>
    </row>
    <row r="1357" spans="1:17" x14ac:dyDescent="0.2">
      <c r="A1357" t="str">
        <f t="shared" si="21"/>
        <v>2015_977</v>
      </c>
      <c r="D1357" s="126">
        <v>1355</v>
      </c>
      <c r="E1357" s="127">
        <v>977</v>
      </c>
      <c r="F1357" s="127" t="s">
        <v>41</v>
      </c>
      <c r="G1357" s="127">
        <v>977</v>
      </c>
      <c r="H1357" s="127">
        <v>2015</v>
      </c>
      <c r="I1357" s="127">
        <v>0</v>
      </c>
      <c r="J1357" s="127">
        <v>1</v>
      </c>
      <c r="K1357" s="127">
        <v>556.20000000000005</v>
      </c>
      <c r="L1357" s="127">
        <v>628.79999999999995</v>
      </c>
      <c r="M1357" s="127">
        <v>678689.1</v>
      </c>
      <c r="N1357" s="127">
        <v>249088.92</v>
      </c>
      <c r="O1357" s="127">
        <v>350632.29</v>
      </c>
      <c r="P1357" s="127">
        <v>189347.06</v>
      </c>
      <c r="Q1357" s="127">
        <v>1220.22</v>
      </c>
    </row>
    <row r="1358" spans="1:17" x14ac:dyDescent="0.2">
      <c r="A1358" t="str">
        <f t="shared" si="21"/>
        <v>2015_981</v>
      </c>
      <c r="D1358" s="126">
        <v>1356</v>
      </c>
      <c r="E1358" s="127">
        <v>981</v>
      </c>
      <c r="F1358" s="127" t="s">
        <v>42</v>
      </c>
      <c r="G1358" s="127">
        <v>981</v>
      </c>
      <c r="H1358" s="127">
        <v>2015</v>
      </c>
      <c r="I1358" s="127">
        <v>0</v>
      </c>
      <c r="J1358" s="127">
        <v>1</v>
      </c>
      <c r="K1358" s="127">
        <v>1888.3</v>
      </c>
      <c r="L1358" s="127">
        <v>2019.9</v>
      </c>
      <c r="M1358" s="127">
        <v>538644.03</v>
      </c>
      <c r="N1358" s="127">
        <v>491513.1</v>
      </c>
      <c r="O1358" s="127">
        <v>512421.18</v>
      </c>
      <c r="P1358" s="127">
        <v>443820.76</v>
      </c>
      <c r="Q1358" s="127">
        <v>285.25</v>
      </c>
    </row>
    <row r="1359" spans="1:17" x14ac:dyDescent="0.2">
      <c r="A1359" t="str">
        <f t="shared" si="21"/>
        <v>2015_999</v>
      </c>
      <c r="D1359" s="126">
        <v>1357</v>
      </c>
      <c r="E1359" s="127">
        <v>999</v>
      </c>
      <c r="F1359" s="127" t="s">
        <v>43</v>
      </c>
      <c r="G1359" s="127">
        <v>999</v>
      </c>
      <c r="H1359" s="127">
        <v>2015</v>
      </c>
      <c r="I1359" s="127">
        <v>0</v>
      </c>
      <c r="J1359" s="127">
        <v>1</v>
      </c>
      <c r="K1359" s="127">
        <v>1691.3</v>
      </c>
      <c r="L1359" s="127">
        <v>1716.2</v>
      </c>
      <c r="M1359" s="127">
        <v>1400168.43</v>
      </c>
      <c r="N1359" s="127">
        <v>600904.39</v>
      </c>
      <c r="O1359" s="127">
        <v>665151.11</v>
      </c>
      <c r="P1359" s="127">
        <v>539104.09</v>
      </c>
      <c r="Q1359" s="127">
        <v>827.87</v>
      </c>
    </row>
    <row r="1360" spans="1:17" ht="25.5" x14ac:dyDescent="0.2">
      <c r="A1360" t="str">
        <f t="shared" si="21"/>
        <v>2015_1044</v>
      </c>
      <c r="D1360" s="126">
        <v>1358</v>
      </c>
      <c r="E1360" s="127">
        <v>1044</v>
      </c>
      <c r="F1360" s="127" t="s">
        <v>44</v>
      </c>
      <c r="G1360" s="127">
        <v>1044</v>
      </c>
      <c r="H1360" s="127">
        <v>2015</v>
      </c>
      <c r="I1360" s="127">
        <v>0</v>
      </c>
      <c r="J1360" s="127">
        <v>1</v>
      </c>
      <c r="K1360" s="127">
        <v>4907.3</v>
      </c>
      <c r="L1360" s="127">
        <v>5145.3</v>
      </c>
      <c r="M1360" s="127">
        <v>999898.23</v>
      </c>
      <c r="N1360" s="127">
        <v>494731.73</v>
      </c>
      <c r="O1360" s="127">
        <v>593423.27</v>
      </c>
      <c r="P1360" s="127">
        <v>656031.84</v>
      </c>
      <c r="Q1360" s="127">
        <v>203.76</v>
      </c>
    </row>
    <row r="1361" spans="1:17" ht="25.5" x14ac:dyDescent="0.2">
      <c r="A1361" t="str">
        <f t="shared" si="21"/>
        <v>2015_1053</v>
      </c>
      <c r="D1361" s="126">
        <v>1359</v>
      </c>
      <c r="E1361" s="127">
        <v>1053</v>
      </c>
      <c r="F1361" s="127" t="s">
        <v>45</v>
      </c>
      <c r="G1361" s="127">
        <v>1053</v>
      </c>
      <c r="H1361" s="127">
        <v>2015</v>
      </c>
      <c r="I1361" s="127">
        <v>0</v>
      </c>
      <c r="J1361" s="127">
        <v>1</v>
      </c>
      <c r="K1361" s="127">
        <v>16842.3</v>
      </c>
      <c r="L1361" s="127">
        <v>16100.8</v>
      </c>
      <c r="M1361" s="127">
        <v>6358105.1799999997</v>
      </c>
      <c r="N1361" s="127">
        <v>8322713.7400000002</v>
      </c>
      <c r="O1361" s="127">
        <v>8719168.1600000001</v>
      </c>
      <c r="P1361" s="127">
        <v>7075944.71</v>
      </c>
      <c r="Q1361" s="127">
        <v>377.51</v>
      </c>
    </row>
    <row r="1362" spans="1:17" ht="38.25" x14ac:dyDescent="0.2">
      <c r="A1362" t="str">
        <f t="shared" si="21"/>
        <v>2015_1062</v>
      </c>
      <c r="D1362" s="126">
        <v>1360</v>
      </c>
      <c r="E1362" s="127">
        <v>1062</v>
      </c>
      <c r="F1362" s="127" t="s">
        <v>46</v>
      </c>
      <c r="G1362" s="127">
        <v>1062</v>
      </c>
      <c r="H1362" s="127">
        <v>2015</v>
      </c>
      <c r="I1362" s="127">
        <v>0</v>
      </c>
      <c r="J1362" s="127">
        <v>1</v>
      </c>
      <c r="K1362" s="127">
        <v>1317.6</v>
      </c>
      <c r="L1362" s="127">
        <v>1449.4</v>
      </c>
      <c r="M1362" s="127">
        <v>77718.42</v>
      </c>
      <c r="N1362" s="127">
        <v>300445.25</v>
      </c>
      <c r="O1362" s="127">
        <v>318304.27</v>
      </c>
      <c r="P1362" s="127">
        <v>253537.6</v>
      </c>
      <c r="Q1362" s="127">
        <v>58.98</v>
      </c>
    </row>
    <row r="1363" spans="1:17" ht="25.5" x14ac:dyDescent="0.2">
      <c r="A1363" t="str">
        <f t="shared" si="21"/>
        <v>2015_1071</v>
      </c>
      <c r="D1363" s="126">
        <v>1361</v>
      </c>
      <c r="E1363" s="127">
        <v>1071</v>
      </c>
      <c r="F1363" s="127" t="s">
        <v>47</v>
      </c>
      <c r="G1363" s="127">
        <v>1071</v>
      </c>
      <c r="H1363" s="127">
        <v>2015</v>
      </c>
      <c r="I1363" s="127">
        <v>0</v>
      </c>
      <c r="J1363" s="127">
        <v>1</v>
      </c>
      <c r="K1363" s="127">
        <v>1362.8</v>
      </c>
      <c r="L1363" s="127">
        <v>1335.3</v>
      </c>
      <c r="M1363" s="127">
        <v>472040.76</v>
      </c>
      <c r="N1363" s="127">
        <v>401260.5</v>
      </c>
      <c r="O1363" s="127">
        <v>421217.76</v>
      </c>
      <c r="P1363" s="127">
        <v>209278.97</v>
      </c>
      <c r="Q1363" s="127">
        <v>346.38</v>
      </c>
    </row>
    <row r="1364" spans="1:17" ht="25.5" x14ac:dyDescent="0.2">
      <c r="A1364" t="str">
        <f t="shared" si="21"/>
        <v>2015_1089</v>
      </c>
      <c r="D1364" s="126">
        <v>1362</v>
      </c>
      <c r="E1364" s="127">
        <v>1089</v>
      </c>
      <c r="F1364" s="127" t="s">
        <v>48</v>
      </c>
      <c r="G1364" s="127">
        <v>1089</v>
      </c>
      <c r="H1364" s="127">
        <v>2015</v>
      </c>
      <c r="I1364" s="127">
        <v>0</v>
      </c>
      <c r="J1364" s="127">
        <v>1</v>
      </c>
      <c r="K1364" s="127">
        <v>499.1</v>
      </c>
      <c r="L1364" s="127">
        <v>448.4</v>
      </c>
      <c r="M1364" s="127">
        <v>137140.76</v>
      </c>
      <c r="N1364" s="127">
        <v>119203.42</v>
      </c>
      <c r="O1364" s="127">
        <v>129420.74</v>
      </c>
      <c r="P1364" s="127">
        <v>109606.95</v>
      </c>
      <c r="Q1364" s="127">
        <v>274.77999999999997</v>
      </c>
    </row>
    <row r="1365" spans="1:17" ht="25.5" x14ac:dyDescent="0.2">
      <c r="A1365" t="str">
        <f t="shared" si="21"/>
        <v>2015_1080</v>
      </c>
      <c r="D1365" s="126">
        <v>1363</v>
      </c>
      <c r="E1365" s="127">
        <v>1080</v>
      </c>
      <c r="F1365" s="127" t="s">
        <v>327</v>
      </c>
      <c r="G1365" s="127">
        <v>1080</v>
      </c>
      <c r="H1365" s="127">
        <v>2015</v>
      </c>
      <c r="I1365" s="127">
        <v>0</v>
      </c>
      <c r="J1365" s="127">
        <v>1</v>
      </c>
      <c r="K1365" s="127">
        <v>450.1</v>
      </c>
      <c r="L1365" s="127">
        <v>451.1</v>
      </c>
      <c r="M1365" s="127">
        <v>548229.02</v>
      </c>
      <c r="N1365" s="127">
        <v>301447.39</v>
      </c>
      <c r="O1365" s="127">
        <v>309538.42</v>
      </c>
      <c r="P1365" s="127">
        <v>138714.15</v>
      </c>
      <c r="Q1365" s="127">
        <v>1218.02</v>
      </c>
    </row>
    <row r="1366" spans="1:17" ht="25.5" x14ac:dyDescent="0.2">
      <c r="A1366" t="str">
        <f t="shared" si="21"/>
        <v>2015_1082</v>
      </c>
      <c r="D1366" s="126">
        <v>1364</v>
      </c>
      <c r="E1366" s="127">
        <v>1082</v>
      </c>
      <c r="F1366" s="127" t="s">
        <v>296</v>
      </c>
      <c r="G1366" s="127">
        <v>1082</v>
      </c>
      <c r="H1366" s="127">
        <v>2015</v>
      </c>
      <c r="I1366" s="127">
        <v>0</v>
      </c>
      <c r="J1366" s="127">
        <v>1</v>
      </c>
      <c r="K1366" s="127">
        <v>1456.5</v>
      </c>
      <c r="L1366" s="127">
        <v>1457.5</v>
      </c>
      <c r="M1366" s="127">
        <v>438273.55</v>
      </c>
      <c r="N1366" s="127">
        <v>606450.79</v>
      </c>
      <c r="O1366" s="127">
        <v>629089.17000000004</v>
      </c>
      <c r="P1366" s="127">
        <v>353869.96</v>
      </c>
      <c r="Q1366" s="127">
        <v>300.91000000000003</v>
      </c>
    </row>
    <row r="1367" spans="1:17" ht="25.5" x14ac:dyDescent="0.2">
      <c r="A1367" t="str">
        <f t="shared" si="21"/>
        <v>2015_1093</v>
      </c>
      <c r="D1367" s="126">
        <v>1365</v>
      </c>
      <c r="E1367" s="127">
        <v>1093</v>
      </c>
      <c r="F1367" s="127" t="s">
        <v>49</v>
      </c>
      <c r="G1367" s="127">
        <v>1093</v>
      </c>
      <c r="H1367" s="127">
        <v>2015</v>
      </c>
      <c r="I1367" s="127">
        <v>0</v>
      </c>
      <c r="J1367" s="127">
        <v>1</v>
      </c>
      <c r="K1367" s="127">
        <v>687.6</v>
      </c>
      <c r="L1367" s="127">
        <v>703.6</v>
      </c>
      <c r="M1367" s="127">
        <v>81731.360000000001</v>
      </c>
      <c r="N1367" s="127">
        <v>181190.48</v>
      </c>
      <c r="O1367" s="127">
        <v>188382.37</v>
      </c>
      <c r="P1367" s="127">
        <v>253555.11</v>
      </c>
      <c r="Q1367" s="127">
        <v>118.86</v>
      </c>
    </row>
    <row r="1368" spans="1:17" ht="25.5" x14ac:dyDescent="0.2">
      <c r="A1368" t="str">
        <f t="shared" si="21"/>
        <v>2015_1079</v>
      </c>
      <c r="D1368" s="126">
        <v>1366</v>
      </c>
      <c r="E1368" s="127">
        <v>1079</v>
      </c>
      <c r="F1368" s="127" t="s">
        <v>50</v>
      </c>
      <c r="G1368" s="127">
        <v>1079</v>
      </c>
      <c r="H1368" s="127">
        <v>2015</v>
      </c>
      <c r="I1368" s="127">
        <v>0</v>
      </c>
      <c r="J1368" s="127">
        <v>1</v>
      </c>
      <c r="K1368" s="127">
        <v>824</v>
      </c>
      <c r="L1368" s="127">
        <v>1075</v>
      </c>
      <c r="M1368" s="127">
        <v>443584.88</v>
      </c>
      <c r="N1368" s="127">
        <v>360869.11</v>
      </c>
      <c r="O1368" s="127">
        <v>365030.16</v>
      </c>
      <c r="P1368" s="127">
        <v>138333.34</v>
      </c>
      <c r="Q1368" s="127">
        <v>538.33000000000004</v>
      </c>
    </row>
    <row r="1369" spans="1:17" ht="25.5" x14ac:dyDescent="0.2">
      <c r="A1369" t="str">
        <f t="shared" si="21"/>
        <v>2015_1095</v>
      </c>
      <c r="D1369" s="126">
        <v>1367</v>
      </c>
      <c r="E1369" s="127">
        <v>1095</v>
      </c>
      <c r="F1369" s="127" t="s">
        <v>51</v>
      </c>
      <c r="G1369" s="127">
        <v>1095</v>
      </c>
      <c r="H1369" s="127">
        <v>2015</v>
      </c>
      <c r="I1369" s="127">
        <v>0</v>
      </c>
      <c r="J1369" s="127">
        <v>1</v>
      </c>
      <c r="K1369" s="127">
        <v>723.5</v>
      </c>
      <c r="L1369" s="127">
        <v>691.5</v>
      </c>
      <c r="M1369" s="127">
        <v>57469.32</v>
      </c>
      <c r="N1369" s="127">
        <v>101149.75</v>
      </c>
      <c r="O1369" s="127">
        <v>109140.59</v>
      </c>
      <c r="P1369" s="127">
        <v>202609.25</v>
      </c>
      <c r="Q1369" s="127">
        <v>79.430000000000007</v>
      </c>
    </row>
    <row r="1370" spans="1:17" ht="25.5" x14ac:dyDescent="0.2">
      <c r="A1370" t="str">
        <f t="shared" si="21"/>
        <v>2015_4772</v>
      </c>
      <c r="D1370" s="126">
        <v>1368</v>
      </c>
      <c r="E1370" s="127">
        <v>4772</v>
      </c>
      <c r="F1370" s="127" t="s">
        <v>52</v>
      </c>
      <c r="G1370" s="127">
        <v>4772</v>
      </c>
      <c r="H1370" s="127">
        <v>2015</v>
      </c>
      <c r="I1370" s="127">
        <v>0</v>
      </c>
      <c r="J1370" s="127">
        <v>1</v>
      </c>
      <c r="K1370" s="127">
        <v>822</v>
      </c>
      <c r="L1370" s="127">
        <v>746.4</v>
      </c>
      <c r="M1370" s="127">
        <v>545574.22</v>
      </c>
      <c r="N1370" s="127">
        <v>298433.09999999998</v>
      </c>
      <c r="O1370" s="127">
        <v>315223.09000000003</v>
      </c>
      <c r="P1370" s="127">
        <v>235190.83</v>
      </c>
      <c r="Q1370" s="127">
        <v>663.72</v>
      </c>
    </row>
    <row r="1371" spans="1:17" x14ac:dyDescent="0.2">
      <c r="A1371" t="str">
        <f t="shared" si="21"/>
        <v>2015_1107</v>
      </c>
      <c r="D1371" s="126">
        <v>1369</v>
      </c>
      <c r="E1371" s="127">
        <v>1107</v>
      </c>
      <c r="F1371" s="127" t="s">
        <v>53</v>
      </c>
      <c r="G1371" s="127">
        <v>1107</v>
      </c>
      <c r="H1371" s="127">
        <v>2015</v>
      </c>
      <c r="I1371" s="127">
        <v>0</v>
      </c>
      <c r="J1371" s="127">
        <v>1</v>
      </c>
      <c r="K1371" s="127">
        <v>1360.5</v>
      </c>
      <c r="L1371" s="127">
        <v>1349.9</v>
      </c>
      <c r="M1371" s="127">
        <v>735319.29</v>
      </c>
      <c r="N1371" s="127">
        <v>357956.62</v>
      </c>
      <c r="O1371" s="127">
        <v>391196.47</v>
      </c>
      <c r="P1371" s="127">
        <v>199846.65</v>
      </c>
      <c r="Q1371" s="127">
        <v>540.48</v>
      </c>
    </row>
    <row r="1372" spans="1:17" ht="25.5" x14ac:dyDescent="0.2">
      <c r="A1372" t="str">
        <f t="shared" si="21"/>
        <v>2015_1116</v>
      </c>
      <c r="D1372" s="126">
        <v>1370</v>
      </c>
      <c r="E1372" s="127">
        <v>1116</v>
      </c>
      <c r="F1372" s="127" t="s">
        <v>54</v>
      </c>
      <c r="G1372" s="127">
        <v>1116</v>
      </c>
      <c r="H1372" s="127">
        <v>2015</v>
      </c>
      <c r="I1372" s="127">
        <v>0</v>
      </c>
      <c r="J1372" s="127">
        <v>1</v>
      </c>
      <c r="K1372" s="127">
        <v>1542.3</v>
      </c>
      <c r="L1372" s="127">
        <v>1547.4</v>
      </c>
      <c r="M1372" s="127">
        <v>281524.96999999997</v>
      </c>
      <c r="N1372" s="127">
        <v>545269.47</v>
      </c>
      <c r="O1372" s="127">
        <v>573370.41</v>
      </c>
      <c r="P1372" s="127">
        <v>527867.92000000004</v>
      </c>
      <c r="Q1372" s="127">
        <v>182.54</v>
      </c>
    </row>
    <row r="1373" spans="1:17" ht="25.5" x14ac:dyDescent="0.2">
      <c r="A1373" t="str">
        <f t="shared" si="21"/>
        <v>2015_1134</v>
      </c>
      <c r="D1373" s="126">
        <v>1371</v>
      </c>
      <c r="E1373" s="127">
        <v>1134</v>
      </c>
      <c r="F1373" s="127" t="s">
        <v>55</v>
      </c>
      <c r="G1373" s="127">
        <v>1134</v>
      </c>
      <c r="H1373" s="127">
        <v>2015</v>
      </c>
      <c r="I1373" s="127">
        <v>0</v>
      </c>
      <c r="J1373" s="127">
        <v>1</v>
      </c>
      <c r="K1373" s="127">
        <v>289.10000000000002</v>
      </c>
      <c r="L1373" s="127">
        <v>286.89999999999998</v>
      </c>
      <c r="M1373" s="127">
        <v>448649.68</v>
      </c>
      <c r="N1373" s="127">
        <v>100323.64</v>
      </c>
      <c r="O1373" s="127">
        <v>109220.85</v>
      </c>
      <c r="P1373" s="127">
        <v>78494.09</v>
      </c>
      <c r="Q1373" s="127">
        <v>1551.88</v>
      </c>
    </row>
    <row r="1374" spans="1:17" x14ac:dyDescent="0.2">
      <c r="A1374" t="str">
        <f t="shared" si="21"/>
        <v>2015_1152</v>
      </c>
      <c r="D1374" s="126">
        <v>1372</v>
      </c>
      <c r="E1374" s="127">
        <v>1152</v>
      </c>
      <c r="F1374" s="127" t="s">
        <v>56</v>
      </c>
      <c r="G1374" s="127">
        <v>1152</v>
      </c>
      <c r="H1374" s="127">
        <v>2015</v>
      </c>
      <c r="I1374" s="127">
        <v>0</v>
      </c>
      <c r="J1374" s="127">
        <v>1</v>
      </c>
      <c r="K1374" s="127">
        <v>956.2</v>
      </c>
      <c r="L1374" s="127">
        <v>1012.3</v>
      </c>
      <c r="M1374" s="127">
        <v>524621.63</v>
      </c>
      <c r="N1374" s="127">
        <v>295069.3</v>
      </c>
      <c r="O1374" s="127">
        <v>311322.98</v>
      </c>
      <c r="P1374" s="127">
        <v>234691.1</v>
      </c>
      <c r="Q1374" s="127">
        <v>548.65</v>
      </c>
    </row>
    <row r="1375" spans="1:17" x14ac:dyDescent="0.2">
      <c r="A1375" t="str">
        <f t="shared" si="21"/>
        <v>2015_1197</v>
      </c>
      <c r="D1375" s="126">
        <v>1373</v>
      </c>
      <c r="E1375" s="127">
        <v>1197</v>
      </c>
      <c r="F1375" s="127" t="s">
        <v>57</v>
      </c>
      <c r="G1375" s="127">
        <v>1197</v>
      </c>
      <c r="H1375" s="127">
        <v>2015</v>
      </c>
      <c r="I1375" s="127">
        <v>0</v>
      </c>
      <c r="J1375" s="127">
        <v>1</v>
      </c>
      <c r="K1375" s="127">
        <v>927.8</v>
      </c>
      <c r="L1375" s="127">
        <v>1081.8</v>
      </c>
      <c r="M1375" s="127">
        <v>194566.8</v>
      </c>
      <c r="N1375" s="127">
        <v>177474.55</v>
      </c>
      <c r="O1375" s="127">
        <v>187857.21</v>
      </c>
      <c r="P1375" s="127">
        <v>212658.12</v>
      </c>
      <c r="Q1375" s="127">
        <v>209.71</v>
      </c>
    </row>
    <row r="1376" spans="1:17" ht="38.25" x14ac:dyDescent="0.2">
      <c r="A1376" t="str">
        <f t="shared" si="21"/>
        <v>2015_1206</v>
      </c>
      <c r="D1376" s="126">
        <v>1374</v>
      </c>
      <c r="E1376" s="127">
        <v>1206</v>
      </c>
      <c r="F1376" s="127" t="s">
        <v>58</v>
      </c>
      <c r="G1376" s="127">
        <v>1206</v>
      </c>
      <c r="H1376" s="127">
        <v>2015</v>
      </c>
      <c r="I1376" s="127">
        <v>0</v>
      </c>
      <c r="J1376" s="127">
        <v>1</v>
      </c>
      <c r="K1376" s="127">
        <v>953.7</v>
      </c>
      <c r="L1376" s="127">
        <v>922.7</v>
      </c>
      <c r="M1376" s="127">
        <v>1270060.95</v>
      </c>
      <c r="N1376" s="127">
        <v>497397.92</v>
      </c>
      <c r="O1376" s="127">
        <v>518702.25</v>
      </c>
      <c r="P1376" s="127">
        <v>448361.34</v>
      </c>
      <c r="Q1376" s="127">
        <v>1331.72</v>
      </c>
    </row>
    <row r="1377" spans="1:17" x14ac:dyDescent="0.2">
      <c r="A1377" t="str">
        <f t="shared" si="21"/>
        <v>2015_1211</v>
      </c>
      <c r="D1377" s="126">
        <v>1375</v>
      </c>
      <c r="E1377" s="127">
        <v>1211</v>
      </c>
      <c r="F1377" s="127" t="s">
        <v>59</v>
      </c>
      <c r="G1377" s="127">
        <v>1211</v>
      </c>
      <c r="H1377" s="127">
        <v>2015</v>
      </c>
      <c r="I1377" s="127">
        <v>0</v>
      </c>
      <c r="J1377" s="127">
        <v>1</v>
      </c>
      <c r="K1377" s="127">
        <v>1423.3</v>
      </c>
      <c r="L1377" s="127">
        <v>1337.5</v>
      </c>
      <c r="M1377" s="127">
        <v>453500.06</v>
      </c>
      <c r="N1377" s="127">
        <v>320612.55</v>
      </c>
      <c r="O1377" s="127">
        <v>334375.51</v>
      </c>
      <c r="P1377" s="127">
        <v>293454.45</v>
      </c>
      <c r="Q1377" s="127">
        <v>318.63</v>
      </c>
    </row>
    <row r="1378" spans="1:17" ht="25.5" x14ac:dyDescent="0.2">
      <c r="A1378" t="str">
        <f t="shared" si="21"/>
        <v>2015_1215</v>
      </c>
      <c r="D1378" s="126">
        <v>1376</v>
      </c>
      <c r="E1378" s="127">
        <v>1215</v>
      </c>
      <c r="F1378" s="127" t="s">
        <v>60</v>
      </c>
      <c r="G1378" s="127">
        <v>1215</v>
      </c>
      <c r="H1378" s="127">
        <v>2015</v>
      </c>
      <c r="I1378" s="127">
        <v>0</v>
      </c>
      <c r="J1378" s="127">
        <v>1</v>
      </c>
      <c r="K1378" s="127">
        <v>343</v>
      </c>
      <c r="L1378" s="127">
        <v>308</v>
      </c>
      <c r="M1378" s="127">
        <v>156421.59</v>
      </c>
      <c r="N1378" s="127">
        <v>84474.26</v>
      </c>
      <c r="O1378" s="127">
        <v>92281.78</v>
      </c>
      <c r="P1378" s="127">
        <v>94140</v>
      </c>
      <c r="Q1378" s="127">
        <v>456.04</v>
      </c>
    </row>
    <row r="1379" spans="1:17" ht="38.25" x14ac:dyDescent="0.2">
      <c r="A1379" t="str">
        <f t="shared" si="21"/>
        <v>2015_1218</v>
      </c>
      <c r="D1379" s="126">
        <v>1377</v>
      </c>
      <c r="E1379" s="127">
        <v>1218</v>
      </c>
      <c r="F1379" s="127" t="s">
        <v>61</v>
      </c>
      <c r="G1379" s="127">
        <v>1218</v>
      </c>
      <c r="H1379" s="127">
        <v>2015</v>
      </c>
      <c r="I1379" s="127">
        <v>0</v>
      </c>
      <c r="J1379" s="127">
        <v>1</v>
      </c>
      <c r="K1379" s="127">
        <v>380</v>
      </c>
      <c r="L1379" s="127">
        <v>296</v>
      </c>
      <c r="M1379" s="127">
        <v>752614.44</v>
      </c>
      <c r="N1379" s="127">
        <v>501559.97</v>
      </c>
      <c r="O1379" s="127">
        <v>503152.89</v>
      </c>
      <c r="P1379" s="127">
        <v>107294.22</v>
      </c>
      <c r="Q1379" s="127">
        <v>1980.56</v>
      </c>
    </row>
    <row r="1380" spans="1:17" ht="25.5" x14ac:dyDescent="0.2">
      <c r="A1380" t="str">
        <f t="shared" si="21"/>
        <v>2015_2763</v>
      </c>
      <c r="D1380" s="126">
        <v>1378</v>
      </c>
      <c r="E1380" s="127">
        <v>2763</v>
      </c>
      <c r="F1380" s="127" t="s">
        <v>62</v>
      </c>
      <c r="G1380" s="127">
        <v>2763</v>
      </c>
      <c r="H1380" s="127">
        <v>2015</v>
      </c>
      <c r="I1380" s="127">
        <v>0</v>
      </c>
      <c r="J1380" s="127">
        <v>1</v>
      </c>
      <c r="K1380" s="127">
        <v>598.70000000000005</v>
      </c>
      <c r="L1380" s="127">
        <v>874.7</v>
      </c>
      <c r="M1380" s="127">
        <v>621743.99</v>
      </c>
      <c r="N1380" s="127">
        <v>150374.65</v>
      </c>
      <c r="O1380" s="127">
        <v>208129.38</v>
      </c>
      <c r="P1380" s="127">
        <v>283226.88</v>
      </c>
      <c r="Q1380" s="127">
        <v>1038.49</v>
      </c>
    </row>
    <row r="1381" spans="1:17" ht="38.25" x14ac:dyDescent="0.2">
      <c r="A1381" t="str">
        <f t="shared" si="21"/>
        <v>2015_1221</v>
      </c>
      <c r="D1381" s="126">
        <v>1379</v>
      </c>
      <c r="E1381" s="127">
        <v>1221</v>
      </c>
      <c r="F1381" s="127" t="s">
        <v>328</v>
      </c>
      <c r="G1381" s="127">
        <v>1221</v>
      </c>
      <c r="H1381" s="127">
        <v>2015</v>
      </c>
      <c r="I1381" s="127">
        <v>0</v>
      </c>
      <c r="J1381" s="127">
        <v>1</v>
      </c>
      <c r="K1381" s="127">
        <v>1839.6</v>
      </c>
      <c r="L1381" s="127">
        <v>2037.3</v>
      </c>
      <c r="M1381" s="127">
        <v>1422495.21</v>
      </c>
      <c r="N1381" s="127">
        <v>554764.81999999995</v>
      </c>
      <c r="O1381" s="127">
        <v>581324.43000000005</v>
      </c>
      <c r="P1381" s="127">
        <v>518277.85</v>
      </c>
      <c r="Q1381" s="127">
        <v>773.26</v>
      </c>
    </row>
    <row r="1382" spans="1:17" ht="25.5" x14ac:dyDescent="0.2">
      <c r="A1382" t="str">
        <f t="shared" si="21"/>
        <v>2015_1233</v>
      </c>
      <c r="D1382" s="126">
        <v>1380</v>
      </c>
      <c r="E1382" s="127">
        <v>1233</v>
      </c>
      <c r="F1382" s="127" t="s">
        <v>63</v>
      </c>
      <c r="G1382" s="127">
        <v>1233</v>
      </c>
      <c r="H1382" s="127">
        <v>2015</v>
      </c>
      <c r="I1382" s="127">
        <v>0</v>
      </c>
      <c r="J1382" s="127">
        <v>1</v>
      </c>
      <c r="K1382" s="127">
        <v>1209.5</v>
      </c>
      <c r="L1382" s="127">
        <v>1280.7</v>
      </c>
      <c r="M1382" s="127">
        <v>877697.11</v>
      </c>
      <c r="N1382" s="127">
        <v>658034.28</v>
      </c>
      <c r="O1382" s="127">
        <v>661878.78</v>
      </c>
      <c r="P1382" s="127">
        <v>262180</v>
      </c>
      <c r="Q1382" s="127">
        <v>725.67</v>
      </c>
    </row>
    <row r="1383" spans="1:17" x14ac:dyDescent="0.2">
      <c r="A1383" t="str">
        <f t="shared" si="21"/>
        <v>2015_1278</v>
      </c>
      <c r="D1383" s="126">
        <v>1381</v>
      </c>
      <c r="E1383" s="127">
        <v>1278</v>
      </c>
      <c r="F1383" s="127" t="s">
        <v>64</v>
      </c>
      <c r="G1383" s="127">
        <v>1278</v>
      </c>
      <c r="H1383" s="127">
        <v>2015</v>
      </c>
      <c r="I1383" s="127">
        <v>0</v>
      </c>
      <c r="J1383" s="127">
        <v>1</v>
      </c>
      <c r="K1383" s="127">
        <v>3833.6</v>
      </c>
      <c r="L1383" s="127">
        <v>3510.1</v>
      </c>
      <c r="M1383" s="127">
        <v>364737.41</v>
      </c>
      <c r="N1383" s="127">
        <v>670036.66</v>
      </c>
      <c r="O1383" s="127">
        <v>717917.27</v>
      </c>
      <c r="P1383" s="127">
        <v>806483.85</v>
      </c>
      <c r="Q1383" s="127">
        <v>95.14</v>
      </c>
    </row>
    <row r="1384" spans="1:17" ht="25.5" x14ac:dyDescent="0.2">
      <c r="A1384" t="str">
        <f t="shared" si="21"/>
        <v>2015_1332</v>
      </c>
      <c r="D1384" s="126">
        <v>1382</v>
      </c>
      <c r="E1384" s="127">
        <v>1332</v>
      </c>
      <c r="F1384" s="127" t="s">
        <v>65</v>
      </c>
      <c r="G1384" s="127">
        <v>1332</v>
      </c>
      <c r="H1384" s="127">
        <v>2015</v>
      </c>
      <c r="I1384" s="127">
        <v>0</v>
      </c>
      <c r="J1384" s="127">
        <v>1</v>
      </c>
      <c r="K1384" s="127">
        <v>746.3</v>
      </c>
      <c r="L1384" s="127">
        <v>653.29999999999995</v>
      </c>
      <c r="M1384" s="127">
        <v>172539.51</v>
      </c>
      <c r="N1384" s="127">
        <v>151280.94</v>
      </c>
      <c r="O1384" s="127">
        <v>159595.91</v>
      </c>
      <c r="P1384" s="127">
        <v>133301.07</v>
      </c>
      <c r="Q1384" s="127">
        <v>231.19</v>
      </c>
    </row>
    <row r="1385" spans="1:17" ht="38.25" x14ac:dyDescent="0.2">
      <c r="A1385" t="str">
        <f t="shared" si="21"/>
        <v>2015_1337</v>
      </c>
      <c r="D1385" s="126">
        <v>1383</v>
      </c>
      <c r="E1385" s="127">
        <v>1337</v>
      </c>
      <c r="F1385" s="127" t="s">
        <v>329</v>
      </c>
      <c r="G1385" s="127">
        <v>1337</v>
      </c>
      <c r="H1385" s="127">
        <v>2015</v>
      </c>
      <c r="I1385" s="127">
        <v>0</v>
      </c>
      <c r="J1385" s="127">
        <v>1</v>
      </c>
      <c r="K1385" s="127">
        <v>4800.8999999999996</v>
      </c>
      <c r="L1385" s="127">
        <v>5106</v>
      </c>
      <c r="M1385" s="127">
        <v>1927818.49</v>
      </c>
      <c r="N1385" s="127">
        <v>1397686.92</v>
      </c>
      <c r="O1385" s="127">
        <v>1559312.13</v>
      </c>
      <c r="P1385" s="127">
        <v>1273648.29</v>
      </c>
      <c r="Q1385" s="127">
        <v>401.55</v>
      </c>
    </row>
    <row r="1386" spans="1:17" ht="25.5" x14ac:dyDescent="0.2">
      <c r="A1386" t="str">
        <f t="shared" si="21"/>
        <v>2015_1350</v>
      </c>
      <c r="D1386" s="126">
        <v>1384</v>
      </c>
      <c r="E1386" s="127">
        <v>1350</v>
      </c>
      <c r="F1386" s="127" t="s">
        <v>66</v>
      </c>
      <c r="G1386" s="127">
        <v>1350</v>
      </c>
      <c r="H1386" s="127">
        <v>2015</v>
      </c>
      <c r="I1386" s="127">
        <v>0</v>
      </c>
      <c r="J1386" s="127">
        <v>1</v>
      </c>
      <c r="K1386" s="127">
        <v>478.7</v>
      </c>
      <c r="L1386" s="127">
        <v>449.8</v>
      </c>
      <c r="M1386" s="127">
        <v>466645.9</v>
      </c>
      <c r="N1386" s="127">
        <v>350199.58</v>
      </c>
      <c r="O1386" s="127">
        <v>357280.69</v>
      </c>
      <c r="P1386" s="127">
        <v>104284.28</v>
      </c>
      <c r="Q1386" s="127">
        <v>974.82</v>
      </c>
    </row>
    <row r="1387" spans="1:17" ht="25.5" x14ac:dyDescent="0.2">
      <c r="A1387" t="str">
        <f t="shared" si="21"/>
        <v>2015_1359</v>
      </c>
      <c r="D1387" s="126">
        <v>1385</v>
      </c>
      <c r="E1387" s="127">
        <v>1359</v>
      </c>
      <c r="F1387" s="127" t="s">
        <v>330</v>
      </c>
      <c r="G1387" s="127">
        <v>1359</v>
      </c>
      <c r="H1387" s="127">
        <v>2015</v>
      </c>
      <c r="I1387" s="127">
        <v>0</v>
      </c>
      <c r="J1387" s="127">
        <v>1</v>
      </c>
      <c r="K1387" s="127">
        <v>522.6</v>
      </c>
      <c r="L1387" s="127">
        <v>447.6</v>
      </c>
      <c r="M1387" s="127">
        <v>48309.37</v>
      </c>
      <c r="N1387" s="127">
        <v>195463.02</v>
      </c>
      <c r="O1387" s="127">
        <v>204741.65</v>
      </c>
      <c r="P1387" s="127">
        <v>184149.51</v>
      </c>
      <c r="Q1387" s="127">
        <v>92.44</v>
      </c>
    </row>
    <row r="1388" spans="1:17" ht="25.5" x14ac:dyDescent="0.2">
      <c r="A1388" t="str">
        <f t="shared" si="21"/>
        <v>2015_1368</v>
      </c>
      <c r="D1388" s="126">
        <v>1386</v>
      </c>
      <c r="E1388" s="127">
        <v>1368</v>
      </c>
      <c r="F1388" s="127" t="s">
        <v>67</v>
      </c>
      <c r="G1388" s="127">
        <v>1368</v>
      </c>
      <c r="H1388" s="127">
        <v>2015</v>
      </c>
      <c r="I1388" s="127">
        <v>0</v>
      </c>
      <c r="J1388" s="127">
        <v>1</v>
      </c>
      <c r="K1388" s="127">
        <v>816.1</v>
      </c>
      <c r="L1388" s="127">
        <v>749.3</v>
      </c>
      <c r="M1388" s="127">
        <v>253831.44</v>
      </c>
      <c r="N1388" s="127">
        <v>251378.23</v>
      </c>
      <c r="O1388" s="127">
        <v>335547.08</v>
      </c>
      <c r="P1388" s="127">
        <v>201053.03</v>
      </c>
      <c r="Q1388" s="127">
        <v>311.02999999999997</v>
      </c>
    </row>
    <row r="1389" spans="1:17" ht="38.25" x14ac:dyDescent="0.2">
      <c r="A1389" t="str">
        <f t="shared" si="21"/>
        <v>2015_1413</v>
      </c>
      <c r="D1389" s="126">
        <v>1387</v>
      </c>
      <c r="E1389" s="127">
        <v>1413</v>
      </c>
      <c r="F1389" s="127" t="s">
        <v>68</v>
      </c>
      <c r="G1389" s="127">
        <v>1413</v>
      </c>
      <c r="H1389" s="127">
        <v>2015</v>
      </c>
      <c r="I1389" s="127">
        <v>0</v>
      </c>
      <c r="J1389" s="127">
        <v>1</v>
      </c>
      <c r="K1389" s="127">
        <v>390.5</v>
      </c>
      <c r="L1389" s="127">
        <v>380.4</v>
      </c>
      <c r="M1389" s="127">
        <v>39654.33</v>
      </c>
      <c r="N1389" s="127">
        <v>114834.97</v>
      </c>
      <c r="O1389" s="127">
        <v>120777.01</v>
      </c>
      <c r="P1389" s="127">
        <v>218500.89</v>
      </c>
      <c r="Q1389" s="127">
        <v>101.55</v>
      </c>
    </row>
    <row r="1390" spans="1:17" x14ac:dyDescent="0.2">
      <c r="A1390" t="str">
        <f t="shared" si="21"/>
        <v>2015_1431</v>
      </c>
      <c r="D1390" s="126">
        <v>1388</v>
      </c>
      <c r="E1390" s="127">
        <v>1431</v>
      </c>
      <c r="F1390" s="127" t="s">
        <v>69</v>
      </c>
      <c r="G1390" s="127">
        <v>1431</v>
      </c>
      <c r="H1390" s="127">
        <v>2015</v>
      </c>
      <c r="I1390" s="127">
        <v>0</v>
      </c>
      <c r="J1390" s="127">
        <v>1</v>
      </c>
      <c r="K1390" s="127">
        <v>406.5</v>
      </c>
      <c r="L1390" s="127">
        <v>427.5</v>
      </c>
      <c r="M1390" s="127">
        <v>211146.2</v>
      </c>
      <c r="N1390" s="127">
        <v>60653.97</v>
      </c>
      <c r="O1390" s="127">
        <v>67185.97</v>
      </c>
      <c r="P1390" s="127">
        <v>212173.52</v>
      </c>
      <c r="Q1390" s="127">
        <v>519.41999999999996</v>
      </c>
    </row>
    <row r="1391" spans="1:17" ht="25.5" x14ac:dyDescent="0.2">
      <c r="A1391" t="str">
        <f t="shared" si="21"/>
        <v>2015_1476</v>
      </c>
      <c r="D1391" s="126">
        <v>1389</v>
      </c>
      <c r="E1391" s="127">
        <v>1476</v>
      </c>
      <c r="F1391" s="127" t="s">
        <v>70</v>
      </c>
      <c r="G1391" s="127">
        <v>1476</v>
      </c>
      <c r="H1391" s="127">
        <v>2015</v>
      </c>
      <c r="I1391" s="127">
        <v>0</v>
      </c>
      <c r="J1391" s="127">
        <v>1</v>
      </c>
      <c r="K1391" s="127">
        <v>9101.5</v>
      </c>
      <c r="L1391" s="127">
        <v>8609.6</v>
      </c>
      <c r="M1391" s="127">
        <v>1921295.71</v>
      </c>
      <c r="N1391" s="127">
        <v>2037454.92</v>
      </c>
      <c r="O1391" s="127">
        <v>2037454.92</v>
      </c>
      <c r="P1391" s="127">
        <v>1314101.69</v>
      </c>
      <c r="Q1391" s="127">
        <v>211.1</v>
      </c>
    </row>
    <row r="1392" spans="1:17" x14ac:dyDescent="0.2">
      <c r="A1392" t="str">
        <f t="shared" si="21"/>
        <v>2015_1503</v>
      </c>
      <c r="D1392" s="126">
        <v>1390</v>
      </c>
      <c r="E1392" s="127">
        <v>1503</v>
      </c>
      <c r="F1392" s="127" t="s">
        <v>71</v>
      </c>
      <c r="G1392" s="127">
        <v>1503</v>
      </c>
      <c r="H1392" s="127">
        <v>2015</v>
      </c>
      <c r="I1392" s="127">
        <v>0</v>
      </c>
      <c r="J1392" s="127">
        <v>2</v>
      </c>
      <c r="K1392" s="127">
        <v>1486.2</v>
      </c>
      <c r="L1392" s="127">
        <v>1480.9</v>
      </c>
      <c r="M1392" s="127">
        <v>161161.06</v>
      </c>
      <c r="N1392" s="127">
        <v>383694.48</v>
      </c>
      <c r="O1392" s="127">
        <v>400156.43</v>
      </c>
      <c r="P1392" s="127">
        <v>446891.93</v>
      </c>
      <c r="Q1392" s="127">
        <v>108.44</v>
      </c>
    </row>
    <row r="1393" spans="1:17" ht="38.25" x14ac:dyDescent="0.2">
      <c r="A1393" t="str">
        <f t="shared" si="21"/>
        <v>2015_1576</v>
      </c>
      <c r="D1393" s="126">
        <v>1391</v>
      </c>
      <c r="E1393" s="127">
        <v>1576</v>
      </c>
      <c r="F1393" s="127" t="s">
        <v>72</v>
      </c>
      <c r="G1393" s="127">
        <v>1576</v>
      </c>
      <c r="H1393" s="127">
        <v>2015</v>
      </c>
      <c r="I1393" s="127">
        <v>0</v>
      </c>
      <c r="J1393" s="127">
        <v>1</v>
      </c>
      <c r="K1393" s="127">
        <v>2351.5</v>
      </c>
      <c r="L1393" s="127">
        <v>2582.4</v>
      </c>
      <c r="M1393" s="127">
        <v>199588.87</v>
      </c>
      <c r="N1393" s="127">
        <v>534772.26</v>
      </c>
      <c r="O1393" s="127">
        <v>549547.61</v>
      </c>
      <c r="P1393" s="127">
        <v>759057.71</v>
      </c>
      <c r="Q1393" s="127">
        <v>84.88</v>
      </c>
    </row>
    <row r="1394" spans="1:17" x14ac:dyDescent="0.2">
      <c r="A1394" t="str">
        <f t="shared" si="21"/>
        <v>2015_1602</v>
      </c>
      <c r="D1394" s="126">
        <v>1392</v>
      </c>
      <c r="E1394" s="127">
        <v>1602</v>
      </c>
      <c r="F1394" s="127" t="s">
        <v>73</v>
      </c>
      <c r="G1394" s="127">
        <v>1602</v>
      </c>
      <c r="H1394" s="127">
        <v>2015</v>
      </c>
      <c r="I1394" s="127">
        <v>0</v>
      </c>
      <c r="J1394" s="127">
        <v>1</v>
      </c>
      <c r="K1394" s="127">
        <v>495.2</v>
      </c>
      <c r="L1394" s="127">
        <v>629.6</v>
      </c>
      <c r="M1394" s="127">
        <v>25705.95</v>
      </c>
      <c r="N1394" s="127">
        <v>174666.49</v>
      </c>
      <c r="O1394" s="127">
        <v>174779.36</v>
      </c>
      <c r="P1394" s="127">
        <v>153617.4</v>
      </c>
      <c r="Q1394" s="127">
        <v>51.91</v>
      </c>
    </row>
    <row r="1395" spans="1:17" x14ac:dyDescent="0.2">
      <c r="A1395" t="str">
        <f t="shared" si="21"/>
        <v>2015_1611</v>
      </c>
      <c r="D1395" s="126">
        <v>1393</v>
      </c>
      <c r="E1395" s="127">
        <v>1611</v>
      </c>
      <c r="F1395" s="127" t="s">
        <v>74</v>
      </c>
      <c r="G1395" s="127">
        <v>1611</v>
      </c>
      <c r="H1395" s="127">
        <v>2015</v>
      </c>
      <c r="I1395" s="127">
        <v>0</v>
      </c>
      <c r="J1395" s="127">
        <v>1</v>
      </c>
      <c r="K1395" s="127">
        <v>15823.3</v>
      </c>
      <c r="L1395" s="127">
        <v>15348.1</v>
      </c>
      <c r="M1395" s="127">
        <v>7559113.8300000001</v>
      </c>
      <c r="N1395" s="127">
        <v>4538956.29</v>
      </c>
      <c r="O1395" s="127">
        <v>4542973.21</v>
      </c>
      <c r="P1395" s="127">
        <v>2240114.6800000002</v>
      </c>
      <c r="Q1395" s="127">
        <v>477.72</v>
      </c>
    </row>
    <row r="1396" spans="1:17" ht="25.5" x14ac:dyDescent="0.2">
      <c r="A1396" t="str">
        <f t="shared" si="21"/>
        <v>2015_1619</v>
      </c>
      <c r="D1396" s="126">
        <v>1394</v>
      </c>
      <c r="E1396" s="127">
        <v>1619</v>
      </c>
      <c r="F1396" s="127" t="s">
        <v>75</v>
      </c>
      <c r="G1396" s="127">
        <v>1619</v>
      </c>
      <c r="H1396" s="127">
        <v>2015</v>
      </c>
      <c r="I1396" s="127">
        <v>0</v>
      </c>
      <c r="J1396" s="127">
        <v>1</v>
      </c>
      <c r="K1396" s="127">
        <v>1169.5</v>
      </c>
      <c r="L1396" s="127">
        <v>1258.5</v>
      </c>
      <c r="M1396" s="127">
        <v>323845.64</v>
      </c>
      <c r="N1396" s="127">
        <v>299342.87</v>
      </c>
      <c r="O1396" s="127">
        <v>310520.03999999998</v>
      </c>
      <c r="P1396" s="127">
        <v>182239.67</v>
      </c>
      <c r="Q1396" s="127">
        <v>276.91000000000003</v>
      </c>
    </row>
    <row r="1397" spans="1:17" x14ac:dyDescent="0.2">
      <c r="A1397" t="str">
        <f t="shared" si="21"/>
        <v>2015_1638</v>
      </c>
      <c r="D1397" s="126">
        <v>1395</v>
      </c>
      <c r="E1397" s="127">
        <v>1638</v>
      </c>
      <c r="F1397" s="127" t="s">
        <v>331</v>
      </c>
      <c r="G1397" s="127">
        <v>1638</v>
      </c>
      <c r="H1397" s="127">
        <v>2015</v>
      </c>
      <c r="I1397" s="127">
        <v>0</v>
      </c>
      <c r="J1397" s="127">
        <v>2</v>
      </c>
      <c r="K1397" s="127">
        <v>1678</v>
      </c>
      <c r="L1397" s="127">
        <v>1837.3</v>
      </c>
      <c r="M1397" s="127">
        <v>562443.64</v>
      </c>
      <c r="N1397" s="127">
        <v>804996.67</v>
      </c>
      <c r="O1397" s="127">
        <v>825250.41</v>
      </c>
      <c r="P1397" s="127">
        <v>731423.05</v>
      </c>
      <c r="Q1397" s="127">
        <v>335.19</v>
      </c>
    </row>
    <row r="1398" spans="1:17" x14ac:dyDescent="0.2">
      <c r="A1398" t="str">
        <f t="shared" si="21"/>
        <v>2015_1675</v>
      </c>
      <c r="D1398" s="126">
        <v>1396</v>
      </c>
      <c r="E1398" s="127">
        <v>1675</v>
      </c>
      <c r="F1398" s="127" t="s">
        <v>76</v>
      </c>
      <c r="G1398" s="127">
        <v>1675</v>
      </c>
      <c r="H1398" s="127">
        <v>2015</v>
      </c>
      <c r="I1398" s="127">
        <v>0</v>
      </c>
      <c r="J1398" s="127">
        <v>1</v>
      </c>
      <c r="K1398" s="127">
        <v>194</v>
      </c>
      <c r="L1398" s="127">
        <v>141</v>
      </c>
      <c r="M1398" s="127">
        <v>123131.6</v>
      </c>
      <c r="N1398" s="127">
        <v>124815.24</v>
      </c>
      <c r="O1398" s="127">
        <v>127793</v>
      </c>
      <c r="P1398" s="127">
        <v>43013</v>
      </c>
      <c r="Q1398" s="127">
        <v>634.70000000000005</v>
      </c>
    </row>
    <row r="1399" spans="1:17" x14ac:dyDescent="0.2">
      <c r="A1399" t="str">
        <f t="shared" si="21"/>
        <v>2015_1701</v>
      </c>
      <c r="D1399" s="126">
        <v>1397</v>
      </c>
      <c r="E1399" s="127">
        <v>1701</v>
      </c>
      <c r="F1399" s="127" t="s">
        <v>77</v>
      </c>
      <c r="G1399" s="127">
        <v>1701</v>
      </c>
      <c r="H1399" s="127">
        <v>2015</v>
      </c>
      <c r="I1399" s="127">
        <v>0</v>
      </c>
      <c r="J1399" s="127">
        <v>1</v>
      </c>
      <c r="K1399" s="127">
        <v>2003.4</v>
      </c>
      <c r="L1399" s="127">
        <v>2121.4</v>
      </c>
      <c r="M1399" s="127">
        <v>373065.78</v>
      </c>
      <c r="N1399" s="127">
        <v>364310.14</v>
      </c>
      <c r="O1399" s="127">
        <v>388622.67</v>
      </c>
      <c r="P1399" s="127">
        <v>364834.13</v>
      </c>
      <c r="Q1399" s="127">
        <v>186.22</v>
      </c>
    </row>
    <row r="1400" spans="1:17" x14ac:dyDescent="0.2">
      <c r="A1400" t="str">
        <f t="shared" si="21"/>
        <v>2015_1719</v>
      </c>
      <c r="D1400" s="126">
        <v>1398</v>
      </c>
      <c r="E1400" s="127">
        <v>1719</v>
      </c>
      <c r="F1400" s="127" t="s">
        <v>78</v>
      </c>
      <c r="G1400" s="127">
        <v>1719</v>
      </c>
      <c r="H1400" s="127">
        <v>2015</v>
      </c>
      <c r="I1400" s="127">
        <v>0</v>
      </c>
      <c r="J1400" s="127">
        <v>1</v>
      </c>
      <c r="K1400" s="127">
        <v>695</v>
      </c>
      <c r="L1400" s="127">
        <v>730</v>
      </c>
      <c r="M1400" s="127">
        <v>307980.26</v>
      </c>
      <c r="N1400" s="127">
        <v>200296.06</v>
      </c>
      <c r="O1400" s="127">
        <v>202720.62</v>
      </c>
      <c r="P1400" s="127">
        <v>186602</v>
      </c>
      <c r="Q1400" s="127">
        <v>443.14</v>
      </c>
    </row>
    <row r="1401" spans="1:17" ht="25.5" x14ac:dyDescent="0.2">
      <c r="A1401" t="str">
        <f t="shared" si="21"/>
        <v>2015_1737</v>
      </c>
      <c r="D1401" s="126">
        <v>1399</v>
      </c>
      <c r="E1401" s="127">
        <v>1737</v>
      </c>
      <c r="F1401" s="127" t="s">
        <v>332</v>
      </c>
      <c r="G1401" s="127">
        <v>1737</v>
      </c>
      <c r="H1401" s="127">
        <v>2015</v>
      </c>
      <c r="I1401" s="127">
        <v>0</v>
      </c>
      <c r="J1401" s="127">
        <v>1</v>
      </c>
      <c r="K1401" s="127">
        <v>32396.1</v>
      </c>
      <c r="L1401" s="127">
        <v>31604.6</v>
      </c>
      <c r="M1401" s="127">
        <v>7191401.2000000002</v>
      </c>
      <c r="N1401" s="127">
        <v>12349776.09</v>
      </c>
      <c r="O1401" s="127">
        <v>12704254.460000001</v>
      </c>
      <c r="P1401" s="127">
        <v>10187214.300000001</v>
      </c>
      <c r="Q1401" s="127">
        <v>221.98</v>
      </c>
    </row>
    <row r="1402" spans="1:17" x14ac:dyDescent="0.2">
      <c r="A1402" t="str">
        <f t="shared" si="21"/>
        <v>2015_1782</v>
      </c>
      <c r="D1402" s="126">
        <v>1400</v>
      </c>
      <c r="E1402" s="127">
        <v>1782</v>
      </c>
      <c r="F1402" s="127" t="s">
        <v>79</v>
      </c>
      <c r="G1402" s="127">
        <v>1782</v>
      </c>
      <c r="H1402" s="127">
        <v>2015</v>
      </c>
      <c r="I1402" s="127">
        <v>0</v>
      </c>
      <c r="J1402" s="127">
        <v>1</v>
      </c>
      <c r="K1402" s="127">
        <v>89</v>
      </c>
      <c r="L1402" s="127">
        <v>106</v>
      </c>
      <c r="M1402" s="127">
        <v>84322.98</v>
      </c>
      <c r="N1402" s="127">
        <v>44799.83</v>
      </c>
      <c r="O1402" s="127">
        <v>76863.360000000001</v>
      </c>
      <c r="P1402" s="127">
        <v>45964.15</v>
      </c>
      <c r="Q1402" s="127">
        <v>947.45</v>
      </c>
    </row>
    <row r="1403" spans="1:17" ht="25.5" x14ac:dyDescent="0.2">
      <c r="A1403" t="str">
        <f t="shared" si="21"/>
        <v>2015_1791</v>
      </c>
      <c r="D1403" s="126">
        <v>1401</v>
      </c>
      <c r="E1403" s="127">
        <v>1791</v>
      </c>
      <c r="F1403" s="127" t="s">
        <v>80</v>
      </c>
      <c r="G1403" s="127">
        <v>1791</v>
      </c>
      <c r="H1403" s="127">
        <v>2015</v>
      </c>
      <c r="I1403" s="127">
        <v>0</v>
      </c>
      <c r="J1403" s="127">
        <v>1</v>
      </c>
      <c r="K1403" s="127">
        <v>870</v>
      </c>
      <c r="L1403" s="127">
        <v>853</v>
      </c>
      <c r="M1403" s="127">
        <v>198593.07</v>
      </c>
      <c r="N1403" s="127">
        <v>160441.95000000001</v>
      </c>
      <c r="O1403" s="127">
        <v>171258.52</v>
      </c>
      <c r="P1403" s="127">
        <v>213502.56</v>
      </c>
      <c r="Q1403" s="127">
        <v>228.27</v>
      </c>
    </row>
    <row r="1404" spans="1:17" x14ac:dyDescent="0.2">
      <c r="A1404" t="str">
        <f t="shared" si="21"/>
        <v>2015_1863</v>
      </c>
      <c r="D1404" s="126">
        <v>1402</v>
      </c>
      <c r="E1404" s="127">
        <v>1863</v>
      </c>
      <c r="F1404" s="127" t="s">
        <v>81</v>
      </c>
      <c r="G1404" s="127">
        <v>1863</v>
      </c>
      <c r="H1404" s="127">
        <v>2015</v>
      </c>
      <c r="I1404" s="127">
        <v>0</v>
      </c>
      <c r="J1404" s="127">
        <v>1</v>
      </c>
      <c r="K1404" s="127">
        <v>10633.7</v>
      </c>
      <c r="L1404" s="127">
        <v>10530.5</v>
      </c>
      <c r="M1404" s="127">
        <v>9044007.6999999993</v>
      </c>
      <c r="N1404" s="127">
        <v>4744875.54</v>
      </c>
      <c r="O1404" s="127">
        <v>4867455.09</v>
      </c>
      <c r="P1404" s="127">
        <v>4227594.3600000003</v>
      </c>
      <c r="Q1404" s="127">
        <v>850.5</v>
      </c>
    </row>
    <row r="1405" spans="1:17" ht="25.5" x14ac:dyDescent="0.2">
      <c r="A1405" t="str">
        <f t="shared" si="21"/>
        <v>2015_1908</v>
      </c>
      <c r="D1405" s="126">
        <v>1403</v>
      </c>
      <c r="E1405" s="127">
        <v>1908</v>
      </c>
      <c r="F1405" s="127" t="s">
        <v>82</v>
      </c>
      <c r="G1405" s="127">
        <v>1908</v>
      </c>
      <c r="H1405" s="127">
        <v>2015</v>
      </c>
      <c r="I1405" s="127">
        <v>0</v>
      </c>
      <c r="J1405" s="127">
        <v>1</v>
      </c>
      <c r="K1405" s="127">
        <v>461.9</v>
      </c>
      <c r="L1405" s="127">
        <v>455.3</v>
      </c>
      <c r="M1405" s="127">
        <v>362435.73</v>
      </c>
      <c r="N1405" s="127">
        <v>175302.15</v>
      </c>
      <c r="O1405" s="127">
        <v>177901.04</v>
      </c>
      <c r="P1405" s="127">
        <v>79694.75</v>
      </c>
      <c r="Q1405" s="127">
        <v>784.66</v>
      </c>
    </row>
    <row r="1406" spans="1:17" x14ac:dyDescent="0.2">
      <c r="A1406" t="str">
        <f t="shared" si="21"/>
        <v>2015_1926</v>
      </c>
      <c r="D1406" s="126">
        <v>1404</v>
      </c>
      <c r="E1406" s="127">
        <v>1926</v>
      </c>
      <c r="F1406" s="127" t="s">
        <v>83</v>
      </c>
      <c r="G1406" s="127">
        <v>1926</v>
      </c>
      <c r="H1406" s="127">
        <v>2015</v>
      </c>
      <c r="I1406" s="127">
        <v>0</v>
      </c>
      <c r="J1406" s="127">
        <v>1</v>
      </c>
      <c r="K1406" s="127">
        <v>577.5</v>
      </c>
      <c r="L1406" s="127">
        <v>674.6</v>
      </c>
      <c r="M1406" s="127">
        <v>62311.79</v>
      </c>
      <c r="N1406" s="127">
        <v>353495.28</v>
      </c>
      <c r="O1406" s="127">
        <v>367659.47</v>
      </c>
      <c r="P1406" s="127">
        <v>308501.03999999998</v>
      </c>
      <c r="Q1406" s="127">
        <v>107.9</v>
      </c>
    </row>
    <row r="1407" spans="1:17" ht="25.5" x14ac:dyDescent="0.2">
      <c r="A1407" t="str">
        <f t="shared" si="21"/>
        <v>2015_1944</v>
      </c>
      <c r="D1407" s="126">
        <v>1405</v>
      </c>
      <c r="E1407" s="127">
        <v>1944</v>
      </c>
      <c r="F1407" s="127" t="s">
        <v>84</v>
      </c>
      <c r="G1407" s="127">
        <v>1944</v>
      </c>
      <c r="H1407" s="127">
        <v>2015</v>
      </c>
      <c r="I1407" s="127">
        <v>0</v>
      </c>
      <c r="J1407" s="127">
        <v>1</v>
      </c>
      <c r="K1407" s="127">
        <v>835.6</v>
      </c>
      <c r="L1407" s="127">
        <v>828.6</v>
      </c>
      <c r="M1407" s="127">
        <v>441430.9</v>
      </c>
      <c r="N1407" s="127">
        <v>300368.82</v>
      </c>
      <c r="O1407" s="127">
        <v>322960.58</v>
      </c>
      <c r="P1407" s="127">
        <v>220796.34</v>
      </c>
      <c r="Q1407" s="127">
        <v>528.28</v>
      </c>
    </row>
    <row r="1408" spans="1:17" x14ac:dyDescent="0.2">
      <c r="A1408" t="str">
        <f t="shared" si="21"/>
        <v>2015_1953</v>
      </c>
      <c r="D1408" s="126">
        <v>1406</v>
      </c>
      <c r="E1408" s="127">
        <v>1953</v>
      </c>
      <c r="F1408" s="127" t="s">
        <v>85</v>
      </c>
      <c r="G1408" s="127">
        <v>1953</v>
      </c>
      <c r="H1408" s="127">
        <v>2015</v>
      </c>
      <c r="I1408" s="127">
        <v>0</v>
      </c>
      <c r="J1408" s="127">
        <v>1</v>
      </c>
      <c r="K1408" s="127">
        <v>643.20000000000005</v>
      </c>
      <c r="L1408" s="127">
        <v>628.4</v>
      </c>
      <c r="M1408" s="127">
        <v>111442.44</v>
      </c>
      <c r="N1408" s="127">
        <v>129984.23</v>
      </c>
      <c r="O1408" s="127">
        <v>135071.01999999999</v>
      </c>
      <c r="P1408" s="127">
        <v>129906.76</v>
      </c>
      <c r="Q1408" s="127">
        <v>173.26</v>
      </c>
    </row>
    <row r="1409" spans="1:17" ht="38.25" x14ac:dyDescent="0.2">
      <c r="A1409" t="str">
        <f t="shared" si="21"/>
        <v>2015_1963</v>
      </c>
      <c r="D1409" s="126">
        <v>1407</v>
      </c>
      <c r="E1409" s="127">
        <v>1963</v>
      </c>
      <c r="F1409" s="127" t="s">
        <v>86</v>
      </c>
      <c r="G1409" s="127">
        <v>1963</v>
      </c>
      <c r="H1409" s="127">
        <v>2015</v>
      </c>
      <c r="I1409" s="127">
        <v>0</v>
      </c>
      <c r="J1409" s="127">
        <v>1</v>
      </c>
      <c r="K1409" s="127">
        <v>563</v>
      </c>
      <c r="L1409" s="127">
        <v>564</v>
      </c>
      <c r="M1409" s="127">
        <v>493035.92</v>
      </c>
      <c r="N1409" s="127">
        <v>174589.87</v>
      </c>
      <c r="O1409" s="127">
        <v>182294.86</v>
      </c>
      <c r="P1409" s="127">
        <v>102568.8</v>
      </c>
      <c r="Q1409" s="127">
        <v>875.73</v>
      </c>
    </row>
    <row r="1410" spans="1:17" ht="25.5" x14ac:dyDescent="0.2">
      <c r="A1410" t="str">
        <f t="shared" si="21"/>
        <v>2015_1968</v>
      </c>
      <c r="D1410" s="126">
        <v>1408</v>
      </c>
      <c r="E1410" s="127">
        <v>3582</v>
      </c>
      <c r="F1410" s="127" t="s">
        <v>87</v>
      </c>
      <c r="G1410" s="127">
        <v>1968</v>
      </c>
      <c r="H1410" s="127">
        <v>2015</v>
      </c>
      <c r="I1410" s="127">
        <v>0</v>
      </c>
      <c r="J1410" s="127">
        <v>1</v>
      </c>
      <c r="K1410" s="127">
        <v>582.20000000000005</v>
      </c>
      <c r="L1410" s="127">
        <v>856.7</v>
      </c>
      <c r="M1410" s="127">
        <v>157989.62</v>
      </c>
      <c r="N1410" s="127">
        <v>221264.16</v>
      </c>
      <c r="O1410" s="127">
        <v>221772.97</v>
      </c>
      <c r="P1410" s="127">
        <v>212989.76</v>
      </c>
      <c r="Q1410" s="127">
        <v>271.37</v>
      </c>
    </row>
    <row r="1411" spans="1:17" ht="25.5" x14ac:dyDescent="0.2">
      <c r="A1411" t="str">
        <f t="shared" si="21"/>
        <v>2015_3978</v>
      </c>
      <c r="D1411" s="126">
        <v>1409</v>
      </c>
      <c r="E1411" s="127">
        <v>3978</v>
      </c>
      <c r="F1411" s="127" t="s">
        <v>88</v>
      </c>
      <c r="G1411" s="127">
        <v>3978</v>
      </c>
      <c r="H1411" s="127">
        <v>2015</v>
      </c>
      <c r="I1411" s="127">
        <v>0</v>
      </c>
      <c r="J1411" s="127">
        <v>1</v>
      </c>
      <c r="K1411" s="127">
        <v>543.29999999999995</v>
      </c>
      <c r="L1411" s="127">
        <v>454.3</v>
      </c>
      <c r="M1411" s="127">
        <v>2077539.21</v>
      </c>
      <c r="N1411" s="127">
        <v>1307654.75</v>
      </c>
      <c r="O1411" s="127">
        <v>1345325.88</v>
      </c>
      <c r="P1411" s="127">
        <v>638677.55000000005</v>
      </c>
      <c r="Q1411" s="127">
        <v>3823.93</v>
      </c>
    </row>
    <row r="1412" spans="1:17" ht="25.5" x14ac:dyDescent="0.2">
      <c r="A1412" t="str">
        <f t="shared" ref="A1412:A1475" si="22">CONCATENATE(H1412,"_",G1412)</f>
        <v>2015_6741</v>
      </c>
      <c r="D1412" s="126">
        <v>1410</v>
      </c>
      <c r="E1412" s="127">
        <v>6741</v>
      </c>
      <c r="F1412" s="127" t="s">
        <v>89</v>
      </c>
      <c r="G1412" s="127">
        <v>6741</v>
      </c>
      <c r="H1412" s="127">
        <v>2015</v>
      </c>
      <c r="I1412" s="127">
        <v>0</v>
      </c>
      <c r="J1412" s="127">
        <v>1</v>
      </c>
      <c r="K1412" s="127">
        <v>905.7</v>
      </c>
      <c r="L1412" s="127">
        <v>915.2</v>
      </c>
      <c r="M1412" s="127">
        <v>254162.27</v>
      </c>
      <c r="N1412" s="127">
        <v>300128.59999999998</v>
      </c>
      <c r="O1412" s="127">
        <v>315147.67</v>
      </c>
      <c r="P1412" s="127">
        <v>259534.38</v>
      </c>
      <c r="Q1412" s="127">
        <v>280.63</v>
      </c>
    </row>
    <row r="1413" spans="1:17" ht="25.5" x14ac:dyDescent="0.2">
      <c r="A1413" t="str">
        <f t="shared" si="22"/>
        <v>2015_1970</v>
      </c>
      <c r="D1413" s="126">
        <v>1411</v>
      </c>
      <c r="E1413" s="127">
        <v>1970</v>
      </c>
      <c r="F1413" s="127" t="s">
        <v>90</v>
      </c>
      <c r="G1413" s="127">
        <v>1970</v>
      </c>
      <c r="H1413" s="127">
        <v>2015</v>
      </c>
      <c r="I1413" s="127">
        <v>0</v>
      </c>
      <c r="J1413" s="127">
        <v>1</v>
      </c>
      <c r="K1413" s="127">
        <v>522.79999999999995</v>
      </c>
      <c r="L1413" s="127">
        <v>476.8</v>
      </c>
      <c r="M1413" s="127">
        <v>22806.28</v>
      </c>
      <c r="N1413" s="127">
        <v>140926.56</v>
      </c>
      <c r="O1413" s="127">
        <v>149896.51</v>
      </c>
      <c r="P1413" s="127">
        <v>153079.71</v>
      </c>
      <c r="Q1413" s="127">
        <v>43.62</v>
      </c>
    </row>
    <row r="1414" spans="1:17" ht="38.25" x14ac:dyDescent="0.2">
      <c r="A1414" t="str">
        <f t="shared" si="22"/>
        <v>2015_1972</v>
      </c>
      <c r="D1414" s="126">
        <v>1412</v>
      </c>
      <c r="E1414" s="127">
        <v>1972</v>
      </c>
      <c r="F1414" s="127" t="s">
        <v>91</v>
      </c>
      <c r="G1414" s="127">
        <v>1972</v>
      </c>
      <c r="H1414" s="127">
        <v>2015</v>
      </c>
      <c r="I1414" s="127">
        <v>0</v>
      </c>
      <c r="J1414" s="127">
        <v>1</v>
      </c>
      <c r="K1414" s="127">
        <v>352</v>
      </c>
      <c r="L1414" s="127">
        <v>354</v>
      </c>
      <c r="M1414" s="127">
        <v>205963.36</v>
      </c>
      <c r="N1414" s="127">
        <v>175924.02</v>
      </c>
      <c r="O1414" s="127">
        <v>185579.89</v>
      </c>
      <c r="P1414" s="127">
        <v>151157.03</v>
      </c>
      <c r="Q1414" s="127">
        <v>585.12</v>
      </c>
    </row>
    <row r="1415" spans="1:17" ht="25.5" x14ac:dyDescent="0.2">
      <c r="A1415" t="str">
        <f t="shared" si="22"/>
        <v>2015_1965</v>
      </c>
      <c r="D1415" s="126">
        <v>1413</v>
      </c>
      <c r="E1415" s="127">
        <v>1965</v>
      </c>
      <c r="F1415" s="127" t="s">
        <v>92</v>
      </c>
      <c r="G1415" s="127">
        <v>1965</v>
      </c>
      <c r="H1415" s="127">
        <v>2015</v>
      </c>
      <c r="I1415" s="127">
        <v>0</v>
      </c>
      <c r="J1415" s="127">
        <v>1</v>
      </c>
      <c r="K1415" s="127">
        <v>643</v>
      </c>
      <c r="L1415" s="127">
        <v>487</v>
      </c>
      <c r="M1415" s="127">
        <v>352654.28</v>
      </c>
      <c r="N1415" s="127">
        <v>184537.24</v>
      </c>
      <c r="O1415" s="127">
        <v>197097.49</v>
      </c>
      <c r="P1415" s="127">
        <v>120449.72</v>
      </c>
      <c r="Q1415" s="127">
        <v>548.45000000000005</v>
      </c>
    </row>
    <row r="1416" spans="1:17" ht="51" x14ac:dyDescent="0.2">
      <c r="A1416" t="str">
        <f t="shared" si="22"/>
        <v>2015_657</v>
      </c>
      <c r="D1416" s="126">
        <v>1414</v>
      </c>
      <c r="E1416" s="127">
        <v>657</v>
      </c>
      <c r="F1416" s="127" t="s">
        <v>333</v>
      </c>
      <c r="G1416" s="127">
        <v>657</v>
      </c>
      <c r="H1416" s="127">
        <v>2015</v>
      </c>
      <c r="I1416" s="127">
        <v>0</v>
      </c>
      <c r="J1416" s="127">
        <v>1</v>
      </c>
      <c r="K1416" s="127">
        <v>866</v>
      </c>
      <c r="L1416" s="127">
        <v>939.8</v>
      </c>
      <c r="M1416" s="127">
        <v>831545.35</v>
      </c>
      <c r="N1416" s="127">
        <v>451456.89</v>
      </c>
      <c r="O1416" s="127">
        <v>475721.52</v>
      </c>
      <c r="P1416" s="127">
        <v>424498.92</v>
      </c>
      <c r="Q1416" s="127">
        <v>960.21</v>
      </c>
    </row>
    <row r="1417" spans="1:17" ht="51" x14ac:dyDescent="0.2">
      <c r="A1417" t="str">
        <f t="shared" si="22"/>
        <v>2015_1989</v>
      </c>
      <c r="D1417" s="126">
        <v>1415</v>
      </c>
      <c r="E1417" s="127">
        <v>1989</v>
      </c>
      <c r="F1417" s="127" t="s">
        <v>93</v>
      </c>
      <c r="G1417" s="127">
        <v>1989</v>
      </c>
      <c r="H1417" s="127">
        <v>2015</v>
      </c>
      <c r="I1417" s="127">
        <v>0</v>
      </c>
      <c r="J1417" s="127">
        <v>1</v>
      </c>
      <c r="K1417" s="127">
        <v>409</v>
      </c>
      <c r="L1417" s="127">
        <v>530</v>
      </c>
      <c r="M1417" s="127">
        <v>208020.3</v>
      </c>
      <c r="N1417" s="127">
        <v>160290.54999999999</v>
      </c>
      <c r="O1417" s="127">
        <v>167944.62</v>
      </c>
      <c r="P1417" s="127">
        <v>107166.99</v>
      </c>
      <c r="Q1417" s="127">
        <v>508.61</v>
      </c>
    </row>
    <row r="1418" spans="1:17" ht="51" x14ac:dyDescent="0.2">
      <c r="A1418" t="str">
        <f t="shared" si="22"/>
        <v>2015_2007</v>
      </c>
      <c r="D1418" s="126">
        <v>1416</v>
      </c>
      <c r="E1418" s="127">
        <v>2007</v>
      </c>
      <c r="F1418" s="127" t="s">
        <v>94</v>
      </c>
      <c r="G1418" s="127">
        <v>2007</v>
      </c>
      <c r="H1418" s="127">
        <v>2015</v>
      </c>
      <c r="I1418" s="127">
        <v>0</v>
      </c>
      <c r="J1418" s="127">
        <v>1</v>
      </c>
      <c r="K1418" s="127">
        <v>641</v>
      </c>
      <c r="L1418" s="127">
        <v>572.9</v>
      </c>
      <c r="M1418" s="127">
        <v>661476.96</v>
      </c>
      <c r="N1418" s="127">
        <v>376219.88</v>
      </c>
      <c r="O1418" s="127">
        <v>385317.82</v>
      </c>
      <c r="P1418" s="127">
        <v>194333.94</v>
      </c>
      <c r="Q1418" s="127">
        <v>1031.95</v>
      </c>
    </row>
    <row r="1419" spans="1:17" ht="25.5" x14ac:dyDescent="0.2">
      <c r="A1419" t="str">
        <f t="shared" si="22"/>
        <v>2015_2088</v>
      </c>
      <c r="D1419" s="126">
        <v>1417</v>
      </c>
      <c r="E1419" s="127">
        <v>2088</v>
      </c>
      <c r="F1419" s="127" t="s">
        <v>95</v>
      </c>
      <c r="G1419" s="127">
        <v>2088</v>
      </c>
      <c r="H1419" s="127">
        <v>2015</v>
      </c>
      <c r="I1419" s="127">
        <v>0</v>
      </c>
      <c r="J1419" s="127">
        <v>1</v>
      </c>
      <c r="K1419" s="127">
        <v>647.5</v>
      </c>
      <c r="L1419" s="127">
        <v>735.5</v>
      </c>
      <c r="M1419" s="127">
        <v>269977.86</v>
      </c>
      <c r="N1419" s="127">
        <v>312901.46999999997</v>
      </c>
      <c r="O1419" s="127">
        <v>315199.83</v>
      </c>
      <c r="P1419" s="127">
        <v>316002.95</v>
      </c>
      <c r="Q1419" s="127">
        <v>416.95</v>
      </c>
    </row>
    <row r="1420" spans="1:17" ht="25.5" x14ac:dyDescent="0.2">
      <c r="A1420" t="str">
        <f t="shared" si="22"/>
        <v>2015_2097</v>
      </c>
      <c r="D1420" s="126">
        <v>1418</v>
      </c>
      <c r="E1420" s="127">
        <v>2097</v>
      </c>
      <c r="F1420" s="127" t="s">
        <v>96</v>
      </c>
      <c r="G1420" s="127">
        <v>2097</v>
      </c>
      <c r="H1420" s="127">
        <v>2015</v>
      </c>
      <c r="I1420" s="127">
        <v>0</v>
      </c>
      <c r="J1420" s="127">
        <v>1</v>
      </c>
      <c r="K1420" s="127">
        <v>456.7</v>
      </c>
      <c r="L1420" s="127">
        <v>436</v>
      </c>
      <c r="M1420" s="127">
        <v>234210.77</v>
      </c>
      <c r="N1420" s="127">
        <v>251071</v>
      </c>
      <c r="O1420" s="127">
        <v>274091.40000000002</v>
      </c>
      <c r="P1420" s="127">
        <v>175212.52</v>
      </c>
      <c r="Q1420" s="127">
        <v>512.83000000000004</v>
      </c>
    </row>
    <row r="1421" spans="1:17" x14ac:dyDescent="0.2">
      <c r="A1421" t="str">
        <f t="shared" si="22"/>
        <v>2015_2113</v>
      </c>
      <c r="D1421" s="126">
        <v>1419</v>
      </c>
      <c r="E1421" s="127">
        <v>2113</v>
      </c>
      <c r="F1421" s="127" t="s">
        <v>97</v>
      </c>
      <c r="G1421" s="127">
        <v>2113</v>
      </c>
      <c r="H1421" s="127">
        <v>2015</v>
      </c>
      <c r="I1421" s="127">
        <v>0</v>
      </c>
      <c r="J1421" s="127">
        <v>1</v>
      </c>
      <c r="K1421" s="127">
        <v>222.2</v>
      </c>
      <c r="L1421" s="127">
        <v>223.2</v>
      </c>
      <c r="M1421" s="127">
        <v>203008.26</v>
      </c>
      <c r="N1421" s="127">
        <v>90524.87</v>
      </c>
      <c r="O1421" s="127">
        <v>98692.19</v>
      </c>
      <c r="P1421" s="127">
        <v>83844.47</v>
      </c>
      <c r="Q1421" s="127">
        <v>913.63</v>
      </c>
    </row>
    <row r="1422" spans="1:17" ht="38.25" x14ac:dyDescent="0.2">
      <c r="A1422" t="str">
        <f t="shared" si="22"/>
        <v>2015_2124</v>
      </c>
      <c r="D1422" s="126">
        <v>1420</v>
      </c>
      <c r="E1422" s="127">
        <v>2124</v>
      </c>
      <c r="F1422" s="127" t="s">
        <v>397</v>
      </c>
      <c r="G1422" s="127">
        <v>2124</v>
      </c>
      <c r="H1422" s="127">
        <v>2015</v>
      </c>
      <c r="I1422" s="127">
        <v>0</v>
      </c>
      <c r="J1422" s="127">
        <v>1</v>
      </c>
      <c r="K1422" s="127">
        <v>1390.5</v>
      </c>
      <c r="L1422" s="127">
        <v>1338.5</v>
      </c>
      <c r="M1422" s="127">
        <v>256761.7</v>
      </c>
      <c r="N1422" s="127">
        <v>354210.74</v>
      </c>
      <c r="O1422" s="127">
        <v>373507.36</v>
      </c>
      <c r="P1422" s="127">
        <v>298978.21000000002</v>
      </c>
      <c r="Q1422" s="127">
        <v>184.65</v>
      </c>
    </row>
    <row r="1423" spans="1:17" ht="51" x14ac:dyDescent="0.2">
      <c r="A1423" t="str">
        <f t="shared" si="22"/>
        <v>2015_2151</v>
      </c>
      <c r="D1423" s="126">
        <v>1421</v>
      </c>
      <c r="E1423" s="127">
        <v>2151</v>
      </c>
      <c r="F1423" s="127" t="s">
        <v>406</v>
      </c>
      <c r="G1423" s="127">
        <v>2151</v>
      </c>
      <c r="H1423" s="127">
        <v>2015</v>
      </c>
      <c r="I1423" s="127">
        <v>0</v>
      </c>
      <c r="J1423" s="127">
        <v>1</v>
      </c>
      <c r="K1423" s="127">
        <v>414</v>
      </c>
      <c r="L1423" s="127">
        <v>364.2</v>
      </c>
      <c r="M1423" s="127">
        <v>231002.23</v>
      </c>
      <c r="N1423" s="127">
        <v>215287.12</v>
      </c>
      <c r="O1423" s="127">
        <v>221423.7</v>
      </c>
      <c r="P1423" s="127">
        <v>176107.01</v>
      </c>
      <c r="Q1423" s="127">
        <v>557.98</v>
      </c>
    </row>
    <row r="1424" spans="1:17" x14ac:dyDescent="0.2">
      <c r="A1424" t="str">
        <f t="shared" si="22"/>
        <v>2015_2169</v>
      </c>
      <c r="D1424" s="126">
        <v>1422</v>
      </c>
      <c r="E1424" s="127">
        <v>2169</v>
      </c>
      <c r="F1424" s="127" t="s">
        <v>98</v>
      </c>
      <c r="G1424" s="127">
        <v>2169</v>
      </c>
      <c r="H1424" s="127">
        <v>2015</v>
      </c>
      <c r="I1424" s="127">
        <v>0</v>
      </c>
      <c r="J1424" s="127">
        <v>1</v>
      </c>
      <c r="K1424" s="127">
        <v>1657.7</v>
      </c>
      <c r="L1424" s="127">
        <v>1690.6</v>
      </c>
      <c r="M1424" s="127">
        <v>1689185.56</v>
      </c>
      <c r="N1424" s="127">
        <v>961701.05</v>
      </c>
      <c r="O1424" s="127">
        <v>1012531.57</v>
      </c>
      <c r="P1424" s="127">
        <v>662163.46</v>
      </c>
      <c r="Q1424" s="127">
        <v>1018.99</v>
      </c>
    </row>
    <row r="1425" spans="1:17" ht="25.5" x14ac:dyDescent="0.2">
      <c r="A1425" t="str">
        <f t="shared" si="22"/>
        <v>2015_2295</v>
      </c>
      <c r="D1425" s="126">
        <v>1423</v>
      </c>
      <c r="E1425" s="127">
        <v>2295</v>
      </c>
      <c r="F1425" s="127" t="s">
        <v>99</v>
      </c>
      <c r="G1425" s="127">
        <v>2295</v>
      </c>
      <c r="H1425" s="127">
        <v>2015</v>
      </c>
      <c r="I1425" s="127">
        <v>0</v>
      </c>
      <c r="J1425" s="127">
        <v>1</v>
      </c>
      <c r="K1425" s="127">
        <v>1098.2</v>
      </c>
      <c r="L1425" s="127">
        <v>1124.7</v>
      </c>
      <c r="M1425" s="127">
        <v>615436.44999999995</v>
      </c>
      <c r="N1425" s="127">
        <v>488100.49</v>
      </c>
      <c r="O1425" s="127">
        <v>503033.92</v>
      </c>
      <c r="P1425" s="127">
        <v>434806.77</v>
      </c>
      <c r="Q1425" s="127">
        <v>560.4</v>
      </c>
    </row>
    <row r="1426" spans="1:17" ht="25.5" x14ac:dyDescent="0.2">
      <c r="A1426" t="str">
        <f t="shared" si="22"/>
        <v>2015_2313</v>
      </c>
      <c r="D1426" s="126">
        <v>1424</v>
      </c>
      <c r="E1426" s="127">
        <v>2313</v>
      </c>
      <c r="F1426" s="127" t="s">
        <v>100</v>
      </c>
      <c r="G1426" s="127">
        <v>2313</v>
      </c>
      <c r="H1426" s="127">
        <v>2015</v>
      </c>
      <c r="I1426" s="127">
        <v>0</v>
      </c>
      <c r="J1426" s="127">
        <v>1</v>
      </c>
      <c r="K1426" s="127">
        <v>3767.1</v>
      </c>
      <c r="L1426" s="127">
        <v>3700.1</v>
      </c>
      <c r="M1426" s="127">
        <v>2248895.79</v>
      </c>
      <c r="N1426" s="127">
        <v>1092283.9099999999</v>
      </c>
      <c r="O1426" s="127">
        <v>1190514.01</v>
      </c>
      <c r="P1426" s="127">
        <v>1042175.61</v>
      </c>
      <c r="Q1426" s="127">
        <v>596.98</v>
      </c>
    </row>
    <row r="1427" spans="1:17" ht="25.5" x14ac:dyDescent="0.2">
      <c r="A1427" t="str">
        <f t="shared" si="22"/>
        <v>2015_2322</v>
      </c>
      <c r="D1427" s="126">
        <v>1425</v>
      </c>
      <c r="E1427" s="127">
        <v>2322</v>
      </c>
      <c r="F1427" s="127" t="s">
        <v>101</v>
      </c>
      <c r="G1427" s="127">
        <v>2322</v>
      </c>
      <c r="H1427" s="127">
        <v>2015</v>
      </c>
      <c r="I1427" s="127">
        <v>0</v>
      </c>
      <c r="J1427" s="127">
        <v>1</v>
      </c>
      <c r="K1427" s="127">
        <v>2255.4</v>
      </c>
      <c r="L1427" s="127">
        <v>2041.5</v>
      </c>
      <c r="M1427" s="127">
        <v>1060578.1399999999</v>
      </c>
      <c r="N1427" s="127">
        <v>263043.84999999998</v>
      </c>
      <c r="O1427" s="127">
        <v>272426.18</v>
      </c>
      <c r="P1427" s="127">
        <v>304861</v>
      </c>
      <c r="Q1427" s="127">
        <v>470.24</v>
      </c>
    </row>
    <row r="1428" spans="1:17" ht="25.5" x14ac:dyDescent="0.2">
      <c r="A1428" t="str">
        <f t="shared" si="22"/>
        <v>2015_2369</v>
      </c>
      <c r="D1428" s="126">
        <v>1426</v>
      </c>
      <c r="E1428" s="127">
        <v>2369</v>
      </c>
      <c r="F1428" s="127" t="s">
        <v>102</v>
      </c>
      <c r="G1428" s="127">
        <v>2369</v>
      </c>
      <c r="H1428" s="127">
        <v>2015</v>
      </c>
      <c r="I1428" s="127">
        <v>0</v>
      </c>
      <c r="J1428" s="127">
        <v>1</v>
      </c>
      <c r="K1428" s="127">
        <v>468</v>
      </c>
      <c r="L1428" s="127">
        <v>456</v>
      </c>
      <c r="M1428" s="127">
        <v>84781.34</v>
      </c>
      <c r="N1428" s="127">
        <v>65252.93</v>
      </c>
      <c r="O1428" s="127">
        <v>83080.88</v>
      </c>
      <c r="P1428" s="127">
        <v>91804.44</v>
      </c>
      <c r="Q1428" s="127">
        <v>181.16</v>
      </c>
    </row>
    <row r="1429" spans="1:17" x14ac:dyDescent="0.2">
      <c r="A1429" t="str">
        <f t="shared" si="22"/>
        <v>2015_2682</v>
      </c>
      <c r="D1429" s="126">
        <v>1427</v>
      </c>
      <c r="E1429" s="127">
        <v>2682</v>
      </c>
      <c r="F1429" s="127" t="s">
        <v>1</v>
      </c>
      <c r="G1429" s="127">
        <v>2682</v>
      </c>
      <c r="H1429" s="127">
        <v>2015</v>
      </c>
      <c r="I1429" s="127">
        <v>0</v>
      </c>
      <c r="J1429" s="127">
        <v>1</v>
      </c>
      <c r="K1429" s="127">
        <v>304.5</v>
      </c>
      <c r="L1429" s="127">
        <v>477.5</v>
      </c>
      <c r="M1429" s="127">
        <v>185454.48</v>
      </c>
      <c r="N1429" s="127">
        <v>153080.76</v>
      </c>
      <c r="O1429" s="127">
        <v>162319.89000000001</v>
      </c>
      <c r="P1429" s="127">
        <v>158317.51</v>
      </c>
      <c r="Q1429" s="127">
        <v>609.04999999999995</v>
      </c>
    </row>
    <row r="1430" spans="1:17" ht="25.5" x14ac:dyDescent="0.2">
      <c r="A1430" t="str">
        <f t="shared" si="22"/>
        <v>2015_2376</v>
      </c>
      <c r="D1430" s="126">
        <v>1428</v>
      </c>
      <c r="E1430" s="127">
        <v>2376</v>
      </c>
      <c r="F1430" s="127" t="s">
        <v>103</v>
      </c>
      <c r="G1430" s="127">
        <v>2376</v>
      </c>
      <c r="H1430" s="127">
        <v>2015</v>
      </c>
      <c r="I1430" s="127">
        <v>0</v>
      </c>
      <c r="J1430" s="127">
        <v>1</v>
      </c>
      <c r="K1430" s="127">
        <v>424</v>
      </c>
      <c r="L1430" s="127">
        <v>413.2</v>
      </c>
      <c r="M1430" s="127">
        <v>393555.65</v>
      </c>
      <c r="N1430" s="127">
        <v>122973.15</v>
      </c>
      <c r="O1430" s="127">
        <v>128553.53</v>
      </c>
      <c r="P1430" s="127">
        <v>125950.98</v>
      </c>
      <c r="Q1430" s="127">
        <v>928.2</v>
      </c>
    </row>
    <row r="1431" spans="1:17" ht="38.25" x14ac:dyDescent="0.2">
      <c r="A1431" t="str">
        <f t="shared" si="22"/>
        <v>2015_2403</v>
      </c>
      <c r="D1431" s="126">
        <v>1429</v>
      </c>
      <c r="E1431" s="127">
        <v>2403</v>
      </c>
      <c r="F1431" s="127" t="s">
        <v>398</v>
      </c>
      <c r="G1431" s="127">
        <v>2403</v>
      </c>
      <c r="H1431" s="127">
        <v>2015</v>
      </c>
      <c r="I1431" s="127">
        <v>0</v>
      </c>
      <c r="J1431" s="127">
        <v>2</v>
      </c>
      <c r="K1431" s="127">
        <v>954.6</v>
      </c>
      <c r="L1431" s="127">
        <v>1053.9000000000001</v>
      </c>
      <c r="M1431" s="127">
        <v>543277.43000000005</v>
      </c>
      <c r="N1431" s="127">
        <v>348046.15</v>
      </c>
      <c r="O1431" s="127">
        <v>364265.57</v>
      </c>
      <c r="P1431" s="127">
        <v>289763.21000000002</v>
      </c>
      <c r="Q1431" s="127">
        <v>569.12</v>
      </c>
    </row>
    <row r="1432" spans="1:17" ht="38.25" x14ac:dyDescent="0.2">
      <c r="A1432" t="str">
        <f t="shared" si="22"/>
        <v>2015_2457</v>
      </c>
      <c r="D1432" s="126">
        <v>1430</v>
      </c>
      <c r="E1432" s="127">
        <v>2457</v>
      </c>
      <c r="F1432" s="127" t="s">
        <v>104</v>
      </c>
      <c r="G1432" s="127">
        <v>2457</v>
      </c>
      <c r="H1432" s="127">
        <v>2015</v>
      </c>
      <c r="I1432" s="127">
        <v>0</v>
      </c>
      <c r="J1432" s="127">
        <v>1</v>
      </c>
      <c r="K1432" s="127">
        <v>453.1</v>
      </c>
      <c r="L1432" s="127">
        <v>436.1</v>
      </c>
      <c r="M1432" s="127">
        <v>221498.11</v>
      </c>
      <c r="N1432" s="127">
        <v>211197.56</v>
      </c>
      <c r="O1432" s="127">
        <v>218254.2</v>
      </c>
      <c r="P1432" s="127">
        <v>171886.42</v>
      </c>
      <c r="Q1432" s="127">
        <v>488.85</v>
      </c>
    </row>
    <row r="1433" spans="1:17" x14ac:dyDescent="0.2">
      <c r="A1433" t="str">
        <f t="shared" si="22"/>
        <v>2015_2466</v>
      </c>
      <c r="D1433" s="126">
        <v>1431</v>
      </c>
      <c r="E1433" s="127">
        <v>2466</v>
      </c>
      <c r="F1433" s="127" t="s">
        <v>105</v>
      </c>
      <c r="G1433" s="127">
        <v>2466</v>
      </c>
      <c r="H1433" s="127">
        <v>2015</v>
      </c>
      <c r="I1433" s="127">
        <v>0</v>
      </c>
      <c r="J1433" s="127">
        <v>1</v>
      </c>
      <c r="K1433" s="127">
        <v>1344.7</v>
      </c>
      <c r="L1433" s="127">
        <v>1411.7</v>
      </c>
      <c r="M1433" s="127">
        <v>370289.77</v>
      </c>
      <c r="N1433" s="127">
        <v>168.64</v>
      </c>
      <c r="O1433" s="127">
        <v>17929.48</v>
      </c>
      <c r="P1433" s="127">
        <v>299711.59000000003</v>
      </c>
      <c r="Q1433" s="127">
        <v>275.37</v>
      </c>
    </row>
    <row r="1434" spans="1:17" ht="38.25" x14ac:dyDescent="0.2">
      <c r="A1434" t="str">
        <f t="shared" si="22"/>
        <v>2015_2493</v>
      </c>
      <c r="D1434" s="126">
        <v>1432</v>
      </c>
      <c r="E1434" s="127">
        <v>2493</v>
      </c>
      <c r="F1434" s="127" t="s">
        <v>106</v>
      </c>
      <c r="G1434" s="127">
        <v>2493</v>
      </c>
      <c r="H1434" s="127">
        <v>2015</v>
      </c>
      <c r="I1434" s="127">
        <v>0</v>
      </c>
      <c r="J1434" s="127">
        <v>1</v>
      </c>
      <c r="K1434" s="127">
        <v>106</v>
      </c>
      <c r="L1434" s="127">
        <v>44</v>
      </c>
      <c r="M1434" s="127">
        <v>416920.09</v>
      </c>
      <c r="N1434" s="127">
        <v>0</v>
      </c>
      <c r="O1434" s="127">
        <v>3833.59</v>
      </c>
      <c r="P1434" s="127">
        <v>56266.36</v>
      </c>
      <c r="Q1434" s="127">
        <v>3933.21</v>
      </c>
    </row>
    <row r="1435" spans="1:17" ht="38.25" x14ac:dyDescent="0.2">
      <c r="A1435" t="str">
        <f t="shared" si="22"/>
        <v>2015_2502</v>
      </c>
      <c r="D1435" s="126">
        <v>1433</v>
      </c>
      <c r="E1435" s="127">
        <v>2502</v>
      </c>
      <c r="F1435" s="127" t="s">
        <v>107</v>
      </c>
      <c r="G1435" s="127">
        <v>2502</v>
      </c>
      <c r="H1435" s="127">
        <v>2015</v>
      </c>
      <c r="I1435" s="127">
        <v>0</v>
      </c>
      <c r="J1435" s="127">
        <v>1</v>
      </c>
      <c r="K1435" s="127">
        <v>593.1</v>
      </c>
      <c r="L1435" s="127">
        <v>526.1</v>
      </c>
      <c r="M1435" s="127">
        <v>486678.34</v>
      </c>
      <c r="N1435" s="127">
        <v>296077.37</v>
      </c>
      <c r="O1435" s="127">
        <v>306106.7</v>
      </c>
      <c r="P1435" s="127">
        <v>233880.08</v>
      </c>
      <c r="Q1435" s="127">
        <v>820.57</v>
      </c>
    </row>
    <row r="1436" spans="1:17" x14ac:dyDescent="0.2">
      <c r="A1436" t="str">
        <f t="shared" si="22"/>
        <v>2015_2511</v>
      </c>
      <c r="D1436" s="126">
        <v>1434</v>
      </c>
      <c r="E1436" s="127">
        <v>2511</v>
      </c>
      <c r="F1436" s="127" t="s">
        <v>108</v>
      </c>
      <c r="G1436" s="127">
        <v>2511</v>
      </c>
      <c r="H1436" s="127">
        <v>2015</v>
      </c>
      <c r="I1436" s="127">
        <v>0</v>
      </c>
      <c r="J1436" s="127">
        <v>1</v>
      </c>
      <c r="K1436" s="127">
        <v>1960</v>
      </c>
      <c r="L1436" s="127">
        <v>1959</v>
      </c>
      <c r="M1436" s="127">
        <v>1318707.02</v>
      </c>
      <c r="N1436" s="127">
        <v>664643.42000000004</v>
      </c>
      <c r="O1436" s="127">
        <v>693979.41</v>
      </c>
      <c r="P1436" s="127">
        <v>515343.39</v>
      </c>
      <c r="Q1436" s="127">
        <v>672.81</v>
      </c>
    </row>
    <row r="1437" spans="1:17" ht="25.5" x14ac:dyDescent="0.2">
      <c r="A1437" t="str">
        <f t="shared" si="22"/>
        <v>2015_2520</v>
      </c>
      <c r="D1437" s="126">
        <v>1435</v>
      </c>
      <c r="E1437" s="127">
        <v>2520</v>
      </c>
      <c r="F1437" s="127" t="s">
        <v>109</v>
      </c>
      <c r="G1437" s="127">
        <v>2520</v>
      </c>
      <c r="H1437" s="127">
        <v>2015</v>
      </c>
      <c r="I1437" s="127">
        <v>0</v>
      </c>
      <c r="J1437" s="127">
        <v>1</v>
      </c>
      <c r="K1437" s="127">
        <v>276</v>
      </c>
      <c r="L1437" s="127">
        <v>309.3</v>
      </c>
      <c r="M1437" s="127">
        <v>90535.96</v>
      </c>
      <c r="N1437" s="127">
        <v>131986.01999999999</v>
      </c>
      <c r="O1437" s="127">
        <v>206002.93</v>
      </c>
      <c r="P1437" s="127">
        <v>152545.79999999999</v>
      </c>
      <c r="Q1437" s="127">
        <v>328.03</v>
      </c>
    </row>
    <row r="1438" spans="1:17" ht="25.5" x14ac:dyDescent="0.2">
      <c r="A1438" t="str">
        <f t="shared" si="22"/>
        <v>2015_2556</v>
      </c>
      <c r="D1438" s="126">
        <v>1436</v>
      </c>
      <c r="E1438" s="127">
        <v>2556</v>
      </c>
      <c r="F1438" s="127" t="s">
        <v>110</v>
      </c>
      <c r="G1438" s="127">
        <v>2556</v>
      </c>
      <c r="H1438" s="127">
        <v>2015</v>
      </c>
      <c r="I1438" s="127">
        <v>0</v>
      </c>
      <c r="J1438" s="127">
        <v>1</v>
      </c>
      <c r="K1438" s="127">
        <v>366</v>
      </c>
      <c r="L1438" s="127">
        <v>331</v>
      </c>
      <c r="M1438" s="127">
        <v>463113.91</v>
      </c>
      <c r="N1438" s="127">
        <v>125145.09</v>
      </c>
      <c r="O1438" s="127">
        <v>136748.32999999999</v>
      </c>
      <c r="P1438" s="127">
        <v>130587.17</v>
      </c>
      <c r="Q1438" s="127">
        <v>1265.3399999999999</v>
      </c>
    </row>
    <row r="1439" spans="1:17" ht="25.5" x14ac:dyDescent="0.2">
      <c r="A1439" t="str">
        <f t="shared" si="22"/>
        <v>2015_3195</v>
      </c>
      <c r="D1439" s="126">
        <v>1437</v>
      </c>
      <c r="E1439" s="127">
        <v>3195</v>
      </c>
      <c r="F1439" s="127" t="s">
        <v>111</v>
      </c>
      <c r="G1439" s="127">
        <v>3195</v>
      </c>
      <c r="H1439" s="127">
        <v>2015</v>
      </c>
      <c r="I1439" s="127">
        <v>0</v>
      </c>
      <c r="J1439" s="127">
        <v>1</v>
      </c>
      <c r="K1439" s="127">
        <v>1284.4000000000001</v>
      </c>
      <c r="L1439" s="127">
        <v>1230.5</v>
      </c>
      <c r="M1439" s="127">
        <v>1142498.8500000001</v>
      </c>
      <c r="N1439" s="127">
        <v>500990.41</v>
      </c>
      <c r="O1439" s="127">
        <v>551842.48</v>
      </c>
      <c r="P1439" s="127">
        <v>243769.23</v>
      </c>
      <c r="Q1439" s="127">
        <v>889.52</v>
      </c>
    </row>
    <row r="1440" spans="1:17" ht="25.5" x14ac:dyDescent="0.2">
      <c r="A1440" t="str">
        <f t="shared" si="22"/>
        <v>2015_2709</v>
      </c>
      <c r="D1440" s="126">
        <v>1438</v>
      </c>
      <c r="E1440" s="127">
        <v>2709</v>
      </c>
      <c r="F1440" s="127" t="s">
        <v>112</v>
      </c>
      <c r="G1440" s="127">
        <v>2709</v>
      </c>
      <c r="H1440" s="127">
        <v>2015</v>
      </c>
      <c r="I1440" s="127">
        <v>0</v>
      </c>
      <c r="J1440" s="127">
        <v>1</v>
      </c>
      <c r="K1440" s="127">
        <v>1604.7</v>
      </c>
      <c r="L1440" s="127">
        <v>1625.7</v>
      </c>
      <c r="M1440" s="127">
        <v>633078.82999999996</v>
      </c>
      <c r="N1440" s="127">
        <v>682015.34</v>
      </c>
      <c r="O1440" s="127">
        <v>745497.25</v>
      </c>
      <c r="P1440" s="127">
        <v>617678.31999999995</v>
      </c>
      <c r="Q1440" s="127">
        <v>394.52</v>
      </c>
    </row>
    <row r="1441" spans="1:17" x14ac:dyDescent="0.2">
      <c r="A1441" t="str">
        <f t="shared" si="22"/>
        <v>2015_2718</v>
      </c>
      <c r="D1441" s="126">
        <v>1439</v>
      </c>
      <c r="E1441" s="127">
        <v>2718</v>
      </c>
      <c r="F1441" s="127" t="s">
        <v>113</v>
      </c>
      <c r="G1441" s="127">
        <v>2718</v>
      </c>
      <c r="H1441" s="127">
        <v>2015</v>
      </c>
      <c r="I1441" s="127">
        <v>0</v>
      </c>
      <c r="J1441" s="127">
        <v>1</v>
      </c>
      <c r="K1441" s="127">
        <v>546.5</v>
      </c>
      <c r="L1441" s="127">
        <v>503.1</v>
      </c>
      <c r="M1441" s="127">
        <v>509900</v>
      </c>
      <c r="N1441" s="127">
        <v>203137.24</v>
      </c>
      <c r="O1441" s="127">
        <v>208701.36</v>
      </c>
      <c r="P1441" s="127">
        <v>147343.56</v>
      </c>
      <c r="Q1441" s="127">
        <v>933.03</v>
      </c>
    </row>
    <row r="1442" spans="1:17" ht="25.5" x14ac:dyDescent="0.2">
      <c r="A1442" t="str">
        <f t="shared" si="22"/>
        <v>2015_2727</v>
      </c>
      <c r="D1442" s="126">
        <v>1440</v>
      </c>
      <c r="E1442" s="127">
        <v>2727</v>
      </c>
      <c r="F1442" s="127" t="s">
        <v>114</v>
      </c>
      <c r="G1442" s="127">
        <v>2727</v>
      </c>
      <c r="H1442" s="127">
        <v>2015</v>
      </c>
      <c r="I1442" s="127">
        <v>0</v>
      </c>
      <c r="J1442" s="127">
        <v>1</v>
      </c>
      <c r="K1442" s="127">
        <v>607.1</v>
      </c>
      <c r="L1442" s="127">
        <v>662.1</v>
      </c>
      <c r="M1442" s="127">
        <v>272685.21000000002</v>
      </c>
      <c r="N1442" s="127">
        <v>250120.59</v>
      </c>
      <c r="O1442" s="127">
        <v>274873</v>
      </c>
      <c r="P1442" s="127">
        <v>257125.24</v>
      </c>
      <c r="Q1442" s="127">
        <v>449.16</v>
      </c>
    </row>
    <row r="1443" spans="1:17" ht="25.5" x14ac:dyDescent="0.2">
      <c r="A1443" t="str">
        <f t="shared" si="22"/>
        <v>2015_2754</v>
      </c>
      <c r="D1443" s="126">
        <v>1441</v>
      </c>
      <c r="E1443" s="127">
        <v>2754</v>
      </c>
      <c r="F1443" s="127" t="s">
        <v>115</v>
      </c>
      <c r="G1443" s="127">
        <v>2754</v>
      </c>
      <c r="H1443" s="127">
        <v>2015</v>
      </c>
      <c r="I1443" s="127">
        <v>0</v>
      </c>
      <c r="J1443" s="127">
        <v>1</v>
      </c>
      <c r="K1443" s="127">
        <v>455.6</v>
      </c>
      <c r="L1443" s="127">
        <v>509.7</v>
      </c>
      <c r="M1443" s="127">
        <v>47350.29</v>
      </c>
      <c r="N1443" s="127">
        <v>0</v>
      </c>
      <c r="O1443" s="127">
        <v>5090.22</v>
      </c>
      <c r="P1443" s="127">
        <v>139098.82</v>
      </c>
      <c r="Q1443" s="127">
        <v>103.93</v>
      </c>
    </row>
    <row r="1444" spans="1:17" x14ac:dyDescent="0.2">
      <c r="A1444" t="str">
        <f t="shared" si="22"/>
        <v>2015_2766</v>
      </c>
      <c r="D1444" s="126">
        <v>1442</v>
      </c>
      <c r="E1444" s="127">
        <v>2766</v>
      </c>
      <c r="F1444" s="127" t="s">
        <v>334</v>
      </c>
      <c r="G1444" s="127">
        <v>2766</v>
      </c>
      <c r="H1444" s="127">
        <v>2015</v>
      </c>
      <c r="I1444" s="127">
        <v>0</v>
      </c>
      <c r="J1444" s="127">
        <v>1</v>
      </c>
      <c r="K1444" s="127">
        <v>313.39999999999998</v>
      </c>
      <c r="L1444" s="127">
        <v>313.7</v>
      </c>
      <c r="M1444" s="127">
        <v>432099.19</v>
      </c>
      <c r="N1444" s="127">
        <v>140900.98000000001</v>
      </c>
      <c r="O1444" s="127">
        <v>146476.44</v>
      </c>
      <c r="P1444" s="127">
        <v>177332.75</v>
      </c>
      <c r="Q1444" s="127">
        <v>1378.75</v>
      </c>
    </row>
    <row r="1445" spans="1:17" x14ac:dyDescent="0.2">
      <c r="A1445" t="str">
        <f t="shared" si="22"/>
        <v>2015_2772</v>
      </c>
      <c r="D1445" s="126">
        <v>1443</v>
      </c>
      <c r="E1445" s="127">
        <v>2772</v>
      </c>
      <c r="F1445" s="127" t="s">
        <v>116</v>
      </c>
      <c r="G1445" s="127">
        <v>2772</v>
      </c>
      <c r="H1445" s="127">
        <v>2015</v>
      </c>
      <c r="I1445" s="127">
        <v>0</v>
      </c>
      <c r="J1445" s="127">
        <v>1</v>
      </c>
      <c r="K1445" s="127">
        <v>244.2</v>
      </c>
      <c r="L1445" s="127">
        <v>207</v>
      </c>
      <c r="M1445" s="127">
        <v>414141.23</v>
      </c>
      <c r="N1445" s="127">
        <v>0</v>
      </c>
      <c r="O1445" s="127">
        <v>2810.92</v>
      </c>
      <c r="P1445" s="127">
        <v>53979</v>
      </c>
      <c r="Q1445" s="127">
        <v>1695.91</v>
      </c>
    </row>
    <row r="1446" spans="1:17" ht="25.5" x14ac:dyDescent="0.2">
      <c r="A1446" t="str">
        <f t="shared" si="22"/>
        <v>2015_2781</v>
      </c>
      <c r="D1446" s="126">
        <v>1444</v>
      </c>
      <c r="E1446" s="127">
        <v>2781</v>
      </c>
      <c r="F1446" s="127" t="s">
        <v>117</v>
      </c>
      <c r="G1446" s="127">
        <v>2781</v>
      </c>
      <c r="H1446" s="127">
        <v>2015</v>
      </c>
      <c r="I1446" s="127">
        <v>0</v>
      </c>
      <c r="J1446" s="127">
        <v>1</v>
      </c>
      <c r="K1446" s="127">
        <v>1231</v>
      </c>
      <c r="L1446" s="127">
        <v>1198</v>
      </c>
      <c r="M1446" s="127">
        <v>310141.84000000003</v>
      </c>
      <c r="N1446" s="127">
        <v>151650.63</v>
      </c>
      <c r="O1446" s="127">
        <v>164751.34</v>
      </c>
      <c r="P1446" s="127">
        <v>289285.13</v>
      </c>
      <c r="Q1446" s="127">
        <v>251.94</v>
      </c>
    </row>
    <row r="1447" spans="1:17" x14ac:dyDescent="0.2">
      <c r="A1447" t="str">
        <f t="shared" si="22"/>
        <v>2015_2826</v>
      </c>
      <c r="D1447" s="126">
        <v>1445</v>
      </c>
      <c r="E1447" s="127">
        <v>2826</v>
      </c>
      <c r="F1447" s="127" t="s">
        <v>118</v>
      </c>
      <c r="G1447" s="127">
        <v>2826</v>
      </c>
      <c r="H1447" s="127">
        <v>2015</v>
      </c>
      <c r="I1447" s="127">
        <v>0</v>
      </c>
      <c r="J1447" s="127">
        <v>1</v>
      </c>
      <c r="K1447" s="127">
        <v>1393.1</v>
      </c>
      <c r="L1447" s="127">
        <v>1509.1</v>
      </c>
      <c r="M1447" s="127">
        <v>1027059.34</v>
      </c>
      <c r="N1447" s="127">
        <v>454760.6</v>
      </c>
      <c r="O1447" s="127">
        <v>568734.93000000005</v>
      </c>
      <c r="P1447" s="127">
        <v>329864.86</v>
      </c>
      <c r="Q1447" s="127">
        <v>737.25</v>
      </c>
    </row>
    <row r="1448" spans="1:17" ht="38.25" x14ac:dyDescent="0.2">
      <c r="A1448" t="str">
        <f t="shared" si="22"/>
        <v>2015_2846</v>
      </c>
      <c r="D1448" s="126">
        <v>1446</v>
      </c>
      <c r="E1448" s="127">
        <v>2846</v>
      </c>
      <c r="F1448" s="127" t="s">
        <v>119</v>
      </c>
      <c r="G1448" s="127">
        <v>2846</v>
      </c>
      <c r="H1448" s="127">
        <v>2015</v>
      </c>
      <c r="I1448" s="127">
        <v>0</v>
      </c>
      <c r="J1448" s="127">
        <v>1</v>
      </c>
      <c r="K1448" s="127">
        <v>321.10000000000002</v>
      </c>
      <c r="L1448" s="127">
        <v>325.10000000000002</v>
      </c>
      <c r="M1448" s="127">
        <v>409086.48</v>
      </c>
      <c r="N1448" s="127">
        <v>97542.43</v>
      </c>
      <c r="O1448" s="127">
        <v>107444.37</v>
      </c>
      <c r="P1448" s="127">
        <v>154383.84</v>
      </c>
      <c r="Q1448" s="127">
        <v>1274.02</v>
      </c>
    </row>
    <row r="1449" spans="1:17" ht="38.25" x14ac:dyDescent="0.2">
      <c r="A1449" t="str">
        <f t="shared" si="22"/>
        <v>2015_2862</v>
      </c>
      <c r="D1449" s="126">
        <v>1447</v>
      </c>
      <c r="E1449" s="127">
        <v>2862</v>
      </c>
      <c r="F1449" s="127" t="s">
        <v>120</v>
      </c>
      <c r="G1449" s="127">
        <v>2862</v>
      </c>
      <c r="H1449" s="127">
        <v>2015</v>
      </c>
      <c r="I1449" s="127">
        <v>0</v>
      </c>
      <c r="J1449" s="127">
        <v>1</v>
      </c>
      <c r="K1449" s="127">
        <v>637.9</v>
      </c>
      <c r="L1449" s="127">
        <v>653.9</v>
      </c>
      <c r="M1449" s="127">
        <v>229795.01</v>
      </c>
      <c r="N1449" s="127">
        <v>280959.09000000003</v>
      </c>
      <c r="O1449" s="127">
        <v>291141.37</v>
      </c>
      <c r="P1449" s="127">
        <v>134107.91</v>
      </c>
      <c r="Q1449" s="127">
        <v>360.24</v>
      </c>
    </row>
    <row r="1450" spans="1:17" x14ac:dyDescent="0.2">
      <c r="A1450" t="str">
        <f t="shared" si="22"/>
        <v>2015_2977</v>
      </c>
      <c r="D1450" s="126">
        <v>1448</v>
      </c>
      <c r="E1450" s="127">
        <v>2977</v>
      </c>
      <c r="F1450" s="127" t="s">
        <v>121</v>
      </c>
      <c r="G1450" s="127">
        <v>2977</v>
      </c>
      <c r="H1450" s="127">
        <v>2015</v>
      </c>
      <c r="I1450" s="127">
        <v>0</v>
      </c>
      <c r="J1450" s="127">
        <v>1</v>
      </c>
      <c r="K1450" s="127">
        <v>652.29999999999995</v>
      </c>
      <c r="L1450" s="127">
        <v>655</v>
      </c>
      <c r="M1450" s="127">
        <v>50993.11</v>
      </c>
      <c r="N1450" s="127">
        <v>310760.14</v>
      </c>
      <c r="O1450" s="127">
        <v>317755.65000000002</v>
      </c>
      <c r="P1450" s="127">
        <v>222659.8</v>
      </c>
      <c r="Q1450" s="127">
        <v>78.17</v>
      </c>
    </row>
    <row r="1451" spans="1:17" x14ac:dyDescent="0.2">
      <c r="A1451" t="str">
        <f t="shared" si="22"/>
        <v>2015_2988</v>
      </c>
      <c r="D1451" s="126">
        <v>1449</v>
      </c>
      <c r="E1451" s="127">
        <v>2988</v>
      </c>
      <c r="F1451" s="127" t="s">
        <v>122</v>
      </c>
      <c r="G1451" s="127">
        <v>2988</v>
      </c>
      <c r="H1451" s="127">
        <v>2015</v>
      </c>
      <c r="I1451" s="127">
        <v>0</v>
      </c>
      <c r="J1451" s="127">
        <v>1</v>
      </c>
      <c r="K1451" s="127">
        <v>518.1</v>
      </c>
      <c r="L1451" s="127">
        <v>740.2</v>
      </c>
      <c r="M1451" s="127">
        <v>208190.47</v>
      </c>
      <c r="N1451" s="127">
        <v>269690.26</v>
      </c>
      <c r="O1451" s="127">
        <v>282533.68</v>
      </c>
      <c r="P1451" s="127">
        <v>246094.43</v>
      </c>
      <c r="Q1451" s="127">
        <v>401.83</v>
      </c>
    </row>
    <row r="1452" spans="1:17" ht="38.25" x14ac:dyDescent="0.2">
      <c r="A1452" t="str">
        <f t="shared" si="22"/>
        <v>2015_3029</v>
      </c>
      <c r="D1452" s="126">
        <v>1450</v>
      </c>
      <c r="E1452" s="127">
        <v>3029</v>
      </c>
      <c r="F1452" s="127" t="s">
        <v>123</v>
      </c>
      <c r="G1452" s="127">
        <v>3029</v>
      </c>
      <c r="H1452" s="127">
        <v>2015</v>
      </c>
      <c r="I1452" s="127">
        <v>0</v>
      </c>
      <c r="J1452" s="127">
        <v>1</v>
      </c>
      <c r="K1452" s="127">
        <v>1244</v>
      </c>
      <c r="L1452" s="127">
        <v>1153</v>
      </c>
      <c r="M1452" s="127">
        <v>679458.86</v>
      </c>
      <c r="N1452" s="127">
        <v>600598.87</v>
      </c>
      <c r="O1452" s="127">
        <v>624937.68999999994</v>
      </c>
      <c r="P1452" s="127">
        <v>762372.66</v>
      </c>
      <c r="Q1452" s="127">
        <v>546.19000000000005</v>
      </c>
    </row>
    <row r="1453" spans="1:17" ht="25.5" x14ac:dyDescent="0.2">
      <c r="A1453" t="str">
        <f t="shared" si="22"/>
        <v>2015_3033</v>
      </c>
      <c r="D1453" s="126">
        <v>1451</v>
      </c>
      <c r="E1453" s="127">
        <v>3033</v>
      </c>
      <c r="F1453" s="127" t="s">
        <v>124</v>
      </c>
      <c r="G1453" s="127">
        <v>3033</v>
      </c>
      <c r="H1453" s="127">
        <v>2015</v>
      </c>
      <c r="I1453" s="127">
        <v>0</v>
      </c>
      <c r="J1453" s="127">
        <v>1</v>
      </c>
      <c r="K1453" s="127">
        <v>423.1</v>
      </c>
      <c r="L1453" s="127">
        <v>368.2</v>
      </c>
      <c r="M1453" s="127">
        <v>325700.32</v>
      </c>
      <c r="N1453" s="127">
        <v>0</v>
      </c>
      <c r="O1453" s="127">
        <v>6761.98</v>
      </c>
      <c r="P1453" s="127">
        <v>127937.56</v>
      </c>
      <c r="Q1453" s="127">
        <v>769.8</v>
      </c>
    </row>
    <row r="1454" spans="1:17" x14ac:dyDescent="0.2">
      <c r="A1454" t="str">
        <f t="shared" si="22"/>
        <v>2015_3042</v>
      </c>
      <c r="D1454" s="126">
        <v>1452</v>
      </c>
      <c r="E1454" s="127">
        <v>3042</v>
      </c>
      <c r="F1454" s="127" t="s">
        <v>125</v>
      </c>
      <c r="G1454" s="127">
        <v>3042</v>
      </c>
      <c r="H1454" s="127">
        <v>2015</v>
      </c>
      <c r="I1454" s="127">
        <v>0</v>
      </c>
      <c r="J1454" s="127">
        <v>1</v>
      </c>
      <c r="K1454" s="127">
        <v>652</v>
      </c>
      <c r="L1454" s="127">
        <v>704</v>
      </c>
      <c r="M1454" s="127">
        <v>342040.34</v>
      </c>
      <c r="N1454" s="127">
        <v>226265.7</v>
      </c>
      <c r="O1454" s="127">
        <v>309518.27</v>
      </c>
      <c r="P1454" s="127">
        <v>266679.46000000002</v>
      </c>
      <c r="Q1454" s="127">
        <v>524.6</v>
      </c>
    </row>
    <row r="1455" spans="1:17" x14ac:dyDescent="0.2">
      <c r="A1455" t="str">
        <f t="shared" si="22"/>
        <v>2015_3060</v>
      </c>
      <c r="D1455" s="126">
        <v>1453</v>
      </c>
      <c r="E1455" s="127">
        <v>3060</v>
      </c>
      <c r="F1455" s="127" t="s">
        <v>126</v>
      </c>
      <c r="G1455" s="127">
        <v>3060</v>
      </c>
      <c r="H1455" s="127">
        <v>2015</v>
      </c>
      <c r="I1455" s="127">
        <v>0</v>
      </c>
      <c r="J1455" s="127">
        <v>1</v>
      </c>
      <c r="K1455" s="127">
        <v>1211.8</v>
      </c>
      <c r="L1455" s="127">
        <v>1403.8</v>
      </c>
      <c r="M1455" s="127">
        <v>440844.11</v>
      </c>
      <c r="N1455" s="127">
        <v>125253.26</v>
      </c>
      <c r="O1455" s="127">
        <v>137149.12</v>
      </c>
      <c r="P1455" s="127">
        <v>264406</v>
      </c>
      <c r="Q1455" s="127">
        <v>363.79</v>
      </c>
    </row>
    <row r="1456" spans="1:17" ht="25.5" x14ac:dyDescent="0.2">
      <c r="A1456" t="str">
        <f t="shared" si="22"/>
        <v>2015_3168</v>
      </c>
      <c r="D1456" s="126">
        <v>1454</v>
      </c>
      <c r="E1456" s="127">
        <v>3168</v>
      </c>
      <c r="F1456" s="127" t="s">
        <v>127</v>
      </c>
      <c r="G1456" s="127">
        <v>3168</v>
      </c>
      <c r="H1456" s="127">
        <v>2015</v>
      </c>
      <c r="I1456" s="127">
        <v>0</v>
      </c>
      <c r="J1456" s="127">
        <v>1</v>
      </c>
      <c r="K1456" s="127">
        <v>698.6</v>
      </c>
      <c r="L1456" s="127">
        <v>656.6</v>
      </c>
      <c r="M1456" s="127">
        <v>472814.83</v>
      </c>
      <c r="N1456" s="127">
        <v>375279.68</v>
      </c>
      <c r="O1456" s="127">
        <v>405586.31</v>
      </c>
      <c r="P1456" s="127">
        <v>248742.06</v>
      </c>
      <c r="Q1456" s="127">
        <v>676.8</v>
      </c>
    </row>
    <row r="1457" spans="1:17" ht="25.5" x14ac:dyDescent="0.2">
      <c r="A1457" t="str">
        <f t="shared" si="22"/>
        <v>2015_3105</v>
      </c>
      <c r="D1457" s="126">
        <v>1455</v>
      </c>
      <c r="E1457" s="127">
        <v>3105</v>
      </c>
      <c r="F1457" s="127" t="s">
        <v>128</v>
      </c>
      <c r="G1457" s="127">
        <v>3105</v>
      </c>
      <c r="H1457" s="127">
        <v>2015</v>
      </c>
      <c r="I1457" s="127">
        <v>0</v>
      </c>
      <c r="J1457" s="127">
        <v>1</v>
      </c>
      <c r="K1457" s="127">
        <v>1404.8</v>
      </c>
      <c r="L1457" s="127">
        <v>1373.7</v>
      </c>
      <c r="M1457" s="127">
        <v>524487.91</v>
      </c>
      <c r="N1457" s="127">
        <v>303238.06</v>
      </c>
      <c r="O1457" s="127">
        <v>319049.59999999998</v>
      </c>
      <c r="P1457" s="127">
        <v>508443.28</v>
      </c>
      <c r="Q1457" s="127">
        <v>373.35</v>
      </c>
    </row>
    <row r="1458" spans="1:17" x14ac:dyDescent="0.2">
      <c r="A1458" t="str">
        <f t="shared" si="22"/>
        <v>2015_3114</v>
      </c>
      <c r="D1458" s="126">
        <v>1456</v>
      </c>
      <c r="E1458" s="127">
        <v>3114</v>
      </c>
      <c r="F1458" s="127" t="s">
        <v>129</v>
      </c>
      <c r="G1458" s="127">
        <v>3114</v>
      </c>
      <c r="H1458" s="127">
        <v>2015</v>
      </c>
      <c r="I1458" s="127">
        <v>0</v>
      </c>
      <c r="J1458" s="127">
        <v>1</v>
      </c>
      <c r="K1458" s="127">
        <v>3430.3</v>
      </c>
      <c r="L1458" s="127">
        <v>3517.1</v>
      </c>
      <c r="M1458" s="127">
        <v>1162799.46</v>
      </c>
      <c r="N1458" s="127">
        <v>990196.36</v>
      </c>
      <c r="O1458" s="127">
        <v>1037153.6</v>
      </c>
      <c r="P1458" s="127">
        <v>697247.6</v>
      </c>
      <c r="Q1458" s="127">
        <v>338.98</v>
      </c>
    </row>
    <row r="1459" spans="1:17" ht="25.5" x14ac:dyDescent="0.2">
      <c r="A1459" t="str">
        <f t="shared" si="22"/>
        <v>2015_3119</v>
      </c>
      <c r="D1459" s="126">
        <v>1457</v>
      </c>
      <c r="E1459" s="127">
        <v>3119</v>
      </c>
      <c r="F1459" s="127" t="s">
        <v>130</v>
      </c>
      <c r="G1459" s="127">
        <v>3119</v>
      </c>
      <c r="H1459" s="127">
        <v>2015</v>
      </c>
      <c r="I1459" s="127">
        <v>0</v>
      </c>
      <c r="J1459" s="127">
        <v>1</v>
      </c>
      <c r="K1459" s="127">
        <v>895.4</v>
      </c>
      <c r="L1459" s="127">
        <v>829.5</v>
      </c>
      <c r="M1459" s="127">
        <v>452473.96</v>
      </c>
      <c r="N1459" s="127">
        <v>450110.19</v>
      </c>
      <c r="O1459" s="127">
        <v>472613.87</v>
      </c>
      <c r="P1459" s="127">
        <v>257900.07</v>
      </c>
      <c r="Q1459" s="127">
        <v>505.33</v>
      </c>
    </row>
    <row r="1460" spans="1:17" x14ac:dyDescent="0.2">
      <c r="A1460" t="str">
        <f t="shared" si="22"/>
        <v>2015_3141</v>
      </c>
      <c r="D1460" s="126">
        <v>1458</v>
      </c>
      <c r="E1460" s="127">
        <v>3141</v>
      </c>
      <c r="F1460" s="127" t="s">
        <v>131</v>
      </c>
      <c r="G1460" s="127">
        <v>3141</v>
      </c>
      <c r="H1460" s="127">
        <v>2015</v>
      </c>
      <c r="I1460" s="127">
        <v>0</v>
      </c>
      <c r="J1460" s="127">
        <v>1</v>
      </c>
      <c r="K1460" s="127">
        <v>13328</v>
      </c>
      <c r="L1460" s="127">
        <v>13033.6</v>
      </c>
      <c r="M1460" s="127">
        <v>1782128.68</v>
      </c>
      <c r="N1460" s="127">
        <v>4107253.35</v>
      </c>
      <c r="O1460" s="127">
        <v>4188044.08</v>
      </c>
      <c r="P1460" s="127">
        <v>4585292.49</v>
      </c>
      <c r="Q1460" s="127">
        <v>133.71</v>
      </c>
    </row>
    <row r="1461" spans="1:17" ht="25.5" x14ac:dyDescent="0.2">
      <c r="A1461" t="str">
        <f t="shared" si="22"/>
        <v>2015_3150</v>
      </c>
      <c r="D1461" s="126">
        <v>1459</v>
      </c>
      <c r="E1461" s="127">
        <v>3150</v>
      </c>
      <c r="F1461" s="127" t="s">
        <v>132</v>
      </c>
      <c r="G1461" s="127">
        <v>3150</v>
      </c>
      <c r="H1461" s="127">
        <v>2015</v>
      </c>
      <c r="I1461" s="127">
        <v>0</v>
      </c>
      <c r="J1461" s="127">
        <v>1</v>
      </c>
      <c r="K1461" s="127">
        <v>1085.4000000000001</v>
      </c>
      <c r="L1461" s="127">
        <v>1150.4000000000001</v>
      </c>
      <c r="M1461" s="127">
        <v>224534.36</v>
      </c>
      <c r="N1461" s="127">
        <v>407786.88</v>
      </c>
      <c r="O1461" s="127">
        <v>440618.79</v>
      </c>
      <c r="P1461" s="127">
        <v>343553.12</v>
      </c>
      <c r="Q1461" s="127">
        <v>206.87</v>
      </c>
    </row>
    <row r="1462" spans="1:17" ht="25.5" x14ac:dyDescent="0.2">
      <c r="A1462" t="str">
        <f t="shared" si="22"/>
        <v>2015_3154</v>
      </c>
      <c r="D1462" s="126">
        <v>1460</v>
      </c>
      <c r="E1462" s="127">
        <v>3154</v>
      </c>
      <c r="F1462" s="127" t="s">
        <v>133</v>
      </c>
      <c r="G1462" s="127">
        <v>3154</v>
      </c>
      <c r="H1462" s="127">
        <v>2015</v>
      </c>
      <c r="I1462" s="127">
        <v>0</v>
      </c>
      <c r="J1462" s="127">
        <v>1</v>
      </c>
      <c r="K1462" s="127">
        <v>547.9</v>
      </c>
      <c r="L1462" s="127">
        <v>516</v>
      </c>
      <c r="M1462" s="127">
        <v>442655.76</v>
      </c>
      <c r="N1462" s="127">
        <v>299056.48</v>
      </c>
      <c r="O1462" s="127">
        <v>303756.71000000002</v>
      </c>
      <c r="P1462" s="127">
        <v>157248.91</v>
      </c>
      <c r="Q1462" s="127">
        <v>807.91</v>
      </c>
    </row>
    <row r="1463" spans="1:17" x14ac:dyDescent="0.2">
      <c r="A1463" t="str">
        <f t="shared" si="22"/>
        <v>2015_3186</v>
      </c>
      <c r="D1463" s="126">
        <v>1461</v>
      </c>
      <c r="E1463" s="127">
        <v>3186</v>
      </c>
      <c r="F1463" s="127" t="s">
        <v>335</v>
      </c>
      <c r="G1463" s="127">
        <v>3186</v>
      </c>
      <c r="H1463" s="127">
        <v>2015</v>
      </c>
      <c r="I1463" s="127">
        <v>0</v>
      </c>
      <c r="J1463" s="127">
        <v>1</v>
      </c>
      <c r="K1463" s="127">
        <v>380.1</v>
      </c>
      <c r="L1463" s="127">
        <v>350.1</v>
      </c>
      <c r="M1463" s="127">
        <v>332910.93</v>
      </c>
      <c r="N1463" s="127">
        <v>185175.3</v>
      </c>
      <c r="O1463" s="127">
        <v>189786.32</v>
      </c>
      <c r="P1463" s="127">
        <v>62169</v>
      </c>
      <c r="Q1463" s="127">
        <v>875.85</v>
      </c>
    </row>
    <row r="1464" spans="1:17" x14ac:dyDescent="0.2">
      <c r="A1464" t="str">
        <f t="shared" si="22"/>
        <v>2015_3204</v>
      </c>
      <c r="D1464" s="126">
        <v>1462</v>
      </c>
      <c r="E1464" s="127">
        <v>3204</v>
      </c>
      <c r="F1464" s="127" t="s">
        <v>134</v>
      </c>
      <c r="G1464" s="127">
        <v>3204</v>
      </c>
      <c r="H1464" s="127">
        <v>2015</v>
      </c>
      <c r="I1464" s="127">
        <v>0</v>
      </c>
      <c r="J1464" s="127">
        <v>1</v>
      </c>
      <c r="K1464" s="127">
        <v>880.5</v>
      </c>
      <c r="L1464" s="127">
        <v>917.7</v>
      </c>
      <c r="M1464" s="127">
        <v>154238.81</v>
      </c>
      <c r="N1464" s="127">
        <v>160353.76999999999</v>
      </c>
      <c r="O1464" s="127">
        <v>187065.92</v>
      </c>
      <c r="P1464" s="127">
        <v>161891.99</v>
      </c>
      <c r="Q1464" s="127">
        <v>175.17</v>
      </c>
    </row>
    <row r="1465" spans="1:17" x14ac:dyDescent="0.2">
      <c r="A1465" t="str">
        <f t="shared" si="22"/>
        <v>2015_3231</v>
      </c>
      <c r="D1465" s="126">
        <v>1463</v>
      </c>
      <c r="E1465" s="127">
        <v>3231</v>
      </c>
      <c r="F1465" s="127" t="s">
        <v>135</v>
      </c>
      <c r="G1465" s="127">
        <v>3231</v>
      </c>
      <c r="H1465" s="127">
        <v>2015</v>
      </c>
      <c r="I1465" s="127">
        <v>0</v>
      </c>
      <c r="J1465" s="127">
        <v>1</v>
      </c>
      <c r="K1465" s="127">
        <v>6617.1</v>
      </c>
      <c r="L1465" s="127">
        <v>6642.5</v>
      </c>
      <c r="M1465" s="127">
        <v>938304.51</v>
      </c>
      <c r="N1465" s="127">
        <v>649441.91</v>
      </c>
      <c r="O1465" s="127">
        <v>696527.1</v>
      </c>
      <c r="P1465" s="127">
        <v>912686.39</v>
      </c>
      <c r="Q1465" s="127">
        <v>141.80000000000001</v>
      </c>
    </row>
    <row r="1466" spans="1:17" x14ac:dyDescent="0.2">
      <c r="A1466" t="str">
        <f t="shared" si="22"/>
        <v>2015_3312</v>
      </c>
      <c r="D1466" s="126">
        <v>1464</v>
      </c>
      <c r="E1466" s="127">
        <v>3312</v>
      </c>
      <c r="F1466" s="127" t="s">
        <v>136</v>
      </c>
      <c r="G1466" s="127">
        <v>3312</v>
      </c>
      <c r="H1466" s="127">
        <v>2015</v>
      </c>
      <c r="I1466" s="127">
        <v>0</v>
      </c>
      <c r="J1466" s="127">
        <v>1</v>
      </c>
      <c r="K1466" s="127">
        <v>1963.7</v>
      </c>
      <c r="L1466" s="127">
        <v>1857.7</v>
      </c>
      <c r="M1466" s="127">
        <v>577567.49</v>
      </c>
      <c r="N1466" s="127">
        <v>658807.73</v>
      </c>
      <c r="O1466" s="127">
        <v>697148.57</v>
      </c>
      <c r="P1466" s="127">
        <v>704320.71</v>
      </c>
      <c r="Q1466" s="127">
        <v>294.12</v>
      </c>
    </row>
    <row r="1467" spans="1:17" x14ac:dyDescent="0.2">
      <c r="A1467" t="str">
        <f t="shared" si="22"/>
        <v>2015_3330</v>
      </c>
      <c r="D1467" s="126">
        <v>1465</v>
      </c>
      <c r="E1467" s="127">
        <v>3330</v>
      </c>
      <c r="F1467" s="127" t="s">
        <v>137</v>
      </c>
      <c r="G1467" s="127">
        <v>3330</v>
      </c>
      <c r="H1467" s="127">
        <v>2015</v>
      </c>
      <c r="I1467" s="127">
        <v>0</v>
      </c>
      <c r="J1467" s="127">
        <v>1</v>
      </c>
      <c r="K1467" s="127">
        <v>338.9</v>
      </c>
      <c r="L1467" s="127">
        <v>307</v>
      </c>
      <c r="M1467" s="127">
        <v>173444.18</v>
      </c>
      <c r="N1467" s="127">
        <v>79995.69</v>
      </c>
      <c r="O1467" s="127">
        <v>84245.9</v>
      </c>
      <c r="P1467" s="127">
        <v>59867</v>
      </c>
      <c r="Q1467" s="127">
        <v>511.79</v>
      </c>
    </row>
    <row r="1468" spans="1:17" ht="25.5" x14ac:dyDescent="0.2">
      <c r="A1468" t="str">
        <f t="shared" si="22"/>
        <v>2015_3348</v>
      </c>
      <c r="D1468" s="126">
        <v>1466</v>
      </c>
      <c r="E1468" s="127">
        <v>3348</v>
      </c>
      <c r="F1468" s="127" t="s">
        <v>138</v>
      </c>
      <c r="G1468" s="127">
        <v>3348</v>
      </c>
      <c r="H1468" s="127">
        <v>2015</v>
      </c>
      <c r="I1468" s="127">
        <v>0</v>
      </c>
      <c r="J1468" s="127">
        <v>1</v>
      </c>
      <c r="K1468" s="127">
        <v>444.1</v>
      </c>
      <c r="L1468" s="127">
        <v>432.1</v>
      </c>
      <c r="M1468" s="127">
        <v>170573.85</v>
      </c>
      <c r="N1468" s="127">
        <v>149343.76</v>
      </c>
      <c r="O1468" s="127">
        <v>156889.28</v>
      </c>
      <c r="P1468" s="127">
        <v>105719</v>
      </c>
      <c r="Q1468" s="127">
        <v>384.09</v>
      </c>
    </row>
    <row r="1469" spans="1:17" x14ac:dyDescent="0.2">
      <c r="A1469" t="str">
        <f t="shared" si="22"/>
        <v>2015_3375</v>
      </c>
      <c r="D1469" s="126">
        <v>1467</v>
      </c>
      <c r="E1469" s="127">
        <v>3375</v>
      </c>
      <c r="F1469" s="127" t="s">
        <v>139</v>
      </c>
      <c r="G1469" s="127">
        <v>3375</v>
      </c>
      <c r="H1469" s="127">
        <v>2015</v>
      </c>
      <c r="I1469" s="127">
        <v>0</v>
      </c>
      <c r="J1469" s="127">
        <v>1</v>
      </c>
      <c r="K1469" s="127">
        <v>1807.3</v>
      </c>
      <c r="L1469" s="127">
        <v>1739.9</v>
      </c>
      <c r="M1469" s="127">
        <v>171673.14</v>
      </c>
      <c r="N1469" s="127">
        <v>846614.61</v>
      </c>
      <c r="O1469" s="127">
        <v>939302.81</v>
      </c>
      <c r="P1469" s="127">
        <v>955657.81</v>
      </c>
      <c r="Q1469" s="127">
        <v>94.99</v>
      </c>
    </row>
    <row r="1470" spans="1:17" ht="25.5" x14ac:dyDescent="0.2">
      <c r="A1470" t="str">
        <f t="shared" si="22"/>
        <v>2015_3420</v>
      </c>
      <c r="D1470" s="126">
        <v>1468</v>
      </c>
      <c r="E1470" s="127">
        <v>3420</v>
      </c>
      <c r="F1470" s="127" t="s">
        <v>140</v>
      </c>
      <c r="G1470" s="127">
        <v>3420</v>
      </c>
      <c r="H1470" s="127">
        <v>2015</v>
      </c>
      <c r="I1470" s="127">
        <v>0</v>
      </c>
      <c r="J1470" s="127">
        <v>1</v>
      </c>
      <c r="K1470" s="127">
        <v>617.70000000000005</v>
      </c>
      <c r="L1470" s="127">
        <v>636.4</v>
      </c>
      <c r="M1470" s="127">
        <v>153010.32999999999</v>
      </c>
      <c r="N1470" s="127">
        <v>210518.47</v>
      </c>
      <c r="O1470" s="127">
        <v>220498.62</v>
      </c>
      <c r="P1470" s="127">
        <v>259256.12</v>
      </c>
      <c r="Q1470" s="127">
        <v>247.71</v>
      </c>
    </row>
    <row r="1471" spans="1:17" x14ac:dyDescent="0.2">
      <c r="A1471" t="str">
        <f t="shared" si="22"/>
        <v>2015_3465</v>
      </c>
      <c r="D1471" s="126">
        <v>1469</v>
      </c>
      <c r="E1471" s="127">
        <v>3465</v>
      </c>
      <c r="F1471" s="127" t="s">
        <v>141</v>
      </c>
      <c r="G1471" s="127">
        <v>3465</v>
      </c>
      <c r="H1471" s="127">
        <v>2015</v>
      </c>
      <c r="I1471" s="127">
        <v>0</v>
      </c>
      <c r="J1471" s="127">
        <v>1</v>
      </c>
      <c r="K1471" s="127">
        <v>298.3</v>
      </c>
      <c r="L1471" s="127">
        <v>323.3</v>
      </c>
      <c r="M1471" s="127">
        <v>190193.79</v>
      </c>
      <c r="N1471" s="127">
        <v>80813.03</v>
      </c>
      <c r="O1471" s="127">
        <v>84938.12</v>
      </c>
      <c r="P1471" s="127">
        <v>61310</v>
      </c>
      <c r="Q1471" s="127">
        <v>637.59</v>
      </c>
    </row>
    <row r="1472" spans="1:17" ht="25.5" x14ac:dyDescent="0.2">
      <c r="A1472" t="str">
        <f t="shared" si="22"/>
        <v>2015_3537</v>
      </c>
      <c r="D1472" s="126">
        <v>1470</v>
      </c>
      <c r="E1472" s="127">
        <v>3537</v>
      </c>
      <c r="F1472" s="127" t="s">
        <v>142</v>
      </c>
      <c r="G1472" s="127">
        <v>3537</v>
      </c>
      <c r="H1472" s="127">
        <v>2015</v>
      </c>
      <c r="I1472" s="127">
        <v>0</v>
      </c>
      <c r="J1472" s="127">
        <v>1</v>
      </c>
      <c r="K1472" s="127">
        <v>320.7</v>
      </c>
      <c r="L1472" s="127">
        <v>273.5</v>
      </c>
      <c r="M1472" s="127">
        <v>602123.64</v>
      </c>
      <c r="N1472" s="127">
        <v>149334.6</v>
      </c>
      <c r="O1472" s="127">
        <v>155165.53</v>
      </c>
      <c r="P1472" s="127">
        <v>155693.79999999999</v>
      </c>
      <c r="Q1472" s="127">
        <v>1877.53</v>
      </c>
    </row>
    <row r="1473" spans="1:17" ht="25.5" x14ac:dyDescent="0.2">
      <c r="A1473" t="str">
        <f t="shared" si="22"/>
        <v>2015_3555</v>
      </c>
      <c r="D1473" s="126">
        <v>1471</v>
      </c>
      <c r="E1473" s="127">
        <v>3555</v>
      </c>
      <c r="F1473" s="127" t="s">
        <v>143</v>
      </c>
      <c r="G1473" s="127">
        <v>3555</v>
      </c>
      <c r="H1473" s="127">
        <v>2015</v>
      </c>
      <c r="I1473" s="127">
        <v>0</v>
      </c>
      <c r="J1473" s="127">
        <v>1</v>
      </c>
      <c r="K1473" s="127">
        <v>611.4</v>
      </c>
      <c r="L1473" s="127">
        <v>622</v>
      </c>
      <c r="M1473" s="127">
        <v>194831.65</v>
      </c>
      <c r="N1473" s="127">
        <v>175487.82</v>
      </c>
      <c r="O1473" s="127">
        <v>184037.58</v>
      </c>
      <c r="P1473" s="127">
        <v>171764.43</v>
      </c>
      <c r="Q1473" s="127">
        <v>318.66000000000003</v>
      </c>
    </row>
    <row r="1474" spans="1:17" x14ac:dyDescent="0.2">
      <c r="A1474" t="str">
        <f t="shared" si="22"/>
        <v>2015_3600</v>
      </c>
      <c r="D1474" s="126">
        <v>1472</v>
      </c>
      <c r="E1474" s="127">
        <v>3600</v>
      </c>
      <c r="F1474" s="127" t="s">
        <v>144</v>
      </c>
      <c r="G1474" s="127">
        <v>3600</v>
      </c>
      <c r="H1474" s="127">
        <v>2015</v>
      </c>
      <c r="I1474" s="127">
        <v>0</v>
      </c>
      <c r="J1474" s="127">
        <v>1</v>
      </c>
      <c r="K1474" s="127">
        <v>2126.1999999999998</v>
      </c>
      <c r="L1474" s="127">
        <v>2067.4</v>
      </c>
      <c r="M1474" s="127">
        <v>575414.29</v>
      </c>
      <c r="N1474" s="127">
        <v>301590.08</v>
      </c>
      <c r="O1474" s="127">
        <v>352774.85</v>
      </c>
      <c r="P1474" s="127">
        <v>428032.7</v>
      </c>
      <c r="Q1474" s="127">
        <v>270.63</v>
      </c>
    </row>
    <row r="1475" spans="1:17" x14ac:dyDescent="0.2">
      <c r="A1475" t="str">
        <f t="shared" si="22"/>
        <v>2015_3609</v>
      </c>
      <c r="D1475" s="126">
        <v>1473</v>
      </c>
      <c r="E1475" s="127">
        <v>3609</v>
      </c>
      <c r="F1475" s="127" t="s">
        <v>145</v>
      </c>
      <c r="G1475" s="127">
        <v>3609</v>
      </c>
      <c r="H1475" s="127">
        <v>2015</v>
      </c>
      <c r="I1475" s="127">
        <v>0</v>
      </c>
      <c r="J1475" s="127">
        <v>1</v>
      </c>
      <c r="K1475" s="127">
        <v>470.6</v>
      </c>
      <c r="L1475" s="127">
        <v>480.7</v>
      </c>
      <c r="M1475" s="127">
        <v>906051.87</v>
      </c>
      <c r="N1475" s="127">
        <v>312145.3</v>
      </c>
      <c r="O1475" s="127">
        <v>429407.23</v>
      </c>
      <c r="P1475" s="127">
        <v>103523.38</v>
      </c>
      <c r="Q1475" s="127">
        <v>1925.31</v>
      </c>
    </row>
    <row r="1476" spans="1:17" ht="25.5" x14ac:dyDescent="0.2">
      <c r="A1476" t="str">
        <f t="shared" ref="A1476:A1539" si="23">CONCATENATE(H1476,"_",G1476)</f>
        <v>2015_3645</v>
      </c>
      <c r="D1476" s="126">
        <v>1474</v>
      </c>
      <c r="E1476" s="127">
        <v>3645</v>
      </c>
      <c r="F1476" s="127" t="s">
        <v>146</v>
      </c>
      <c r="G1476" s="127">
        <v>3645</v>
      </c>
      <c r="H1476" s="127">
        <v>2015</v>
      </c>
      <c r="I1476" s="127">
        <v>0</v>
      </c>
      <c r="J1476" s="127">
        <v>1</v>
      </c>
      <c r="K1476" s="127">
        <v>2559.6</v>
      </c>
      <c r="L1476" s="127">
        <v>3048.6</v>
      </c>
      <c r="M1476" s="127">
        <v>744394.09</v>
      </c>
      <c r="N1476" s="127">
        <v>530787.25</v>
      </c>
      <c r="O1476" s="127">
        <v>574098.13</v>
      </c>
      <c r="P1476" s="127">
        <v>688783.35</v>
      </c>
      <c r="Q1476" s="127">
        <v>290.82</v>
      </c>
    </row>
    <row r="1477" spans="1:17" x14ac:dyDescent="0.2">
      <c r="A1477" t="str">
        <f t="shared" si="23"/>
        <v>2015_3715</v>
      </c>
      <c r="D1477" s="126">
        <v>1475</v>
      </c>
      <c r="E1477" s="127">
        <v>3715</v>
      </c>
      <c r="F1477" s="127" t="s">
        <v>147</v>
      </c>
      <c r="G1477" s="127">
        <v>3715</v>
      </c>
      <c r="H1477" s="127">
        <v>2015</v>
      </c>
      <c r="I1477" s="127">
        <v>0</v>
      </c>
      <c r="J1477" s="127">
        <v>1</v>
      </c>
      <c r="K1477" s="127">
        <v>7145.2</v>
      </c>
      <c r="L1477" s="127">
        <v>7125.7</v>
      </c>
      <c r="M1477" s="127">
        <v>2182208.92</v>
      </c>
      <c r="N1477" s="127">
        <v>949314.12</v>
      </c>
      <c r="O1477" s="127">
        <v>1109732.24</v>
      </c>
      <c r="P1477" s="127">
        <v>1021413.66</v>
      </c>
      <c r="Q1477" s="127">
        <v>305.41000000000003</v>
      </c>
    </row>
    <row r="1478" spans="1:17" x14ac:dyDescent="0.2">
      <c r="A1478" t="str">
        <f t="shared" si="23"/>
        <v>2015_3744</v>
      </c>
      <c r="D1478" s="126">
        <v>1476</v>
      </c>
      <c r="E1478" s="127">
        <v>3744</v>
      </c>
      <c r="F1478" s="127" t="s">
        <v>148</v>
      </c>
      <c r="G1478" s="127">
        <v>3744</v>
      </c>
      <c r="H1478" s="127">
        <v>2015</v>
      </c>
      <c r="I1478" s="127">
        <v>0</v>
      </c>
      <c r="J1478" s="127">
        <v>1</v>
      </c>
      <c r="K1478" s="127">
        <v>680.6</v>
      </c>
      <c r="L1478" s="127">
        <v>652.5</v>
      </c>
      <c r="M1478" s="127">
        <v>359767.27</v>
      </c>
      <c r="N1478" s="127">
        <v>242229.66</v>
      </c>
      <c r="O1478" s="127">
        <v>259722.91</v>
      </c>
      <c r="P1478" s="127">
        <v>264819.27</v>
      </c>
      <c r="Q1478" s="127">
        <v>528.6</v>
      </c>
    </row>
    <row r="1479" spans="1:17" ht="25.5" x14ac:dyDescent="0.2">
      <c r="A1479" t="str">
        <f t="shared" si="23"/>
        <v>2015_3798</v>
      </c>
      <c r="D1479" s="126">
        <v>1477</v>
      </c>
      <c r="E1479" s="127">
        <v>3798</v>
      </c>
      <c r="F1479" s="127" t="s">
        <v>149</v>
      </c>
      <c r="G1479" s="127">
        <v>3798</v>
      </c>
      <c r="H1479" s="127">
        <v>2015</v>
      </c>
      <c r="I1479" s="127">
        <v>0</v>
      </c>
      <c r="J1479" s="127">
        <v>1</v>
      </c>
      <c r="K1479" s="127">
        <v>563.20000000000005</v>
      </c>
      <c r="L1479" s="127">
        <v>635.4</v>
      </c>
      <c r="M1479" s="127">
        <v>312786.31</v>
      </c>
      <c r="N1479" s="127">
        <v>150103.18</v>
      </c>
      <c r="O1479" s="127">
        <v>165856.64000000001</v>
      </c>
      <c r="P1479" s="127">
        <v>166371.59</v>
      </c>
      <c r="Q1479" s="127">
        <v>555.37</v>
      </c>
    </row>
    <row r="1480" spans="1:17" x14ac:dyDescent="0.2">
      <c r="A1480" t="str">
        <f t="shared" si="23"/>
        <v>2015_3816</v>
      </c>
      <c r="D1480" s="126">
        <v>1478</v>
      </c>
      <c r="E1480" s="127">
        <v>3816</v>
      </c>
      <c r="F1480" s="127" t="s">
        <v>150</v>
      </c>
      <c r="G1480" s="127">
        <v>3816</v>
      </c>
      <c r="H1480" s="127">
        <v>2015</v>
      </c>
      <c r="I1480" s="127">
        <v>0</v>
      </c>
      <c r="J1480" s="127">
        <v>1</v>
      </c>
      <c r="K1480" s="127">
        <v>398.1</v>
      </c>
      <c r="L1480" s="127">
        <v>481.1</v>
      </c>
      <c r="M1480" s="127">
        <v>52625.48</v>
      </c>
      <c r="N1480" s="127">
        <v>116929.38</v>
      </c>
      <c r="O1480" s="127">
        <v>117561.02</v>
      </c>
      <c r="P1480" s="127">
        <v>79720.55</v>
      </c>
      <c r="Q1480" s="127">
        <v>132.19</v>
      </c>
    </row>
    <row r="1481" spans="1:17" ht="38.25" x14ac:dyDescent="0.2">
      <c r="A1481" t="str">
        <f t="shared" si="23"/>
        <v>2015_3841</v>
      </c>
      <c r="D1481" s="126">
        <v>1479</v>
      </c>
      <c r="E1481" s="127">
        <v>3841</v>
      </c>
      <c r="F1481" s="127" t="s">
        <v>151</v>
      </c>
      <c r="G1481" s="127">
        <v>3841</v>
      </c>
      <c r="H1481" s="127">
        <v>2015</v>
      </c>
      <c r="I1481" s="127">
        <v>0</v>
      </c>
      <c r="J1481" s="127">
        <v>1</v>
      </c>
      <c r="K1481" s="127">
        <v>764.9</v>
      </c>
      <c r="L1481" s="127">
        <v>819</v>
      </c>
      <c r="M1481" s="127">
        <v>131260.19</v>
      </c>
      <c r="N1481" s="127">
        <v>310054.28000000003</v>
      </c>
      <c r="O1481" s="127">
        <v>321828.90999999997</v>
      </c>
      <c r="P1481" s="127">
        <v>274692.07</v>
      </c>
      <c r="Q1481" s="127">
        <v>171.6</v>
      </c>
    </row>
    <row r="1482" spans="1:17" ht="25.5" x14ac:dyDescent="0.2">
      <c r="A1482" t="str">
        <f t="shared" si="23"/>
        <v>2015_3906</v>
      </c>
      <c r="D1482" s="126">
        <v>1480</v>
      </c>
      <c r="E1482" s="127">
        <v>3906</v>
      </c>
      <c r="F1482" s="127" t="s">
        <v>152</v>
      </c>
      <c r="G1482" s="127">
        <v>3906</v>
      </c>
      <c r="H1482" s="127">
        <v>2015</v>
      </c>
      <c r="I1482" s="127">
        <v>0</v>
      </c>
      <c r="J1482" s="127">
        <v>1</v>
      </c>
      <c r="K1482" s="127">
        <v>427.4</v>
      </c>
      <c r="L1482" s="127">
        <v>465.6</v>
      </c>
      <c r="M1482" s="127">
        <v>116374.22</v>
      </c>
      <c r="N1482" s="127">
        <v>125651.75</v>
      </c>
      <c r="O1482" s="127">
        <v>135913.51999999999</v>
      </c>
      <c r="P1482" s="127">
        <v>76541</v>
      </c>
      <c r="Q1482" s="127">
        <v>272.27999999999997</v>
      </c>
    </row>
    <row r="1483" spans="1:17" ht="25.5" x14ac:dyDescent="0.2">
      <c r="A1483" t="str">
        <f t="shared" si="23"/>
        <v>2015_4419</v>
      </c>
      <c r="D1483" s="126">
        <v>1481</v>
      </c>
      <c r="E1483" s="127">
        <v>4419</v>
      </c>
      <c r="F1483" s="127" t="s">
        <v>336</v>
      </c>
      <c r="G1483" s="127">
        <v>4419</v>
      </c>
      <c r="H1483" s="127">
        <v>2015</v>
      </c>
      <c r="I1483" s="127">
        <v>0</v>
      </c>
      <c r="J1483" s="127">
        <v>1</v>
      </c>
      <c r="K1483" s="127">
        <v>776.3</v>
      </c>
      <c r="L1483" s="127">
        <v>760.3</v>
      </c>
      <c r="M1483" s="127">
        <v>733698.52</v>
      </c>
      <c r="N1483" s="127">
        <v>0</v>
      </c>
      <c r="O1483" s="127">
        <v>8635.25</v>
      </c>
      <c r="P1483" s="127">
        <v>211227.93</v>
      </c>
      <c r="Q1483" s="127">
        <v>945.12</v>
      </c>
    </row>
    <row r="1484" spans="1:17" x14ac:dyDescent="0.2">
      <c r="A1484" t="str">
        <f t="shared" si="23"/>
        <v>2015_3942</v>
      </c>
      <c r="D1484" s="126">
        <v>1482</v>
      </c>
      <c r="E1484" s="127">
        <v>3942</v>
      </c>
      <c r="F1484" s="127" t="s">
        <v>153</v>
      </c>
      <c r="G1484" s="127">
        <v>3942</v>
      </c>
      <c r="H1484" s="127">
        <v>2015</v>
      </c>
      <c r="I1484" s="127">
        <v>0</v>
      </c>
      <c r="J1484" s="127">
        <v>1</v>
      </c>
      <c r="K1484" s="127">
        <v>676.4</v>
      </c>
      <c r="L1484" s="127">
        <v>685.4</v>
      </c>
      <c r="M1484" s="127">
        <v>295622.71000000002</v>
      </c>
      <c r="N1484" s="127">
        <v>281937.84999999998</v>
      </c>
      <c r="O1484" s="127">
        <v>289555.5</v>
      </c>
      <c r="P1484" s="127">
        <v>210733.05</v>
      </c>
      <c r="Q1484" s="127">
        <v>437.05</v>
      </c>
    </row>
    <row r="1485" spans="1:17" ht="38.25" x14ac:dyDescent="0.2">
      <c r="A1485" t="str">
        <f t="shared" si="23"/>
        <v>2015_4023</v>
      </c>
      <c r="D1485" s="126">
        <v>1483</v>
      </c>
      <c r="E1485" s="127">
        <v>4023</v>
      </c>
      <c r="F1485" s="127" t="s">
        <v>337</v>
      </c>
      <c r="G1485" s="127">
        <v>4023</v>
      </c>
      <c r="H1485" s="127">
        <v>2015</v>
      </c>
      <c r="I1485" s="127">
        <v>0</v>
      </c>
      <c r="J1485" s="127">
        <v>1</v>
      </c>
      <c r="K1485" s="127">
        <v>633.29999999999995</v>
      </c>
      <c r="L1485" s="127">
        <v>685.4</v>
      </c>
      <c r="M1485" s="127">
        <v>127348.79</v>
      </c>
      <c r="N1485" s="127">
        <v>100873.07</v>
      </c>
      <c r="O1485" s="127">
        <v>116438.81</v>
      </c>
      <c r="P1485" s="127">
        <v>216780.25</v>
      </c>
      <c r="Q1485" s="127">
        <v>201.09</v>
      </c>
    </row>
    <row r="1486" spans="1:17" ht="51" x14ac:dyDescent="0.2">
      <c r="A1486" t="str">
        <f t="shared" si="23"/>
        <v>2015_4033</v>
      </c>
      <c r="D1486" s="126">
        <v>1484</v>
      </c>
      <c r="E1486" s="127">
        <v>4033</v>
      </c>
      <c r="F1486" s="127" t="s">
        <v>154</v>
      </c>
      <c r="G1486" s="127">
        <v>4033</v>
      </c>
      <c r="H1486" s="127">
        <v>2015</v>
      </c>
      <c r="I1486" s="127">
        <v>0</v>
      </c>
      <c r="J1486" s="127">
        <v>1</v>
      </c>
      <c r="K1486" s="127">
        <v>663.6</v>
      </c>
      <c r="L1486" s="127">
        <v>624.29999999999995</v>
      </c>
      <c r="M1486" s="127">
        <v>286246.05</v>
      </c>
      <c r="N1486" s="127">
        <v>100641.26</v>
      </c>
      <c r="O1486" s="127">
        <v>104194.33</v>
      </c>
      <c r="P1486" s="127">
        <v>189674.09</v>
      </c>
      <c r="Q1486" s="127">
        <v>431.35</v>
      </c>
    </row>
    <row r="1487" spans="1:17" ht="25.5" x14ac:dyDescent="0.2">
      <c r="A1487" t="str">
        <f t="shared" si="23"/>
        <v>2015_4041</v>
      </c>
      <c r="D1487" s="126">
        <v>1485</v>
      </c>
      <c r="E1487" s="127">
        <v>4041</v>
      </c>
      <c r="F1487" s="127" t="s">
        <v>155</v>
      </c>
      <c r="G1487" s="127">
        <v>4041</v>
      </c>
      <c r="H1487" s="127">
        <v>2015</v>
      </c>
      <c r="I1487" s="127">
        <v>0</v>
      </c>
      <c r="J1487" s="127">
        <v>1</v>
      </c>
      <c r="K1487" s="127">
        <v>1354.6</v>
      </c>
      <c r="L1487" s="127">
        <v>1398.7</v>
      </c>
      <c r="M1487" s="127">
        <v>784460.31</v>
      </c>
      <c r="N1487" s="127">
        <v>662779</v>
      </c>
      <c r="O1487" s="127">
        <v>679210.96</v>
      </c>
      <c r="P1487" s="127">
        <v>381397.15</v>
      </c>
      <c r="Q1487" s="127">
        <v>579.11</v>
      </c>
    </row>
    <row r="1488" spans="1:17" ht="25.5" x14ac:dyDescent="0.2">
      <c r="A1488" t="str">
        <f t="shared" si="23"/>
        <v>2015_4043</v>
      </c>
      <c r="D1488" s="126">
        <v>1486</v>
      </c>
      <c r="E1488" s="127">
        <v>4043</v>
      </c>
      <c r="F1488" s="127" t="s">
        <v>156</v>
      </c>
      <c r="G1488" s="127">
        <v>4043</v>
      </c>
      <c r="H1488" s="127">
        <v>2015</v>
      </c>
      <c r="I1488" s="127">
        <v>0</v>
      </c>
      <c r="J1488" s="127">
        <v>1</v>
      </c>
      <c r="K1488" s="127">
        <v>723</v>
      </c>
      <c r="L1488" s="127">
        <v>701</v>
      </c>
      <c r="M1488" s="127">
        <v>1535680.59</v>
      </c>
      <c r="N1488" s="127">
        <v>351722.15</v>
      </c>
      <c r="O1488" s="127">
        <v>381004.37</v>
      </c>
      <c r="P1488" s="127">
        <v>313942.56</v>
      </c>
      <c r="Q1488" s="127">
        <v>2124.04</v>
      </c>
    </row>
    <row r="1489" spans="1:17" ht="38.25" x14ac:dyDescent="0.2">
      <c r="A1489" t="str">
        <f t="shared" si="23"/>
        <v>2015_4068</v>
      </c>
      <c r="D1489" s="126">
        <v>1487</v>
      </c>
      <c r="E1489" s="127">
        <v>4068</v>
      </c>
      <c r="F1489" s="127" t="s">
        <v>338</v>
      </c>
      <c r="G1489" s="127">
        <v>4068</v>
      </c>
      <c r="H1489" s="127">
        <v>2015</v>
      </c>
      <c r="I1489" s="127">
        <v>0</v>
      </c>
      <c r="J1489" s="127">
        <v>1</v>
      </c>
      <c r="K1489" s="127">
        <v>444.2</v>
      </c>
      <c r="L1489" s="127">
        <v>401.4</v>
      </c>
      <c r="M1489" s="127">
        <v>438586.65</v>
      </c>
      <c r="N1489" s="127">
        <v>100390.55</v>
      </c>
      <c r="O1489" s="127">
        <v>107178.92</v>
      </c>
      <c r="P1489" s="127">
        <v>103987.93</v>
      </c>
      <c r="Q1489" s="127">
        <v>987.36</v>
      </c>
    </row>
    <row r="1490" spans="1:17" x14ac:dyDescent="0.2">
      <c r="A1490" t="str">
        <f t="shared" si="23"/>
        <v>2015_4086</v>
      </c>
      <c r="D1490" s="126">
        <v>1488</v>
      </c>
      <c r="E1490" s="127">
        <v>4086</v>
      </c>
      <c r="F1490" s="127" t="s">
        <v>339</v>
      </c>
      <c r="G1490" s="127">
        <v>4086</v>
      </c>
      <c r="H1490" s="127">
        <v>2015</v>
      </c>
      <c r="I1490" s="127">
        <v>0</v>
      </c>
      <c r="J1490" s="127">
        <v>1</v>
      </c>
      <c r="K1490" s="127">
        <v>1935.4</v>
      </c>
      <c r="L1490" s="127">
        <v>2359.6999999999998</v>
      </c>
      <c r="M1490" s="127">
        <v>236467.63</v>
      </c>
      <c r="N1490" s="127">
        <v>275483.87</v>
      </c>
      <c r="O1490" s="127">
        <v>293934.77</v>
      </c>
      <c r="P1490" s="127">
        <v>294989.71000000002</v>
      </c>
      <c r="Q1490" s="127">
        <v>122.18</v>
      </c>
    </row>
    <row r="1491" spans="1:17" ht="25.5" x14ac:dyDescent="0.2">
      <c r="A1491" t="str">
        <f t="shared" si="23"/>
        <v>2015_4104</v>
      </c>
      <c r="D1491" s="126">
        <v>1489</v>
      </c>
      <c r="E1491" s="127">
        <v>4104</v>
      </c>
      <c r="F1491" s="127" t="s">
        <v>157</v>
      </c>
      <c r="G1491" s="127">
        <v>4104</v>
      </c>
      <c r="H1491" s="127">
        <v>2015</v>
      </c>
      <c r="I1491" s="127">
        <v>0</v>
      </c>
      <c r="J1491" s="127">
        <v>1</v>
      </c>
      <c r="K1491" s="127">
        <v>5385</v>
      </c>
      <c r="L1491" s="127">
        <v>4874.8</v>
      </c>
      <c r="M1491" s="127">
        <v>1586957.53</v>
      </c>
      <c r="N1491" s="127">
        <v>1198812.25</v>
      </c>
      <c r="O1491" s="127">
        <v>1273472.3500000001</v>
      </c>
      <c r="P1491" s="127">
        <v>1269633.77</v>
      </c>
      <c r="Q1491" s="127">
        <v>294.7</v>
      </c>
    </row>
    <row r="1492" spans="1:17" ht="38.25" x14ac:dyDescent="0.2">
      <c r="A1492" t="str">
        <f t="shared" si="23"/>
        <v>2015_4122</v>
      </c>
      <c r="D1492" s="126">
        <v>1490</v>
      </c>
      <c r="E1492" s="127">
        <v>4122</v>
      </c>
      <c r="F1492" s="127" t="s">
        <v>158</v>
      </c>
      <c r="G1492" s="127">
        <v>4122</v>
      </c>
      <c r="H1492" s="127">
        <v>2015</v>
      </c>
      <c r="I1492" s="127">
        <v>0</v>
      </c>
      <c r="J1492" s="127">
        <v>1</v>
      </c>
      <c r="K1492" s="127">
        <v>525.70000000000005</v>
      </c>
      <c r="L1492" s="127">
        <v>537</v>
      </c>
      <c r="M1492" s="127">
        <v>162408.41</v>
      </c>
      <c r="N1492" s="127">
        <v>130940.54</v>
      </c>
      <c r="O1492" s="127">
        <v>135797.44</v>
      </c>
      <c r="P1492" s="127">
        <v>79636.12</v>
      </c>
      <c r="Q1492" s="127">
        <v>308.94</v>
      </c>
    </row>
    <row r="1493" spans="1:17" ht="25.5" x14ac:dyDescent="0.2">
      <c r="A1493" t="str">
        <f t="shared" si="23"/>
        <v>2015_4131</v>
      </c>
      <c r="D1493" s="126">
        <v>1491</v>
      </c>
      <c r="E1493" s="127">
        <v>4131</v>
      </c>
      <c r="F1493" s="127" t="s">
        <v>159</v>
      </c>
      <c r="G1493" s="127">
        <v>4131</v>
      </c>
      <c r="H1493" s="127">
        <v>2015</v>
      </c>
      <c r="I1493" s="127">
        <v>0</v>
      </c>
      <c r="J1493" s="127">
        <v>1</v>
      </c>
      <c r="K1493" s="127">
        <v>3745.5</v>
      </c>
      <c r="L1493" s="127">
        <v>3771.5</v>
      </c>
      <c r="M1493" s="127">
        <v>2946722.91</v>
      </c>
      <c r="N1493" s="127">
        <v>1010111.7</v>
      </c>
      <c r="O1493" s="127">
        <v>1031318.49</v>
      </c>
      <c r="P1493" s="127">
        <v>1208242.53</v>
      </c>
      <c r="Q1493" s="127">
        <v>786.74</v>
      </c>
    </row>
    <row r="1494" spans="1:17" ht="25.5" x14ac:dyDescent="0.2">
      <c r="A1494" t="str">
        <f t="shared" si="23"/>
        <v>2015_4203</v>
      </c>
      <c r="D1494" s="126">
        <v>1492</v>
      </c>
      <c r="E1494" s="127">
        <v>4203</v>
      </c>
      <c r="F1494" s="127" t="s">
        <v>160</v>
      </c>
      <c r="G1494" s="127">
        <v>4203</v>
      </c>
      <c r="H1494" s="127">
        <v>2015</v>
      </c>
      <c r="I1494" s="127">
        <v>0</v>
      </c>
      <c r="J1494" s="127">
        <v>1</v>
      </c>
      <c r="K1494" s="127">
        <v>756.4</v>
      </c>
      <c r="L1494" s="127">
        <v>850.6</v>
      </c>
      <c r="M1494" s="127">
        <v>350777.57</v>
      </c>
      <c r="N1494" s="127">
        <v>290350.98</v>
      </c>
      <c r="O1494" s="127">
        <v>292957.94</v>
      </c>
      <c r="P1494" s="127">
        <v>336675.81</v>
      </c>
      <c r="Q1494" s="127">
        <v>463.75</v>
      </c>
    </row>
    <row r="1495" spans="1:17" ht="25.5" x14ac:dyDescent="0.2">
      <c r="A1495" t="str">
        <f t="shared" si="23"/>
        <v>2015_4212</v>
      </c>
      <c r="D1495" s="126">
        <v>1493</v>
      </c>
      <c r="E1495" s="127">
        <v>4212</v>
      </c>
      <c r="F1495" s="127" t="s">
        <v>161</v>
      </c>
      <c r="G1495" s="127">
        <v>4212</v>
      </c>
      <c r="H1495" s="127">
        <v>2015</v>
      </c>
      <c r="I1495" s="127">
        <v>0</v>
      </c>
      <c r="J1495" s="127">
        <v>1</v>
      </c>
      <c r="K1495" s="127">
        <v>327.10000000000002</v>
      </c>
      <c r="L1495" s="127">
        <v>333.1</v>
      </c>
      <c r="M1495" s="127">
        <v>59401</v>
      </c>
      <c r="N1495" s="127">
        <v>78275.360000000001</v>
      </c>
      <c r="O1495" s="127">
        <v>78556.639999999999</v>
      </c>
      <c r="P1495" s="127">
        <v>126496</v>
      </c>
      <c r="Q1495" s="127">
        <v>181.6</v>
      </c>
    </row>
    <row r="1496" spans="1:17" ht="25.5" x14ac:dyDescent="0.2">
      <c r="A1496" t="str">
        <f t="shared" si="23"/>
        <v>2015_4271</v>
      </c>
      <c r="D1496" s="126">
        <v>1494</v>
      </c>
      <c r="E1496" s="127">
        <v>4271</v>
      </c>
      <c r="F1496" s="127" t="s">
        <v>162</v>
      </c>
      <c r="G1496" s="127">
        <v>4271</v>
      </c>
      <c r="H1496" s="127">
        <v>2015</v>
      </c>
      <c r="I1496" s="127">
        <v>0</v>
      </c>
      <c r="J1496" s="127">
        <v>1</v>
      </c>
      <c r="K1496" s="127">
        <v>1224.8</v>
      </c>
      <c r="L1496" s="127">
        <v>1414.2</v>
      </c>
      <c r="M1496" s="127">
        <v>44562.6</v>
      </c>
      <c r="N1496" s="127">
        <v>208937.86</v>
      </c>
      <c r="O1496" s="127">
        <v>222218.98</v>
      </c>
      <c r="P1496" s="127">
        <v>291328.94</v>
      </c>
      <c r="Q1496" s="127">
        <v>36.380000000000003</v>
      </c>
    </row>
    <row r="1497" spans="1:17" x14ac:dyDescent="0.2">
      <c r="A1497" t="str">
        <f t="shared" si="23"/>
        <v>2015_4269</v>
      </c>
      <c r="D1497" s="126">
        <v>1495</v>
      </c>
      <c r="E1497" s="127">
        <v>4269</v>
      </c>
      <c r="F1497" s="127" t="s">
        <v>163</v>
      </c>
      <c r="G1497" s="127">
        <v>4269</v>
      </c>
      <c r="H1497" s="127">
        <v>2015</v>
      </c>
      <c r="I1497" s="127">
        <v>0</v>
      </c>
      <c r="J1497" s="127">
        <v>1</v>
      </c>
      <c r="K1497" s="127">
        <v>527</v>
      </c>
      <c r="L1497" s="127">
        <v>462</v>
      </c>
      <c r="M1497" s="127">
        <v>188605.49</v>
      </c>
      <c r="N1497" s="127">
        <v>215350.9</v>
      </c>
      <c r="O1497" s="127">
        <v>233596.89</v>
      </c>
      <c r="P1497" s="127">
        <v>183397.94</v>
      </c>
      <c r="Q1497" s="127">
        <v>357.89</v>
      </c>
    </row>
    <row r="1498" spans="1:17" ht="25.5" x14ac:dyDescent="0.2">
      <c r="A1498" t="str">
        <f t="shared" si="23"/>
        <v>2015_4356</v>
      </c>
      <c r="D1498" s="126">
        <v>1496</v>
      </c>
      <c r="E1498" s="127">
        <v>4356</v>
      </c>
      <c r="F1498" s="127" t="s">
        <v>164</v>
      </c>
      <c r="G1498" s="127">
        <v>4356</v>
      </c>
      <c r="H1498" s="127">
        <v>2015</v>
      </c>
      <c r="I1498" s="127">
        <v>0</v>
      </c>
      <c r="J1498" s="127">
        <v>1</v>
      </c>
      <c r="K1498" s="127">
        <v>833.4</v>
      </c>
      <c r="L1498" s="127">
        <v>787.3</v>
      </c>
      <c r="M1498" s="127">
        <v>622995.59</v>
      </c>
      <c r="N1498" s="127">
        <v>324908.71000000002</v>
      </c>
      <c r="O1498" s="127">
        <v>421770.66</v>
      </c>
      <c r="P1498" s="127">
        <v>248449.67</v>
      </c>
      <c r="Q1498" s="127">
        <v>747.53</v>
      </c>
    </row>
    <row r="1499" spans="1:17" ht="38.25" x14ac:dyDescent="0.2">
      <c r="A1499" t="str">
        <f t="shared" si="23"/>
        <v>2015_4149</v>
      </c>
      <c r="D1499" s="126">
        <v>1497</v>
      </c>
      <c r="E1499" s="127">
        <v>4149</v>
      </c>
      <c r="F1499" s="127" t="s">
        <v>340</v>
      </c>
      <c r="G1499" s="127">
        <v>4149</v>
      </c>
      <c r="H1499" s="127">
        <v>2015</v>
      </c>
      <c r="I1499" s="127">
        <v>0</v>
      </c>
      <c r="J1499" s="127">
        <v>1</v>
      </c>
      <c r="K1499" s="127">
        <v>1404.1</v>
      </c>
      <c r="L1499" s="127">
        <v>1396.1</v>
      </c>
      <c r="M1499" s="127">
        <v>285385.67</v>
      </c>
      <c r="N1499" s="127">
        <v>250200.92</v>
      </c>
      <c r="O1499" s="127">
        <v>265802.43</v>
      </c>
      <c r="P1499" s="127">
        <v>198716.43</v>
      </c>
      <c r="Q1499" s="127">
        <v>203.25</v>
      </c>
    </row>
    <row r="1500" spans="1:17" ht="25.5" x14ac:dyDescent="0.2">
      <c r="A1500" t="str">
        <f t="shared" si="23"/>
        <v>2015_4437</v>
      </c>
      <c r="D1500" s="126">
        <v>1498</v>
      </c>
      <c r="E1500" s="127">
        <v>4437</v>
      </c>
      <c r="F1500" s="127" t="s">
        <v>165</v>
      </c>
      <c r="G1500" s="127">
        <v>4437</v>
      </c>
      <c r="H1500" s="127">
        <v>2015</v>
      </c>
      <c r="I1500" s="127">
        <v>0</v>
      </c>
      <c r="J1500" s="127">
        <v>1</v>
      </c>
      <c r="K1500" s="127">
        <v>526.29999999999995</v>
      </c>
      <c r="L1500" s="127">
        <v>506.3</v>
      </c>
      <c r="M1500" s="127">
        <v>142408.87</v>
      </c>
      <c r="N1500" s="127">
        <v>125574.92</v>
      </c>
      <c r="O1500" s="127">
        <v>136055.65</v>
      </c>
      <c r="P1500" s="127">
        <v>181312.1</v>
      </c>
      <c r="Q1500" s="127">
        <v>270.58</v>
      </c>
    </row>
    <row r="1501" spans="1:17" ht="25.5" x14ac:dyDescent="0.2">
      <c r="A1501" t="str">
        <f t="shared" si="23"/>
        <v>2015_4446</v>
      </c>
      <c r="D1501" s="126">
        <v>1499</v>
      </c>
      <c r="E1501" s="127">
        <v>4446</v>
      </c>
      <c r="F1501" s="127" t="s">
        <v>166</v>
      </c>
      <c r="G1501" s="127">
        <v>4446</v>
      </c>
      <c r="H1501" s="127">
        <v>2015</v>
      </c>
      <c r="I1501" s="127">
        <v>0</v>
      </c>
      <c r="J1501" s="127">
        <v>1</v>
      </c>
      <c r="K1501" s="127">
        <v>1028.8</v>
      </c>
      <c r="L1501" s="127">
        <v>1089</v>
      </c>
      <c r="M1501" s="127">
        <v>584048.78</v>
      </c>
      <c r="N1501" s="127">
        <v>396827.47</v>
      </c>
      <c r="O1501" s="127">
        <v>417150.59</v>
      </c>
      <c r="P1501" s="127">
        <v>169861.28</v>
      </c>
      <c r="Q1501" s="127">
        <v>567.70000000000005</v>
      </c>
    </row>
    <row r="1502" spans="1:17" x14ac:dyDescent="0.2">
      <c r="A1502" t="str">
        <f t="shared" si="23"/>
        <v>2015_4491</v>
      </c>
      <c r="D1502" s="126">
        <v>1500</v>
      </c>
      <c r="E1502" s="127">
        <v>4491</v>
      </c>
      <c r="F1502" s="127" t="s">
        <v>167</v>
      </c>
      <c r="G1502" s="127">
        <v>4491</v>
      </c>
      <c r="H1502" s="127">
        <v>2015</v>
      </c>
      <c r="I1502" s="127">
        <v>0</v>
      </c>
      <c r="J1502" s="127">
        <v>1</v>
      </c>
      <c r="K1502" s="127">
        <v>346.9</v>
      </c>
      <c r="L1502" s="127">
        <v>379.3</v>
      </c>
      <c r="M1502" s="127">
        <v>54174.51</v>
      </c>
      <c r="N1502" s="127">
        <v>80724.91</v>
      </c>
      <c r="O1502" s="127">
        <v>80777.149999999994</v>
      </c>
      <c r="P1502" s="127">
        <v>55176.39</v>
      </c>
      <c r="Q1502" s="127">
        <v>156.16999999999999</v>
      </c>
    </row>
    <row r="1503" spans="1:17" ht="25.5" x14ac:dyDescent="0.2">
      <c r="A1503" t="str">
        <f t="shared" si="23"/>
        <v>2015_4505</v>
      </c>
      <c r="D1503" s="126">
        <v>1501</v>
      </c>
      <c r="E1503" s="127">
        <v>4505</v>
      </c>
      <c r="F1503" s="127" t="s">
        <v>168</v>
      </c>
      <c r="G1503" s="127">
        <v>4505</v>
      </c>
      <c r="H1503" s="127">
        <v>2015</v>
      </c>
      <c r="I1503" s="127">
        <v>0</v>
      </c>
      <c r="J1503" s="127">
        <v>1</v>
      </c>
      <c r="K1503" s="127">
        <v>241.3</v>
      </c>
      <c r="L1503" s="127">
        <v>216.8</v>
      </c>
      <c r="M1503" s="127">
        <v>169558.61</v>
      </c>
      <c r="N1503" s="127">
        <v>74556.23</v>
      </c>
      <c r="O1503" s="127">
        <v>81914.19</v>
      </c>
      <c r="P1503" s="127">
        <v>47962.34</v>
      </c>
      <c r="Q1503" s="127">
        <v>702.69</v>
      </c>
    </row>
    <row r="1504" spans="1:17" ht="25.5" x14ac:dyDescent="0.2">
      <c r="A1504" t="str">
        <f t="shared" si="23"/>
        <v>2015_4509</v>
      </c>
      <c r="D1504" s="126">
        <v>1502</v>
      </c>
      <c r="E1504" s="127">
        <v>4509</v>
      </c>
      <c r="F1504" s="127" t="s">
        <v>169</v>
      </c>
      <c r="G1504" s="127">
        <v>4509</v>
      </c>
      <c r="H1504" s="127">
        <v>2015</v>
      </c>
      <c r="I1504" s="127">
        <v>0</v>
      </c>
      <c r="J1504" s="127">
        <v>1</v>
      </c>
      <c r="K1504" s="127">
        <v>222</v>
      </c>
      <c r="L1504" s="127">
        <v>120</v>
      </c>
      <c r="M1504" s="127">
        <v>80087.94</v>
      </c>
      <c r="N1504" s="127">
        <v>50117.35</v>
      </c>
      <c r="O1504" s="127">
        <v>50117.35</v>
      </c>
      <c r="P1504" s="127">
        <v>77074</v>
      </c>
      <c r="Q1504" s="127">
        <v>360.76</v>
      </c>
    </row>
    <row r="1505" spans="1:17" ht="25.5" x14ac:dyDescent="0.2">
      <c r="A1505" t="str">
        <f t="shared" si="23"/>
        <v>2015_4518</v>
      </c>
      <c r="D1505" s="126">
        <v>1503</v>
      </c>
      <c r="E1505" s="127">
        <v>4518</v>
      </c>
      <c r="F1505" s="127" t="s">
        <v>170</v>
      </c>
      <c r="G1505" s="127">
        <v>4518</v>
      </c>
      <c r="H1505" s="127">
        <v>2015</v>
      </c>
      <c r="I1505" s="127">
        <v>0</v>
      </c>
      <c r="J1505" s="127">
        <v>1</v>
      </c>
      <c r="K1505" s="127">
        <v>212.4</v>
      </c>
      <c r="L1505" s="127">
        <v>191</v>
      </c>
      <c r="M1505" s="127">
        <v>135641.51</v>
      </c>
      <c r="N1505" s="127">
        <v>101531.46</v>
      </c>
      <c r="O1505" s="127">
        <v>104093.31</v>
      </c>
      <c r="P1505" s="127">
        <v>44420.24</v>
      </c>
      <c r="Q1505" s="127">
        <v>638.61</v>
      </c>
    </row>
    <row r="1506" spans="1:17" ht="25.5" x14ac:dyDescent="0.2">
      <c r="A1506" t="str">
        <f t="shared" si="23"/>
        <v>2015_4527</v>
      </c>
      <c r="D1506" s="126">
        <v>1504</v>
      </c>
      <c r="E1506" s="127">
        <v>4527</v>
      </c>
      <c r="F1506" s="127" t="s">
        <v>171</v>
      </c>
      <c r="G1506" s="127">
        <v>4527</v>
      </c>
      <c r="H1506" s="127">
        <v>2015</v>
      </c>
      <c r="I1506" s="127">
        <v>0</v>
      </c>
      <c r="J1506" s="127">
        <v>1</v>
      </c>
      <c r="K1506" s="127">
        <v>647</v>
      </c>
      <c r="L1506" s="127">
        <v>632</v>
      </c>
      <c r="M1506" s="127">
        <v>301794.59000000003</v>
      </c>
      <c r="N1506" s="127">
        <v>300774.76</v>
      </c>
      <c r="O1506" s="127">
        <v>381398.88</v>
      </c>
      <c r="P1506" s="127">
        <v>239560.66</v>
      </c>
      <c r="Q1506" s="127">
        <v>466.45</v>
      </c>
    </row>
    <row r="1507" spans="1:17" ht="25.5" x14ac:dyDescent="0.2">
      <c r="A1507" t="str">
        <f t="shared" si="23"/>
        <v>2015_4536</v>
      </c>
      <c r="D1507" s="126">
        <v>1505</v>
      </c>
      <c r="E1507" s="127">
        <v>4536</v>
      </c>
      <c r="F1507" s="127" t="s">
        <v>172</v>
      </c>
      <c r="G1507" s="127">
        <v>4536</v>
      </c>
      <c r="H1507" s="127">
        <v>2015</v>
      </c>
      <c r="I1507" s="127">
        <v>0</v>
      </c>
      <c r="J1507" s="127">
        <v>1</v>
      </c>
      <c r="K1507" s="127">
        <v>1990.1</v>
      </c>
      <c r="L1507" s="127">
        <v>2071.4</v>
      </c>
      <c r="M1507" s="127">
        <v>233251.85</v>
      </c>
      <c r="N1507" s="127">
        <v>230658.61</v>
      </c>
      <c r="O1507" s="127">
        <v>249504.19</v>
      </c>
      <c r="P1507" s="127">
        <v>327696.44</v>
      </c>
      <c r="Q1507" s="127">
        <v>117.21</v>
      </c>
    </row>
    <row r="1508" spans="1:17" ht="25.5" x14ac:dyDescent="0.2">
      <c r="A1508" t="str">
        <f t="shared" si="23"/>
        <v>2015_4554</v>
      </c>
      <c r="D1508" s="126">
        <v>1506</v>
      </c>
      <c r="E1508" s="127">
        <v>4554</v>
      </c>
      <c r="F1508" s="127" t="s">
        <v>173</v>
      </c>
      <c r="G1508" s="127">
        <v>4554</v>
      </c>
      <c r="H1508" s="127">
        <v>2015</v>
      </c>
      <c r="I1508" s="127">
        <v>0</v>
      </c>
      <c r="J1508" s="127">
        <v>1</v>
      </c>
      <c r="K1508" s="127">
        <v>1072.3</v>
      </c>
      <c r="L1508" s="127">
        <v>1245.5</v>
      </c>
      <c r="M1508" s="127">
        <v>176176.38</v>
      </c>
      <c r="N1508" s="127">
        <v>272779.86</v>
      </c>
      <c r="O1508" s="127">
        <v>285731.24</v>
      </c>
      <c r="P1508" s="127">
        <v>277313.51</v>
      </c>
      <c r="Q1508" s="127">
        <v>164.3</v>
      </c>
    </row>
    <row r="1509" spans="1:17" x14ac:dyDescent="0.2">
      <c r="A1509" t="str">
        <f t="shared" si="23"/>
        <v>2015_4572</v>
      </c>
      <c r="D1509" s="126">
        <v>1507</v>
      </c>
      <c r="E1509" s="127">
        <v>4572</v>
      </c>
      <c r="F1509" s="127" t="s">
        <v>174</v>
      </c>
      <c r="G1509" s="127">
        <v>4572</v>
      </c>
      <c r="H1509" s="127">
        <v>2015</v>
      </c>
      <c r="I1509" s="127">
        <v>0</v>
      </c>
      <c r="J1509" s="127">
        <v>1</v>
      </c>
      <c r="K1509" s="127">
        <v>256.39999999999998</v>
      </c>
      <c r="L1509" s="127">
        <v>325.39999999999998</v>
      </c>
      <c r="M1509" s="127">
        <v>154523.34</v>
      </c>
      <c r="N1509" s="127">
        <v>50072.33</v>
      </c>
      <c r="O1509" s="127">
        <v>53358.37</v>
      </c>
      <c r="P1509" s="127">
        <v>35664.79</v>
      </c>
      <c r="Q1509" s="127">
        <v>602.66999999999996</v>
      </c>
    </row>
    <row r="1510" spans="1:17" ht="25.5" x14ac:dyDescent="0.2">
      <c r="A1510" t="str">
        <f t="shared" si="23"/>
        <v>2015_4581</v>
      </c>
      <c r="D1510" s="126">
        <v>1508</v>
      </c>
      <c r="E1510" s="127">
        <v>4581</v>
      </c>
      <c r="F1510" s="127" t="s">
        <v>175</v>
      </c>
      <c r="G1510" s="127">
        <v>4581</v>
      </c>
      <c r="H1510" s="127">
        <v>2015</v>
      </c>
      <c r="I1510" s="127">
        <v>0</v>
      </c>
      <c r="J1510" s="127">
        <v>1</v>
      </c>
      <c r="K1510" s="127">
        <v>5328.4</v>
      </c>
      <c r="L1510" s="127">
        <v>5236.1000000000004</v>
      </c>
      <c r="M1510" s="127">
        <v>907226.64</v>
      </c>
      <c r="N1510" s="127">
        <v>1237006.5900000001</v>
      </c>
      <c r="O1510" s="127">
        <v>1303371.93</v>
      </c>
      <c r="P1510" s="127">
        <v>1368048.47</v>
      </c>
      <c r="Q1510" s="127">
        <v>170.26</v>
      </c>
    </row>
    <row r="1511" spans="1:17" ht="25.5" x14ac:dyDescent="0.2">
      <c r="A1511" t="str">
        <f t="shared" si="23"/>
        <v>2015_4599</v>
      </c>
      <c r="D1511" s="126">
        <v>1509</v>
      </c>
      <c r="E1511" s="127">
        <v>4599</v>
      </c>
      <c r="F1511" s="127" t="s">
        <v>176</v>
      </c>
      <c r="G1511" s="127">
        <v>4599</v>
      </c>
      <c r="H1511" s="127">
        <v>2015</v>
      </c>
      <c r="I1511" s="127">
        <v>0</v>
      </c>
      <c r="J1511" s="127">
        <v>1</v>
      </c>
      <c r="K1511" s="127">
        <v>624.4</v>
      </c>
      <c r="L1511" s="127">
        <v>596.1</v>
      </c>
      <c r="M1511" s="127">
        <v>397835.87</v>
      </c>
      <c r="N1511" s="127">
        <v>230036.18</v>
      </c>
      <c r="O1511" s="127">
        <v>237404.6</v>
      </c>
      <c r="P1511" s="127">
        <v>132506.87</v>
      </c>
      <c r="Q1511" s="127">
        <v>637.15</v>
      </c>
    </row>
    <row r="1512" spans="1:17" x14ac:dyDescent="0.2">
      <c r="A1512" t="str">
        <f t="shared" si="23"/>
        <v>2015_4617</v>
      </c>
      <c r="D1512" s="126">
        <v>1510</v>
      </c>
      <c r="E1512" s="127">
        <v>4617</v>
      </c>
      <c r="F1512" s="127" t="s">
        <v>177</v>
      </c>
      <c r="G1512" s="127">
        <v>4617</v>
      </c>
      <c r="H1512" s="127">
        <v>2015</v>
      </c>
      <c r="I1512" s="127">
        <v>0</v>
      </c>
      <c r="J1512" s="127">
        <v>1</v>
      </c>
      <c r="K1512" s="127">
        <v>1572.6</v>
      </c>
      <c r="L1512" s="127">
        <v>1550.6</v>
      </c>
      <c r="M1512" s="127">
        <v>13566.46</v>
      </c>
      <c r="N1512" s="127">
        <v>351833.25</v>
      </c>
      <c r="O1512" s="127">
        <v>368591.16</v>
      </c>
      <c r="P1512" s="127">
        <v>305173.26</v>
      </c>
      <c r="Q1512" s="127">
        <v>8.6300000000000008</v>
      </c>
    </row>
    <row r="1513" spans="1:17" ht="25.5" x14ac:dyDescent="0.2">
      <c r="A1513" t="str">
        <f t="shared" si="23"/>
        <v>2015_4662</v>
      </c>
      <c r="D1513" s="126">
        <v>1511</v>
      </c>
      <c r="E1513" s="127">
        <v>4662</v>
      </c>
      <c r="F1513" s="127" t="s">
        <v>178</v>
      </c>
      <c r="G1513" s="127">
        <v>4662</v>
      </c>
      <c r="H1513" s="127">
        <v>2015</v>
      </c>
      <c r="I1513" s="127">
        <v>0</v>
      </c>
      <c r="J1513" s="127">
        <v>1</v>
      </c>
      <c r="K1513" s="127">
        <v>970.3</v>
      </c>
      <c r="L1513" s="127">
        <v>975.9</v>
      </c>
      <c r="M1513" s="127">
        <v>305090.84000000003</v>
      </c>
      <c r="N1513" s="127">
        <v>302150.07</v>
      </c>
      <c r="O1513" s="127">
        <v>305335.46999999997</v>
      </c>
      <c r="P1513" s="127">
        <v>297718.21000000002</v>
      </c>
      <c r="Q1513" s="127">
        <v>314.43</v>
      </c>
    </row>
    <row r="1514" spans="1:17" ht="25.5" x14ac:dyDescent="0.2">
      <c r="A1514" t="str">
        <f t="shared" si="23"/>
        <v>2015_4689</v>
      </c>
      <c r="D1514" s="126">
        <v>1512</v>
      </c>
      <c r="E1514" s="127">
        <v>4689</v>
      </c>
      <c r="F1514" s="127" t="s">
        <v>179</v>
      </c>
      <c r="G1514" s="127">
        <v>4689</v>
      </c>
      <c r="H1514" s="127">
        <v>2015</v>
      </c>
      <c r="I1514" s="127">
        <v>0</v>
      </c>
      <c r="J1514" s="127">
        <v>1</v>
      </c>
      <c r="K1514" s="127">
        <v>490.9</v>
      </c>
      <c r="L1514" s="127">
        <v>508.5</v>
      </c>
      <c r="M1514" s="127">
        <v>9139.5400000000009</v>
      </c>
      <c r="N1514" s="127">
        <v>198244.25</v>
      </c>
      <c r="O1514" s="127">
        <v>205276.51</v>
      </c>
      <c r="P1514" s="127">
        <v>197751</v>
      </c>
      <c r="Q1514" s="127">
        <v>18.62</v>
      </c>
    </row>
    <row r="1515" spans="1:17" ht="25.5" x14ac:dyDescent="0.2">
      <c r="A1515" t="str">
        <f t="shared" si="23"/>
        <v>2015_4644</v>
      </c>
      <c r="D1515" s="126">
        <v>1513</v>
      </c>
      <c r="E1515" s="127">
        <v>4644</v>
      </c>
      <c r="F1515" s="127" t="s">
        <v>180</v>
      </c>
      <c r="G1515" s="127">
        <v>4644</v>
      </c>
      <c r="H1515" s="127">
        <v>2015</v>
      </c>
      <c r="I1515" s="127">
        <v>0</v>
      </c>
      <c r="J1515" s="127">
        <v>1</v>
      </c>
      <c r="K1515" s="127">
        <v>463.8</v>
      </c>
      <c r="L1515" s="127">
        <v>469.1</v>
      </c>
      <c r="M1515" s="127">
        <v>213553.29</v>
      </c>
      <c r="N1515" s="127">
        <v>220760.75</v>
      </c>
      <c r="O1515" s="127">
        <v>235195.91</v>
      </c>
      <c r="P1515" s="127">
        <v>184749.76</v>
      </c>
      <c r="Q1515" s="127">
        <v>460.44</v>
      </c>
    </row>
    <row r="1516" spans="1:17" x14ac:dyDescent="0.2">
      <c r="A1516" t="str">
        <f t="shared" si="23"/>
        <v>2015_4725</v>
      </c>
      <c r="D1516" s="126">
        <v>1514</v>
      </c>
      <c r="E1516" s="127">
        <v>4725</v>
      </c>
      <c r="F1516" s="127" t="s">
        <v>181</v>
      </c>
      <c r="G1516" s="127">
        <v>4725</v>
      </c>
      <c r="H1516" s="127">
        <v>2015</v>
      </c>
      <c r="I1516" s="127">
        <v>0</v>
      </c>
      <c r="J1516" s="127">
        <v>1</v>
      </c>
      <c r="K1516" s="127">
        <v>2954.1</v>
      </c>
      <c r="L1516" s="127">
        <v>2846.4</v>
      </c>
      <c r="M1516" s="127">
        <v>854026.81</v>
      </c>
      <c r="N1516" s="127">
        <v>101494.29</v>
      </c>
      <c r="O1516" s="127">
        <v>129988.13</v>
      </c>
      <c r="P1516" s="127">
        <v>473189.5</v>
      </c>
      <c r="Q1516" s="127">
        <v>289.10000000000002</v>
      </c>
    </row>
    <row r="1517" spans="1:17" ht="25.5" x14ac:dyDescent="0.2">
      <c r="A1517" t="str">
        <f t="shared" si="23"/>
        <v>2015_2673</v>
      </c>
      <c r="D1517" s="126">
        <v>1515</v>
      </c>
      <c r="E1517" s="127">
        <v>2673</v>
      </c>
      <c r="F1517" s="127" t="s">
        <v>182</v>
      </c>
      <c r="G1517" s="127">
        <v>2673</v>
      </c>
      <c r="H1517" s="127">
        <v>2015</v>
      </c>
      <c r="I1517" s="127">
        <v>0</v>
      </c>
      <c r="J1517" s="127">
        <v>1</v>
      </c>
      <c r="K1517" s="127">
        <v>668.6</v>
      </c>
      <c r="L1517" s="127">
        <v>653</v>
      </c>
      <c r="M1517" s="127">
        <v>132434.81</v>
      </c>
      <c r="N1517" s="127">
        <v>201399.22</v>
      </c>
      <c r="O1517" s="127">
        <v>209645.9</v>
      </c>
      <c r="P1517" s="127">
        <v>184247</v>
      </c>
      <c r="Q1517" s="127">
        <v>198.08</v>
      </c>
    </row>
    <row r="1518" spans="1:17" ht="25.5" x14ac:dyDescent="0.2">
      <c r="A1518" t="str">
        <f t="shared" si="23"/>
        <v>2015_153</v>
      </c>
      <c r="D1518" s="126">
        <v>1516</v>
      </c>
      <c r="E1518" s="127">
        <v>153</v>
      </c>
      <c r="F1518" s="127" t="s">
        <v>183</v>
      </c>
      <c r="G1518" s="127">
        <v>153</v>
      </c>
      <c r="H1518" s="127">
        <v>2015</v>
      </c>
      <c r="I1518" s="127">
        <v>0</v>
      </c>
      <c r="J1518" s="127">
        <v>1</v>
      </c>
      <c r="K1518" s="127">
        <v>641.1</v>
      </c>
      <c r="L1518" s="127">
        <v>663.1</v>
      </c>
      <c r="M1518" s="127">
        <v>182794.42</v>
      </c>
      <c r="N1518" s="127">
        <v>199818.97</v>
      </c>
      <c r="O1518" s="127">
        <v>211151.06</v>
      </c>
      <c r="P1518" s="127">
        <v>248115.89</v>
      </c>
      <c r="Q1518" s="127">
        <v>285.13</v>
      </c>
    </row>
    <row r="1519" spans="1:17" ht="25.5" x14ac:dyDescent="0.2">
      <c r="A1519" t="str">
        <f t="shared" si="23"/>
        <v>2015_3691</v>
      </c>
      <c r="D1519" s="126">
        <v>1517</v>
      </c>
      <c r="E1519" s="127">
        <v>3691</v>
      </c>
      <c r="F1519" s="127" t="s">
        <v>184</v>
      </c>
      <c r="G1519" s="127">
        <v>3691</v>
      </c>
      <c r="H1519" s="127">
        <v>2015</v>
      </c>
      <c r="I1519" s="127">
        <v>0</v>
      </c>
      <c r="J1519" s="127">
        <v>1</v>
      </c>
      <c r="K1519" s="127">
        <v>863.9</v>
      </c>
      <c r="L1519" s="127">
        <v>773</v>
      </c>
      <c r="M1519" s="127">
        <v>284853.05</v>
      </c>
      <c r="N1519" s="127">
        <v>300186.13</v>
      </c>
      <c r="O1519" s="127">
        <v>300193.19</v>
      </c>
      <c r="P1519" s="127">
        <v>328912.02</v>
      </c>
      <c r="Q1519" s="127">
        <v>329.73</v>
      </c>
    </row>
    <row r="1520" spans="1:17" ht="38.25" x14ac:dyDescent="0.2">
      <c r="A1520" t="str">
        <f t="shared" si="23"/>
        <v>2015_4774</v>
      </c>
      <c r="D1520" s="126">
        <v>1518</v>
      </c>
      <c r="E1520" s="127">
        <v>4774</v>
      </c>
      <c r="F1520" s="127" t="s">
        <v>341</v>
      </c>
      <c r="G1520" s="127">
        <v>4774</v>
      </c>
      <c r="H1520" s="127">
        <v>2015</v>
      </c>
      <c r="I1520" s="127">
        <v>0</v>
      </c>
      <c r="J1520" s="127">
        <v>2</v>
      </c>
      <c r="K1520" s="127">
        <v>1208</v>
      </c>
      <c r="L1520" s="127">
        <v>1136</v>
      </c>
      <c r="M1520" s="127">
        <v>647359.54</v>
      </c>
      <c r="N1520" s="127">
        <v>481864.38</v>
      </c>
      <c r="O1520" s="127">
        <v>502618.72</v>
      </c>
      <c r="P1520" s="127">
        <v>436122.74</v>
      </c>
      <c r="Q1520" s="127">
        <v>535.89</v>
      </c>
    </row>
    <row r="1521" spans="1:17" ht="25.5" x14ac:dyDescent="0.2">
      <c r="A1521" t="str">
        <f t="shared" si="23"/>
        <v>2015_873</v>
      </c>
      <c r="D1521" s="126">
        <v>1519</v>
      </c>
      <c r="E1521" s="127">
        <v>873</v>
      </c>
      <c r="F1521" s="127" t="s">
        <v>185</v>
      </c>
      <c r="G1521" s="127">
        <v>873</v>
      </c>
      <c r="H1521" s="127">
        <v>2015</v>
      </c>
      <c r="I1521" s="127">
        <v>0</v>
      </c>
      <c r="J1521" s="127">
        <v>1</v>
      </c>
      <c r="K1521" s="127">
        <v>470.9</v>
      </c>
      <c r="L1521" s="127">
        <v>449.9</v>
      </c>
      <c r="M1521" s="127">
        <v>120822.52</v>
      </c>
      <c r="N1521" s="127">
        <v>166492.71</v>
      </c>
      <c r="O1521" s="127">
        <v>189530.25</v>
      </c>
      <c r="P1521" s="127">
        <v>163370.65</v>
      </c>
      <c r="Q1521" s="127">
        <v>256.58</v>
      </c>
    </row>
    <row r="1522" spans="1:17" ht="25.5" x14ac:dyDescent="0.2">
      <c r="A1522" t="str">
        <f t="shared" si="23"/>
        <v>2015_4778</v>
      </c>
      <c r="D1522" s="126">
        <v>1520</v>
      </c>
      <c r="E1522" s="127">
        <v>4778</v>
      </c>
      <c r="F1522" s="127" t="s">
        <v>186</v>
      </c>
      <c r="G1522" s="127">
        <v>4778</v>
      </c>
      <c r="H1522" s="127">
        <v>2015</v>
      </c>
      <c r="I1522" s="127">
        <v>0</v>
      </c>
      <c r="J1522" s="127">
        <v>1</v>
      </c>
      <c r="K1522" s="127">
        <v>270.2</v>
      </c>
      <c r="L1522" s="127">
        <v>263</v>
      </c>
      <c r="M1522" s="127">
        <v>108089.7</v>
      </c>
      <c r="N1522" s="127">
        <v>75568.570000000007</v>
      </c>
      <c r="O1522" s="127">
        <v>81370.350000000006</v>
      </c>
      <c r="P1522" s="127">
        <v>88694.73</v>
      </c>
      <c r="Q1522" s="127">
        <v>400.04</v>
      </c>
    </row>
    <row r="1523" spans="1:17" ht="25.5" x14ac:dyDescent="0.2">
      <c r="A1523" t="str">
        <f t="shared" si="23"/>
        <v>2015_4777</v>
      </c>
      <c r="D1523" s="126">
        <v>1521</v>
      </c>
      <c r="E1523" s="127">
        <v>4777</v>
      </c>
      <c r="F1523" s="127" t="s">
        <v>187</v>
      </c>
      <c r="G1523" s="127">
        <v>4777</v>
      </c>
      <c r="H1523" s="127">
        <v>2015</v>
      </c>
      <c r="I1523" s="127">
        <v>0</v>
      </c>
      <c r="J1523" s="127">
        <v>1</v>
      </c>
      <c r="K1523" s="127">
        <v>678.6</v>
      </c>
      <c r="L1523" s="127">
        <v>639</v>
      </c>
      <c r="M1523" s="127">
        <v>389105.69</v>
      </c>
      <c r="N1523" s="127">
        <v>413367.98</v>
      </c>
      <c r="O1523" s="127">
        <v>429410.59</v>
      </c>
      <c r="P1523" s="127">
        <v>244231.12</v>
      </c>
      <c r="Q1523" s="127">
        <v>573.39</v>
      </c>
    </row>
    <row r="1524" spans="1:17" ht="25.5" x14ac:dyDescent="0.2">
      <c r="A1524" t="str">
        <f t="shared" si="23"/>
        <v>2015_4776</v>
      </c>
      <c r="D1524" s="126">
        <v>1522</v>
      </c>
      <c r="E1524" s="127">
        <v>4776</v>
      </c>
      <c r="F1524" s="127" t="s">
        <v>188</v>
      </c>
      <c r="G1524" s="127">
        <v>4776</v>
      </c>
      <c r="H1524" s="127">
        <v>2015</v>
      </c>
      <c r="I1524" s="127">
        <v>0</v>
      </c>
      <c r="J1524" s="127">
        <v>1</v>
      </c>
      <c r="K1524" s="127">
        <v>480</v>
      </c>
      <c r="L1524" s="127">
        <v>530</v>
      </c>
      <c r="M1524" s="127">
        <v>153608.37</v>
      </c>
      <c r="N1524" s="127">
        <v>190426.75</v>
      </c>
      <c r="O1524" s="127">
        <v>199451.14</v>
      </c>
      <c r="P1524" s="127">
        <v>192170.78</v>
      </c>
      <c r="Q1524" s="127">
        <v>320.02</v>
      </c>
    </row>
    <row r="1525" spans="1:17" ht="25.5" x14ac:dyDescent="0.2">
      <c r="A1525" t="str">
        <f t="shared" si="23"/>
        <v>2015_4779</v>
      </c>
      <c r="D1525" s="126">
        <v>1523</v>
      </c>
      <c r="E1525" s="127">
        <v>4779</v>
      </c>
      <c r="F1525" s="127" t="s">
        <v>189</v>
      </c>
      <c r="G1525" s="127">
        <v>4779</v>
      </c>
      <c r="H1525" s="127">
        <v>2015</v>
      </c>
      <c r="I1525" s="127">
        <v>0</v>
      </c>
      <c r="J1525" s="127">
        <v>1</v>
      </c>
      <c r="K1525" s="127">
        <v>1477.4</v>
      </c>
      <c r="L1525" s="127">
        <v>1469.1</v>
      </c>
      <c r="M1525" s="127">
        <v>249589.64</v>
      </c>
      <c r="N1525" s="127">
        <v>410161.95</v>
      </c>
      <c r="O1525" s="127">
        <v>427789.32</v>
      </c>
      <c r="P1525" s="127">
        <v>302948.90000000002</v>
      </c>
      <c r="Q1525" s="127">
        <v>168.94</v>
      </c>
    </row>
    <row r="1526" spans="1:17" ht="25.5" x14ac:dyDescent="0.2">
      <c r="A1526" t="str">
        <f t="shared" si="23"/>
        <v>2015_4784</v>
      </c>
      <c r="D1526" s="126">
        <v>1524</v>
      </c>
      <c r="E1526" s="127">
        <v>4784</v>
      </c>
      <c r="F1526" s="127" t="s">
        <v>190</v>
      </c>
      <c r="G1526" s="127">
        <v>4784</v>
      </c>
      <c r="H1526" s="127">
        <v>2015</v>
      </c>
      <c r="I1526" s="127">
        <v>0</v>
      </c>
      <c r="J1526" s="127">
        <v>1</v>
      </c>
      <c r="K1526" s="127">
        <v>3046.3</v>
      </c>
      <c r="L1526" s="127">
        <v>3104.7</v>
      </c>
      <c r="M1526" s="127">
        <v>917493.5</v>
      </c>
      <c r="N1526" s="127">
        <v>701799.85</v>
      </c>
      <c r="O1526" s="127">
        <v>737894.66</v>
      </c>
      <c r="P1526" s="127">
        <v>623838.19999999995</v>
      </c>
      <c r="Q1526" s="127">
        <v>301.18</v>
      </c>
    </row>
    <row r="1527" spans="1:17" ht="25.5" x14ac:dyDescent="0.2">
      <c r="A1527" t="str">
        <f t="shared" si="23"/>
        <v>2015_4785</v>
      </c>
      <c r="D1527" s="126">
        <v>1525</v>
      </c>
      <c r="E1527" s="127">
        <v>4785</v>
      </c>
      <c r="F1527" s="127" t="s">
        <v>342</v>
      </c>
      <c r="G1527" s="127">
        <v>4785</v>
      </c>
      <c r="H1527" s="127">
        <v>2015</v>
      </c>
      <c r="I1527" s="127">
        <v>0</v>
      </c>
      <c r="J1527" s="127">
        <v>1</v>
      </c>
      <c r="K1527" s="127">
        <v>483.6</v>
      </c>
      <c r="L1527" s="127">
        <v>480</v>
      </c>
      <c r="M1527" s="127">
        <v>711898.15</v>
      </c>
      <c r="N1527" s="127">
        <v>0</v>
      </c>
      <c r="O1527" s="127">
        <v>6145.21</v>
      </c>
      <c r="P1527" s="127">
        <v>94427</v>
      </c>
      <c r="Q1527" s="127">
        <v>1472.08</v>
      </c>
    </row>
    <row r="1528" spans="1:17" ht="25.5" x14ac:dyDescent="0.2">
      <c r="A1528" t="str">
        <f t="shared" si="23"/>
        <v>2015_333</v>
      </c>
      <c r="D1528" s="126">
        <v>1526</v>
      </c>
      <c r="E1528" s="127">
        <v>333</v>
      </c>
      <c r="F1528" s="127" t="s">
        <v>191</v>
      </c>
      <c r="G1528" s="127">
        <v>333</v>
      </c>
      <c r="H1528" s="127">
        <v>2015</v>
      </c>
      <c r="I1528" s="127">
        <v>0</v>
      </c>
      <c r="J1528" s="127">
        <v>1</v>
      </c>
      <c r="K1528" s="127">
        <v>421</v>
      </c>
      <c r="L1528" s="127">
        <v>388</v>
      </c>
      <c r="M1528" s="127">
        <v>335737.39</v>
      </c>
      <c r="N1528" s="127">
        <v>150069.4</v>
      </c>
      <c r="O1528" s="127">
        <v>160852.62</v>
      </c>
      <c r="P1528" s="127">
        <v>351066.71</v>
      </c>
      <c r="Q1528" s="127">
        <v>797.48</v>
      </c>
    </row>
    <row r="1529" spans="1:17" x14ac:dyDescent="0.2">
      <c r="A1529" t="str">
        <f t="shared" si="23"/>
        <v>2015_4773</v>
      </c>
      <c r="D1529" s="126">
        <v>1527</v>
      </c>
      <c r="E1529" s="127">
        <v>4773</v>
      </c>
      <c r="F1529" s="127" t="s">
        <v>192</v>
      </c>
      <c r="G1529" s="127">
        <v>4773</v>
      </c>
      <c r="H1529" s="127">
        <v>2015</v>
      </c>
      <c r="I1529" s="127">
        <v>0</v>
      </c>
      <c r="J1529" s="127">
        <v>1</v>
      </c>
      <c r="K1529" s="127">
        <v>557.1</v>
      </c>
      <c r="L1529" s="127">
        <v>842.3</v>
      </c>
      <c r="M1529" s="127">
        <v>166550.20000000001</v>
      </c>
      <c r="N1529" s="127">
        <v>255421.24</v>
      </c>
      <c r="O1529" s="127">
        <v>264191.03999999998</v>
      </c>
      <c r="P1529" s="127">
        <v>204131.16</v>
      </c>
      <c r="Q1529" s="127">
        <v>298.95999999999998</v>
      </c>
    </row>
    <row r="1530" spans="1:17" ht="25.5" x14ac:dyDescent="0.2">
      <c r="A1530" t="str">
        <f t="shared" si="23"/>
        <v>2015_4788</v>
      </c>
      <c r="D1530" s="126">
        <v>1528</v>
      </c>
      <c r="E1530" s="127">
        <v>4788</v>
      </c>
      <c r="F1530" s="127" t="s">
        <v>193</v>
      </c>
      <c r="G1530" s="127">
        <v>4788</v>
      </c>
      <c r="H1530" s="127">
        <v>2015</v>
      </c>
      <c r="I1530" s="127">
        <v>0</v>
      </c>
      <c r="J1530" s="127">
        <v>1</v>
      </c>
      <c r="K1530" s="127">
        <v>512</v>
      </c>
      <c r="L1530" s="127">
        <v>499</v>
      </c>
      <c r="M1530" s="127">
        <v>160787.04</v>
      </c>
      <c r="N1530" s="127">
        <v>387.93</v>
      </c>
      <c r="O1530" s="127">
        <v>7775.64</v>
      </c>
      <c r="P1530" s="127">
        <v>225393</v>
      </c>
      <c r="Q1530" s="127">
        <v>314.04000000000002</v>
      </c>
    </row>
    <row r="1531" spans="1:17" x14ac:dyDescent="0.2">
      <c r="A1531" t="str">
        <f t="shared" si="23"/>
        <v>2015_4797</v>
      </c>
      <c r="D1531" s="126">
        <v>1529</v>
      </c>
      <c r="E1531" s="127">
        <v>4797</v>
      </c>
      <c r="F1531" s="127" t="s">
        <v>194</v>
      </c>
      <c r="G1531" s="127">
        <v>4797</v>
      </c>
      <c r="H1531" s="127">
        <v>2015</v>
      </c>
      <c r="I1531" s="127">
        <v>0</v>
      </c>
      <c r="J1531" s="127">
        <v>1</v>
      </c>
      <c r="K1531" s="127">
        <v>2558.9</v>
      </c>
      <c r="L1531" s="127">
        <v>2630.6</v>
      </c>
      <c r="M1531" s="127">
        <v>2112042.5099999998</v>
      </c>
      <c r="N1531" s="127">
        <v>509965.4</v>
      </c>
      <c r="O1531" s="127">
        <v>547314.25</v>
      </c>
      <c r="P1531" s="127">
        <v>419535.79</v>
      </c>
      <c r="Q1531" s="127">
        <v>825.37</v>
      </c>
    </row>
    <row r="1532" spans="1:17" x14ac:dyDescent="0.2">
      <c r="A1532" t="str">
        <f t="shared" si="23"/>
        <v>2015_4860</v>
      </c>
      <c r="D1532" s="126">
        <v>1530</v>
      </c>
      <c r="E1532" s="127">
        <v>4860</v>
      </c>
      <c r="F1532" s="127" t="s">
        <v>343</v>
      </c>
      <c r="G1532" s="127">
        <v>4860</v>
      </c>
      <c r="H1532" s="127">
        <v>2015</v>
      </c>
      <c r="I1532" s="127">
        <v>0</v>
      </c>
      <c r="J1532" s="127">
        <v>2</v>
      </c>
      <c r="K1532" s="127">
        <v>980.9</v>
      </c>
      <c r="L1532" s="127">
        <v>983.6</v>
      </c>
      <c r="M1532" s="127">
        <v>1259773.24</v>
      </c>
      <c r="N1532" s="127">
        <v>845714.66</v>
      </c>
      <c r="O1532" s="127">
        <v>874962.13</v>
      </c>
      <c r="P1532" s="127">
        <v>363641.44</v>
      </c>
      <c r="Q1532" s="127">
        <v>1284.3</v>
      </c>
    </row>
    <row r="1533" spans="1:17" x14ac:dyDescent="0.2">
      <c r="A1533" t="str">
        <f t="shared" si="23"/>
        <v>2015_4869</v>
      </c>
      <c r="D1533" s="126">
        <v>1531</v>
      </c>
      <c r="E1533" s="127">
        <v>4869</v>
      </c>
      <c r="F1533" s="127" t="s">
        <v>195</v>
      </c>
      <c r="G1533" s="127">
        <v>4869</v>
      </c>
      <c r="H1533" s="127">
        <v>2015</v>
      </c>
      <c r="I1533" s="127">
        <v>0</v>
      </c>
      <c r="J1533" s="127">
        <v>1</v>
      </c>
      <c r="K1533" s="127">
        <v>1305.5</v>
      </c>
      <c r="L1533" s="127">
        <v>1220.3</v>
      </c>
      <c r="M1533" s="127">
        <v>594024.36</v>
      </c>
      <c r="N1533" s="127">
        <v>503803.39</v>
      </c>
      <c r="O1533" s="127">
        <v>534267.02</v>
      </c>
      <c r="P1533" s="127">
        <v>301898.59999999998</v>
      </c>
      <c r="Q1533" s="127">
        <v>455.02</v>
      </c>
    </row>
    <row r="1534" spans="1:17" x14ac:dyDescent="0.2">
      <c r="A1534" t="str">
        <f t="shared" si="23"/>
        <v>2015_4878</v>
      </c>
      <c r="D1534" s="126">
        <v>1532</v>
      </c>
      <c r="E1534" s="127">
        <v>4878</v>
      </c>
      <c r="F1534" s="127" t="s">
        <v>196</v>
      </c>
      <c r="G1534" s="127">
        <v>4878</v>
      </c>
      <c r="H1534" s="127">
        <v>2015</v>
      </c>
      <c r="I1534" s="127">
        <v>0</v>
      </c>
      <c r="J1534" s="127">
        <v>1</v>
      </c>
      <c r="K1534" s="127">
        <v>621.5</v>
      </c>
      <c r="L1534" s="127">
        <v>701.3</v>
      </c>
      <c r="M1534" s="127">
        <v>832491.82</v>
      </c>
      <c r="N1534" s="127">
        <v>501232.78</v>
      </c>
      <c r="O1534" s="127">
        <v>521145.51</v>
      </c>
      <c r="P1534" s="127">
        <v>201110.47</v>
      </c>
      <c r="Q1534" s="127">
        <v>1339.49</v>
      </c>
    </row>
    <row r="1535" spans="1:17" x14ac:dyDescent="0.2">
      <c r="A1535" t="str">
        <f t="shared" si="23"/>
        <v>2015_4890</v>
      </c>
      <c r="D1535" s="126">
        <v>1533</v>
      </c>
      <c r="E1535" s="127">
        <v>4890</v>
      </c>
      <c r="F1535" s="127" t="s">
        <v>197</v>
      </c>
      <c r="G1535" s="127">
        <v>4890</v>
      </c>
      <c r="H1535" s="127">
        <v>2015</v>
      </c>
      <c r="I1535" s="127">
        <v>0</v>
      </c>
      <c r="J1535" s="127">
        <v>1</v>
      </c>
      <c r="K1535" s="127">
        <v>924.6</v>
      </c>
      <c r="L1535" s="127">
        <v>939.8</v>
      </c>
      <c r="M1535" s="127">
        <v>673902.12</v>
      </c>
      <c r="N1535" s="127">
        <v>353815.08</v>
      </c>
      <c r="O1535" s="127">
        <v>370360.11</v>
      </c>
      <c r="P1535" s="127">
        <v>386163.92</v>
      </c>
      <c r="Q1535" s="127">
        <v>728.86</v>
      </c>
    </row>
    <row r="1536" spans="1:17" x14ac:dyDescent="0.2">
      <c r="A1536" t="str">
        <f t="shared" si="23"/>
        <v>2015_4905</v>
      </c>
      <c r="D1536" s="126">
        <v>1534</v>
      </c>
      <c r="E1536" s="127">
        <v>4905</v>
      </c>
      <c r="F1536" s="127" t="s">
        <v>344</v>
      </c>
      <c r="G1536" s="127">
        <v>4905</v>
      </c>
      <c r="H1536" s="127">
        <v>2015</v>
      </c>
      <c r="I1536" s="127">
        <v>0</v>
      </c>
      <c r="J1536" s="127">
        <v>1</v>
      </c>
      <c r="K1536" s="127">
        <v>237.6</v>
      </c>
      <c r="L1536" s="127">
        <v>83</v>
      </c>
      <c r="M1536" s="127">
        <v>121413.93</v>
      </c>
      <c r="N1536" s="127">
        <v>110337.41</v>
      </c>
      <c r="O1536" s="127">
        <v>113997.44</v>
      </c>
      <c r="P1536" s="127">
        <v>63285.55</v>
      </c>
      <c r="Q1536" s="127">
        <v>511</v>
      </c>
    </row>
    <row r="1537" spans="1:17" ht="38.25" x14ac:dyDescent="0.2">
      <c r="A1537" t="str">
        <f t="shared" si="23"/>
        <v>2015_4978</v>
      </c>
      <c r="D1537" s="126">
        <v>1535</v>
      </c>
      <c r="E1537" s="127">
        <v>4978</v>
      </c>
      <c r="F1537" s="127" t="s">
        <v>198</v>
      </c>
      <c r="G1537" s="127">
        <v>4978</v>
      </c>
      <c r="H1537" s="127">
        <v>2015</v>
      </c>
      <c r="I1537" s="127">
        <v>0</v>
      </c>
      <c r="J1537" s="127">
        <v>1</v>
      </c>
      <c r="K1537" s="127">
        <v>201</v>
      </c>
      <c r="L1537" s="127">
        <v>166</v>
      </c>
      <c r="M1537" s="127">
        <v>190558.25</v>
      </c>
      <c r="N1537" s="127">
        <v>80248.929999999993</v>
      </c>
      <c r="O1537" s="127">
        <v>83812.100000000006</v>
      </c>
      <c r="P1537" s="127">
        <v>66043.56</v>
      </c>
      <c r="Q1537" s="127">
        <v>948.05</v>
      </c>
    </row>
    <row r="1538" spans="1:17" x14ac:dyDescent="0.2">
      <c r="A1538" t="str">
        <f t="shared" si="23"/>
        <v>2015_4995</v>
      </c>
      <c r="D1538" s="126">
        <v>1536</v>
      </c>
      <c r="E1538" s="127">
        <v>4995</v>
      </c>
      <c r="F1538" s="127" t="s">
        <v>199</v>
      </c>
      <c r="G1538" s="127">
        <v>4995</v>
      </c>
      <c r="H1538" s="127">
        <v>2015</v>
      </c>
      <c r="I1538" s="127">
        <v>0</v>
      </c>
      <c r="J1538" s="127">
        <v>1</v>
      </c>
      <c r="K1538" s="127">
        <v>929.5</v>
      </c>
      <c r="L1538" s="127">
        <v>931.3</v>
      </c>
      <c r="M1538" s="127">
        <v>548334.68999999994</v>
      </c>
      <c r="N1538" s="127">
        <v>200317.92</v>
      </c>
      <c r="O1538" s="127">
        <v>212715.72</v>
      </c>
      <c r="P1538" s="127">
        <v>236521.71</v>
      </c>
      <c r="Q1538" s="127">
        <v>589.91999999999996</v>
      </c>
    </row>
    <row r="1539" spans="1:17" ht="25.5" x14ac:dyDescent="0.2">
      <c r="A1539" t="str">
        <f t="shared" si="23"/>
        <v>2015_5013</v>
      </c>
      <c r="D1539" s="126">
        <v>1537</v>
      </c>
      <c r="E1539" s="127">
        <v>5013</v>
      </c>
      <c r="F1539" s="127" t="s">
        <v>200</v>
      </c>
      <c r="G1539" s="127">
        <v>5013</v>
      </c>
      <c r="H1539" s="127">
        <v>2015</v>
      </c>
      <c r="I1539" s="127">
        <v>0</v>
      </c>
      <c r="J1539" s="127">
        <v>1</v>
      </c>
      <c r="K1539" s="127">
        <v>2460.6</v>
      </c>
      <c r="L1539" s="127">
        <v>2358.6999999999998</v>
      </c>
      <c r="M1539" s="127">
        <v>1029644.97</v>
      </c>
      <c r="N1539" s="127">
        <v>912003.09</v>
      </c>
      <c r="O1539" s="127">
        <v>931859.19</v>
      </c>
      <c r="P1539" s="127">
        <v>618055.12</v>
      </c>
      <c r="Q1539" s="127">
        <v>418.45</v>
      </c>
    </row>
    <row r="1540" spans="1:17" x14ac:dyDescent="0.2">
      <c r="A1540" t="str">
        <f t="shared" ref="A1540:A1603" si="24">CONCATENATE(H1540,"_",G1540)</f>
        <v>2015_5049</v>
      </c>
      <c r="D1540" s="126">
        <v>1538</v>
      </c>
      <c r="E1540" s="127">
        <v>5049</v>
      </c>
      <c r="F1540" s="127" t="s">
        <v>201</v>
      </c>
      <c r="G1540" s="127">
        <v>5049</v>
      </c>
      <c r="H1540" s="127">
        <v>2015</v>
      </c>
      <c r="I1540" s="127">
        <v>0</v>
      </c>
      <c r="J1540" s="127">
        <v>1</v>
      </c>
      <c r="K1540" s="127">
        <v>4597.8999999999996</v>
      </c>
      <c r="L1540" s="127">
        <v>4359.3</v>
      </c>
      <c r="M1540" s="127">
        <v>183198.04</v>
      </c>
      <c r="N1540" s="127">
        <v>596596.41</v>
      </c>
      <c r="O1540" s="127">
        <v>636127.48</v>
      </c>
      <c r="P1540" s="127">
        <v>468146.91</v>
      </c>
      <c r="Q1540" s="127">
        <v>39.840000000000003</v>
      </c>
    </row>
    <row r="1541" spans="1:17" x14ac:dyDescent="0.2">
      <c r="A1541" t="str">
        <f t="shared" si="24"/>
        <v>2015_5160</v>
      </c>
      <c r="D1541" s="126">
        <v>1539</v>
      </c>
      <c r="E1541" s="127">
        <v>5319</v>
      </c>
      <c r="F1541" s="127" t="s">
        <v>2</v>
      </c>
      <c r="G1541" s="127">
        <v>5160</v>
      </c>
      <c r="H1541" s="127">
        <v>2015</v>
      </c>
      <c r="I1541" s="127">
        <v>0</v>
      </c>
      <c r="J1541" s="127">
        <v>1</v>
      </c>
      <c r="K1541" s="127">
        <v>1052</v>
      </c>
      <c r="L1541" s="127">
        <v>1074.5</v>
      </c>
      <c r="M1541" s="127">
        <v>428316.39</v>
      </c>
      <c r="N1541" s="127">
        <v>368449.1</v>
      </c>
      <c r="O1541" s="127">
        <v>383562.51</v>
      </c>
      <c r="P1541" s="127">
        <v>239662.43</v>
      </c>
      <c r="Q1541" s="127">
        <v>407.14</v>
      </c>
    </row>
    <row r="1542" spans="1:17" ht="25.5" x14ac:dyDescent="0.2">
      <c r="A1542" t="str">
        <f t="shared" si="24"/>
        <v>2015_5121</v>
      </c>
      <c r="D1542" s="126">
        <v>1540</v>
      </c>
      <c r="E1542" s="127">
        <v>5121</v>
      </c>
      <c r="F1542" s="127" t="s">
        <v>202</v>
      </c>
      <c r="G1542" s="127">
        <v>5121</v>
      </c>
      <c r="H1542" s="127">
        <v>2015</v>
      </c>
      <c r="I1542" s="127">
        <v>0</v>
      </c>
      <c r="J1542" s="127">
        <v>1</v>
      </c>
      <c r="K1542" s="127">
        <v>714.9</v>
      </c>
      <c r="L1542" s="127">
        <v>705.7</v>
      </c>
      <c r="M1542" s="127">
        <v>187703.6</v>
      </c>
      <c r="N1542" s="127">
        <v>249152.76</v>
      </c>
      <c r="O1542" s="127">
        <v>258962.31</v>
      </c>
      <c r="P1542" s="127">
        <v>277244.68</v>
      </c>
      <c r="Q1542" s="127">
        <v>262.56</v>
      </c>
    </row>
    <row r="1543" spans="1:17" ht="25.5" x14ac:dyDescent="0.2">
      <c r="A1543" t="str">
        <f t="shared" si="24"/>
        <v>2015_5139</v>
      </c>
      <c r="D1543" s="126">
        <v>1541</v>
      </c>
      <c r="E1543" s="127">
        <v>5139</v>
      </c>
      <c r="F1543" s="127" t="s">
        <v>203</v>
      </c>
      <c r="G1543" s="127">
        <v>5139</v>
      </c>
      <c r="H1543" s="127">
        <v>2015</v>
      </c>
      <c r="I1543" s="127">
        <v>0</v>
      </c>
      <c r="J1543" s="127">
        <v>1</v>
      </c>
      <c r="K1543" s="127">
        <v>204.2</v>
      </c>
      <c r="L1543" s="127">
        <v>198.2</v>
      </c>
      <c r="M1543" s="127">
        <v>378461.45</v>
      </c>
      <c r="N1543" s="127">
        <v>159664.23000000001</v>
      </c>
      <c r="O1543" s="127">
        <v>191817.2</v>
      </c>
      <c r="P1543" s="127">
        <v>66743.12</v>
      </c>
      <c r="Q1543" s="127">
        <v>1853.39</v>
      </c>
    </row>
    <row r="1544" spans="1:17" x14ac:dyDescent="0.2">
      <c r="A1544" t="str">
        <f t="shared" si="24"/>
        <v>2015_5163</v>
      </c>
      <c r="D1544" s="126">
        <v>1542</v>
      </c>
      <c r="E1544" s="127">
        <v>5163</v>
      </c>
      <c r="F1544" s="127" t="s">
        <v>204</v>
      </c>
      <c r="G1544" s="127">
        <v>5163</v>
      </c>
      <c r="H1544" s="127">
        <v>2015</v>
      </c>
      <c r="I1544" s="127">
        <v>0</v>
      </c>
      <c r="J1544" s="127">
        <v>1</v>
      </c>
      <c r="K1544" s="127">
        <v>636.9</v>
      </c>
      <c r="L1544" s="127">
        <v>684.1</v>
      </c>
      <c r="M1544" s="127">
        <v>736186.21</v>
      </c>
      <c r="N1544" s="127">
        <v>500394.82</v>
      </c>
      <c r="O1544" s="127">
        <v>517541.98</v>
      </c>
      <c r="P1544" s="127">
        <v>273059.17</v>
      </c>
      <c r="Q1544" s="127">
        <v>1155.8900000000001</v>
      </c>
    </row>
    <row r="1545" spans="1:17" x14ac:dyDescent="0.2">
      <c r="A1545" t="str">
        <f t="shared" si="24"/>
        <v>2015_5166</v>
      </c>
      <c r="D1545" s="126">
        <v>1543</v>
      </c>
      <c r="E1545" s="127">
        <v>5166</v>
      </c>
      <c r="F1545" s="127" t="s">
        <v>205</v>
      </c>
      <c r="G1545" s="127">
        <v>5166</v>
      </c>
      <c r="H1545" s="127">
        <v>2015</v>
      </c>
      <c r="I1545" s="127">
        <v>0</v>
      </c>
      <c r="J1545" s="127">
        <v>1</v>
      </c>
      <c r="K1545" s="127">
        <v>2112.4</v>
      </c>
      <c r="L1545" s="127">
        <v>2187</v>
      </c>
      <c r="M1545" s="127">
        <v>469822.73</v>
      </c>
      <c r="N1545" s="127">
        <v>647932.23</v>
      </c>
      <c r="O1545" s="127">
        <v>659720.98</v>
      </c>
      <c r="P1545" s="127">
        <v>558359.44999999995</v>
      </c>
      <c r="Q1545" s="127">
        <v>222.41</v>
      </c>
    </row>
    <row r="1546" spans="1:17" x14ac:dyDescent="0.2">
      <c r="A1546" t="str">
        <f t="shared" si="24"/>
        <v>2015_5184</v>
      </c>
      <c r="D1546" s="126">
        <v>1544</v>
      </c>
      <c r="E1546" s="127">
        <v>5184</v>
      </c>
      <c r="F1546" s="127" t="s">
        <v>206</v>
      </c>
      <c r="G1546" s="127">
        <v>5184</v>
      </c>
      <c r="H1546" s="127">
        <v>2015</v>
      </c>
      <c r="I1546" s="127">
        <v>0</v>
      </c>
      <c r="J1546" s="127">
        <v>1</v>
      </c>
      <c r="K1546" s="127">
        <v>1833.5</v>
      </c>
      <c r="L1546" s="127">
        <v>1756.1</v>
      </c>
      <c r="M1546" s="127">
        <v>424270.01</v>
      </c>
      <c r="N1546" s="127">
        <v>150681.4</v>
      </c>
      <c r="O1546" s="127">
        <v>165700.15</v>
      </c>
      <c r="P1546" s="127">
        <v>459919.89</v>
      </c>
      <c r="Q1546" s="127">
        <v>231.4</v>
      </c>
    </row>
    <row r="1547" spans="1:17" ht="25.5" x14ac:dyDescent="0.2">
      <c r="A1547" t="str">
        <f t="shared" si="24"/>
        <v>2015_5250</v>
      </c>
      <c r="D1547" s="126">
        <v>1545</v>
      </c>
      <c r="E1547" s="127">
        <v>5250</v>
      </c>
      <c r="F1547" s="127" t="s">
        <v>207</v>
      </c>
      <c r="G1547" s="127">
        <v>5250</v>
      </c>
      <c r="H1547" s="127">
        <v>2015</v>
      </c>
      <c r="I1547" s="127">
        <v>0</v>
      </c>
      <c r="J1547" s="127">
        <v>1</v>
      </c>
      <c r="K1547" s="127">
        <v>4386.1000000000004</v>
      </c>
      <c r="L1547" s="127">
        <v>4345.3999999999996</v>
      </c>
      <c r="M1547" s="127">
        <v>1444968.88</v>
      </c>
      <c r="N1547" s="127">
        <v>689787.63</v>
      </c>
      <c r="O1547" s="127">
        <v>717274.41</v>
      </c>
      <c r="P1547" s="127">
        <v>606914.31999999995</v>
      </c>
      <c r="Q1547" s="127">
        <v>329.44</v>
      </c>
    </row>
    <row r="1548" spans="1:17" ht="25.5" x14ac:dyDescent="0.2">
      <c r="A1548" t="str">
        <f t="shared" si="24"/>
        <v>2015_5256</v>
      </c>
      <c r="D1548" s="126">
        <v>1546</v>
      </c>
      <c r="E1548" s="127">
        <v>5256</v>
      </c>
      <c r="F1548" s="127" t="s">
        <v>208</v>
      </c>
      <c r="G1548" s="127">
        <v>5256</v>
      </c>
      <c r="H1548" s="127">
        <v>2015</v>
      </c>
      <c r="I1548" s="127">
        <v>0</v>
      </c>
      <c r="J1548" s="127">
        <v>1</v>
      </c>
      <c r="K1548" s="127">
        <v>670.4</v>
      </c>
      <c r="L1548" s="127">
        <v>679.5</v>
      </c>
      <c r="M1548" s="127">
        <v>453422.55</v>
      </c>
      <c r="N1548" s="127">
        <v>201342.62</v>
      </c>
      <c r="O1548" s="127">
        <v>215270.62</v>
      </c>
      <c r="P1548" s="127">
        <v>260879.35999999999</v>
      </c>
      <c r="Q1548" s="127">
        <v>676.35</v>
      </c>
    </row>
    <row r="1549" spans="1:17" ht="25.5" x14ac:dyDescent="0.2">
      <c r="A1549" t="str">
        <f t="shared" si="24"/>
        <v>2015_5283</v>
      </c>
      <c r="D1549" s="126">
        <v>1547</v>
      </c>
      <c r="E1549" s="127">
        <v>5283</v>
      </c>
      <c r="F1549" s="127" t="s">
        <v>209</v>
      </c>
      <c r="G1549" s="127">
        <v>5283</v>
      </c>
      <c r="H1549" s="127">
        <v>2015</v>
      </c>
      <c r="I1549" s="127">
        <v>0</v>
      </c>
      <c r="J1549" s="127">
        <v>1</v>
      </c>
      <c r="K1549" s="127">
        <v>693.7</v>
      </c>
      <c r="L1549" s="127">
        <v>672.6</v>
      </c>
      <c r="M1549" s="127">
        <v>900389.21</v>
      </c>
      <c r="N1549" s="127">
        <v>151890.62</v>
      </c>
      <c r="O1549" s="127">
        <v>152336.74</v>
      </c>
      <c r="P1549" s="127">
        <v>288170.62</v>
      </c>
      <c r="Q1549" s="127">
        <v>1297.95</v>
      </c>
    </row>
    <row r="1550" spans="1:17" x14ac:dyDescent="0.2">
      <c r="A1550" t="str">
        <f t="shared" si="24"/>
        <v>2015_5310</v>
      </c>
      <c r="D1550" s="126">
        <v>1548</v>
      </c>
      <c r="E1550" s="127">
        <v>5310</v>
      </c>
      <c r="F1550" s="127" t="s">
        <v>210</v>
      </c>
      <c r="G1550" s="127">
        <v>5310</v>
      </c>
      <c r="H1550" s="127">
        <v>2015</v>
      </c>
      <c r="I1550" s="127">
        <v>0</v>
      </c>
      <c r="J1550" s="127">
        <v>1</v>
      </c>
      <c r="K1550" s="127">
        <v>658</v>
      </c>
      <c r="L1550" s="127">
        <v>672</v>
      </c>
      <c r="M1550" s="127">
        <v>127523.56</v>
      </c>
      <c r="N1550" s="127">
        <v>229962.98</v>
      </c>
      <c r="O1550" s="127">
        <v>237887.94</v>
      </c>
      <c r="P1550" s="127">
        <v>163368.35999999999</v>
      </c>
      <c r="Q1550" s="127">
        <v>193.8</v>
      </c>
    </row>
    <row r="1551" spans="1:17" x14ac:dyDescent="0.2">
      <c r="A1551" t="str">
        <f t="shared" si="24"/>
        <v>2015_5463</v>
      </c>
      <c r="D1551" s="126">
        <v>1549</v>
      </c>
      <c r="E1551" s="127">
        <v>5463</v>
      </c>
      <c r="F1551" s="127" t="s">
        <v>211</v>
      </c>
      <c r="G1551" s="127">
        <v>5463</v>
      </c>
      <c r="H1551" s="127">
        <v>2015</v>
      </c>
      <c r="I1551" s="127">
        <v>0</v>
      </c>
      <c r="J1551" s="127">
        <v>1</v>
      </c>
      <c r="K1551" s="127">
        <v>1129</v>
      </c>
      <c r="L1551" s="127">
        <v>1101</v>
      </c>
      <c r="M1551" s="127">
        <v>2149895.29</v>
      </c>
      <c r="N1551" s="127">
        <v>957639.95</v>
      </c>
      <c r="O1551" s="127">
        <v>972258.89</v>
      </c>
      <c r="P1551" s="127">
        <v>304498.09999999998</v>
      </c>
      <c r="Q1551" s="127">
        <v>1904.25</v>
      </c>
    </row>
    <row r="1552" spans="1:17" ht="25.5" x14ac:dyDescent="0.2">
      <c r="A1552" t="str">
        <f t="shared" si="24"/>
        <v>2015_5486</v>
      </c>
      <c r="D1552" s="126">
        <v>1550</v>
      </c>
      <c r="E1552" s="127">
        <v>5486</v>
      </c>
      <c r="F1552" s="127" t="s">
        <v>212</v>
      </c>
      <c r="G1552" s="127">
        <v>5486</v>
      </c>
      <c r="H1552" s="127">
        <v>2015</v>
      </c>
      <c r="I1552" s="127">
        <v>0</v>
      </c>
      <c r="J1552" s="127">
        <v>1</v>
      </c>
      <c r="K1552" s="127">
        <v>379</v>
      </c>
      <c r="L1552" s="127">
        <v>361.8</v>
      </c>
      <c r="M1552" s="127">
        <v>228067.76</v>
      </c>
      <c r="N1552" s="127">
        <v>180715.82</v>
      </c>
      <c r="O1552" s="127">
        <v>181263.62</v>
      </c>
      <c r="P1552" s="127">
        <v>105292.98</v>
      </c>
      <c r="Q1552" s="127">
        <v>601.76</v>
      </c>
    </row>
    <row r="1553" spans="1:17" x14ac:dyDescent="0.2">
      <c r="A1553" t="str">
        <f t="shared" si="24"/>
        <v>2015_5508</v>
      </c>
      <c r="D1553" s="126">
        <v>1551</v>
      </c>
      <c r="E1553" s="127">
        <v>5508</v>
      </c>
      <c r="F1553" s="127" t="s">
        <v>213</v>
      </c>
      <c r="G1553" s="127">
        <v>5508</v>
      </c>
      <c r="H1553" s="127">
        <v>2015</v>
      </c>
      <c r="I1553" s="127">
        <v>0</v>
      </c>
      <c r="J1553" s="127">
        <v>1</v>
      </c>
      <c r="K1553" s="127">
        <v>306.10000000000002</v>
      </c>
      <c r="L1553" s="127">
        <v>332.1</v>
      </c>
      <c r="M1553" s="127">
        <v>445247.64</v>
      </c>
      <c r="N1553" s="127">
        <v>100056.94</v>
      </c>
      <c r="O1553" s="127">
        <v>104374.21</v>
      </c>
      <c r="P1553" s="127">
        <v>70159.360000000001</v>
      </c>
      <c r="Q1553" s="127">
        <v>1454.58</v>
      </c>
    </row>
    <row r="1554" spans="1:17" ht="25.5" x14ac:dyDescent="0.2">
      <c r="A1554" t="str">
        <f t="shared" si="24"/>
        <v>2015_1975</v>
      </c>
      <c r="D1554" s="126">
        <v>1552</v>
      </c>
      <c r="E1554" s="127">
        <v>1975</v>
      </c>
      <c r="F1554" s="127" t="s">
        <v>214</v>
      </c>
      <c r="G1554" s="127">
        <v>1975</v>
      </c>
      <c r="H1554" s="127">
        <v>2015</v>
      </c>
      <c r="I1554" s="127">
        <v>0</v>
      </c>
      <c r="J1554" s="127">
        <v>1</v>
      </c>
      <c r="K1554" s="127">
        <v>411</v>
      </c>
      <c r="L1554" s="127">
        <v>399</v>
      </c>
      <c r="M1554" s="127">
        <v>410030.99</v>
      </c>
      <c r="N1554" s="127">
        <v>293224.63</v>
      </c>
      <c r="O1554" s="127">
        <v>300532.84000000003</v>
      </c>
      <c r="P1554" s="127">
        <v>82548</v>
      </c>
      <c r="Q1554" s="127">
        <v>997.64</v>
      </c>
    </row>
    <row r="1555" spans="1:17" x14ac:dyDescent="0.2">
      <c r="A1555" t="str">
        <f t="shared" si="24"/>
        <v>2015_5510</v>
      </c>
      <c r="D1555" s="126">
        <v>1553</v>
      </c>
      <c r="E1555" s="127">
        <v>4824</v>
      </c>
      <c r="F1555" s="127" t="s">
        <v>215</v>
      </c>
      <c r="G1555" s="127">
        <v>5510</v>
      </c>
      <c r="H1555" s="127">
        <v>2015</v>
      </c>
      <c r="I1555" s="127">
        <v>0</v>
      </c>
      <c r="J1555" s="127">
        <v>1</v>
      </c>
      <c r="K1555" s="127">
        <v>684.1</v>
      </c>
      <c r="L1555" s="127">
        <v>603</v>
      </c>
      <c r="M1555" s="127">
        <v>232959.26</v>
      </c>
      <c r="N1555" s="127">
        <v>190963.61</v>
      </c>
      <c r="O1555" s="127">
        <v>198504.33</v>
      </c>
      <c r="P1555" s="127">
        <v>189645.1</v>
      </c>
      <c r="Q1555" s="127">
        <v>340.53</v>
      </c>
    </row>
    <row r="1556" spans="1:17" ht="25.5" x14ac:dyDescent="0.2">
      <c r="A1556" t="str">
        <f t="shared" si="24"/>
        <v>2015_5607</v>
      </c>
      <c r="D1556" s="126">
        <v>1554</v>
      </c>
      <c r="E1556" s="127">
        <v>5607</v>
      </c>
      <c r="F1556" s="127" t="s">
        <v>216</v>
      </c>
      <c r="G1556" s="127">
        <v>5607</v>
      </c>
      <c r="H1556" s="127">
        <v>2015</v>
      </c>
      <c r="I1556" s="127">
        <v>0</v>
      </c>
      <c r="J1556" s="127">
        <v>1</v>
      </c>
      <c r="K1556" s="127">
        <v>711.6</v>
      </c>
      <c r="L1556" s="127">
        <v>778.6</v>
      </c>
      <c r="M1556" s="127">
        <v>428828.62</v>
      </c>
      <c r="N1556" s="127">
        <v>257789.69</v>
      </c>
      <c r="O1556" s="127">
        <v>261350.31</v>
      </c>
      <c r="P1556" s="127">
        <v>106015</v>
      </c>
      <c r="Q1556" s="127">
        <v>602.63</v>
      </c>
    </row>
    <row r="1557" spans="1:17" ht="25.5" x14ac:dyDescent="0.2">
      <c r="A1557" t="str">
        <f t="shared" si="24"/>
        <v>2015_5643</v>
      </c>
      <c r="D1557" s="126">
        <v>1555</v>
      </c>
      <c r="E1557" s="127">
        <v>5643</v>
      </c>
      <c r="F1557" s="127" t="s">
        <v>217</v>
      </c>
      <c r="G1557" s="127">
        <v>5643</v>
      </c>
      <c r="H1557" s="127">
        <v>2015</v>
      </c>
      <c r="I1557" s="127">
        <v>0</v>
      </c>
      <c r="J1557" s="127">
        <v>1</v>
      </c>
      <c r="K1557" s="127">
        <v>996</v>
      </c>
      <c r="L1557" s="127">
        <v>1070.8</v>
      </c>
      <c r="M1557" s="127">
        <v>500035.26</v>
      </c>
      <c r="N1557" s="127">
        <v>352868.45</v>
      </c>
      <c r="O1557" s="127">
        <v>364376.09</v>
      </c>
      <c r="P1557" s="127">
        <v>328979.25</v>
      </c>
      <c r="Q1557" s="127">
        <v>502.04</v>
      </c>
    </row>
    <row r="1558" spans="1:17" ht="51" x14ac:dyDescent="0.2">
      <c r="A1558" t="str">
        <f t="shared" si="24"/>
        <v>2015_5697</v>
      </c>
      <c r="D1558" s="126">
        <v>1556</v>
      </c>
      <c r="E1558" s="127">
        <v>5697</v>
      </c>
      <c r="F1558" s="127" t="s">
        <v>345</v>
      </c>
      <c r="G1558" s="127">
        <v>5697</v>
      </c>
      <c r="H1558" s="127">
        <v>2015</v>
      </c>
      <c r="I1558" s="127">
        <v>0</v>
      </c>
      <c r="J1558" s="127">
        <v>1</v>
      </c>
      <c r="K1558" s="127">
        <v>450.3</v>
      </c>
      <c r="L1558" s="127">
        <v>463.1</v>
      </c>
      <c r="M1558" s="127">
        <v>428958.5</v>
      </c>
      <c r="N1558" s="127">
        <v>149020.76999999999</v>
      </c>
      <c r="O1558" s="127">
        <v>155844.87</v>
      </c>
      <c r="P1558" s="127">
        <v>104298</v>
      </c>
      <c r="Q1558" s="127">
        <v>952.61</v>
      </c>
    </row>
    <row r="1559" spans="1:17" ht="25.5" x14ac:dyDescent="0.2">
      <c r="A1559" t="str">
        <f t="shared" si="24"/>
        <v>2015_5724</v>
      </c>
      <c r="D1559" s="126">
        <v>1557</v>
      </c>
      <c r="E1559" s="127">
        <v>5724</v>
      </c>
      <c r="F1559" s="127" t="s">
        <v>218</v>
      </c>
      <c r="G1559" s="127">
        <v>5724</v>
      </c>
      <c r="H1559" s="127">
        <v>2015</v>
      </c>
      <c r="I1559" s="127">
        <v>0</v>
      </c>
      <c r="J1559" s="127">
        <v>1</v>
      </c>
      <c r="K1559" s="127">
        <v>244</v>
      </c>
      <c r="L1559" s="127">
        <v>190</v>
      </c>
      <c r="M1559" s="127">
        <v>401905.94</v>
      </c>
      <c r="N1559" s="127">
        <v>250677.57</v>
      </c>
      <c r="O1559" s="127">
        <v>259434.53</v>
      </c>
      <c r="P1559" s="127">
        <v>135435.45000000001</v>
      </c>
      <c r="Q1559" s="127">
        <v>1647.16</v>
      </c>
    </row>
    <row r="1560" spans="1:17" x14ac:dyDescent="0.2">
      <c r="A1560" t="str">
        <f t="shared" si="24"/>
        <v>2015_5805</v>
      </c>
      <c r="D1560" s="126">
        <v>1558</v>
      </c>
      <c r="E1560" s="127">
        <v>5805</v>
      </c>
      <c r="F1560" s="127" t="s">
        <v>219</v>
      </c>
      <c r="G1560" s="127">
        <v>5805</v>
      </c>
      <c r="H1560" s="127">
        <v>2015</v>
      </c>
      <c r="I1560" s="127">
        <v>0</v>
      </c>
      <c r="J1560" s="127">
        <v>1</v>
      </c>
      <c r="K1560" s="127">
        <v>1177.7</v>
      </c>
      <c r="L1560" s="127">
        <v>1305.3</v>
      </c>
      <c r="M1560" s="127">
        <v>925125.96</v>
      </c>
      <c r="N1560" s="127">
        <v>625516.65</v>
      </c>
      <c r="O1560" s="127">
        <v>659479.59</v>
      </c>
      <c r="P1560" s="127">
        <v>430794.52</v>
      </c>
      <c r="Q1560" s="127">
        <v>785.54</v>
      </c>
    </row>
    <row r="1561" spans="1:17" ht="25.5" x14ac:dyDescent="0.2">
      <c r="A1561" t="str">
        <f t="shared" si="24"/>
        <v>2015_5823</v>
      </c>
      <c r="D1561" s="126">
        <v>1559</v>
      </c>
      <c r="E1561" s="127">
        <v>5823</v>
      </c>
      <c r="F1561" s="127" t="s">
        <v>220</v>
      </c>
      <c r="G1561" s="127">
        <v>5823</v>
      </c>
      <c r="H1561" s="127">
        <v>2015</v>
      </c>
      <c r="I1561" s="127">
        <v>0</v>
      </c>
      <c r="J1561" s="127">
        <v>1</v>
      </c>
      <c r="K1561" s="127">
        <v>366.3</v>
      </c>
      <c r="L1561" s="127">
        <v>322</v>
      </c>
      <c r="M1561" s="127">
        <v>735166.25</v>
      </c>
      <c r="N1561" s="127">
        <v>405614.08000000002</v>
      </c>
      <c r="O1561" s="127">
        <v>424823.15</v>
      </c>
      <c r="P1561" s="127">
        <v>102886.35</v>
      </c>
      <c r="Q1561" s="127">
        <v>2007.01</v>
      </c>
    </row>
    <row r="1562" spans="1:17" ht="25.5" x14ac:dyDescent="0.2">
      <c r="A1562" t="str">
        <f t="shared" si="24"/>
        <v>2015_5832</v>
      </c>
      <c r="D1562" s="126">
        <v>1560</v>
      </c>
      <c r="E1562" s="127">
        <v>5832</v>
      </c>
      <c r="F1562" s="127" t="s">
        <v>221</v>
      </c>
      <c r="G1562" s="127">
        <v>5832</v>
      </c>
      <c r="H1562" s="127">
        <v>2015</v>
      </c>
      <c r="I1562" s="127">
        <v>0</v>
      </c>
      <c r="J1562" s="127">
        <v>1</v>
      </c>
      <c r="K1562" s="127">
        <v>315.89999999999998</v>
      </c>
      <c r="L1562" s="127">
        <v>200</v>
      </c>
      <c r="M1562" s="127">
        <v>209593.46</v>
      </c>
      <c r="N1562" s="127">
        <v>24976.93</v>
      </c>
      <c r="O1562" s="127">
        <v>25130.93</v>
      </c>
      <c r="P1562" s="127">
        <v>56723.48</v>
      </c>
      <c r="Q1562" s="127">
        <v>663.48</v>
      </c>
    </row>
    <row r="1563" spans="1:17" ht="38.25" x14ac:dyDescent="0.2">
      <c r="A1563" t="str">
        <f t="shared" si="24"/>
        <v>2015_5877</v>
      </c>
      <c r="D1563" s="126">
        <v>1561</v>
      </c>
      <c r="E1563" s="127">
        <v>5877</v>
      </c>
      <c r="F1563" s="127" t="s">
        <v>222</v>
      </c>
      <c r="G1563" s="127">
        <v>5877</v>
      </c>
      <c r="H1563" s="127">
        <v>2015</v>
      </c>
      <c r="I1563" s="127">
        <v>0</v>
      </c>
      <c r="J1563" s="127">
        <v>1</v>
      </c>
      <c r="K1563" s="127">
        <v>1373.7</v>
      </c>
      <c r="L1563" s="127">
        <v>1587.7</v>
      </c>
      <c r="M1563" s="127">
        <v>644756.41</v>
      </c>
      <c r="N1563" s="127">
        <v>496721.22</v>
      </c>
      <c r="O1563" s="127">
        <v>524060.44</v>
      </c>
      <c r="P1563" s="127">
        <v>455390.76</v>
      </c>
      <c r="Q1563" s="127">
        <v>469.36</v>
      </c>
    </row>
    <row r="1564" spans="1:17" x14ac:dyDescent="0.2">
      <c r="A1564" t="str">
        <f t="shared" si="24"/>
        <v>2015_5895</v>
      </c>
      <c r="D1564" s="126">
        <v>1562</v>
      </c>
      <c r="E1564" s="127">
        <v>5895</v>
      </c>
      <c r="F1564" s="127" t="s">
        <v>223</v>
      </c>
      <c r="G1564" s="127">
        <v>5895</v>
      </c>
      <c r="H1564" s="127">
        <v>2015</v>
      </c>
      <c r="I1564" s="127">
        <v>0</v>
      </c>
      <c r="J1564" s="127">
        <v>1</v>
      </c>
      <c r="K1564" s="127">
        <v>271.60000000000002</v>
      </c>
      <c r="L1564" s="127">
        <v>252.6</v>
      </c>
      <c r="M1564" s="127">
        <v>170261.61</v>
      </c>
      <c r="N1564" s="127">
        <v>73844.759999999995</v>
      </c>
      <c r="O1564" s="127">
        <v>77012.52</v>
      </c>
      <c r="P1564" s="127">
        <v>67121</v>
      </c>
      <c r="Q1564" s="127">
        <v>626.88</v>
      </c>
    </row>
    <row r="1565" spans="1:17" x14ac:dyDescent="0.2">
      <c r="A1565" t="str">
        <f t="shared" si="24"/>
        <v>2015_5949</v>
      </c>
      <c r="D1565" s="126">
        <v>1563</v>
      </c>
      <c r="E1565" s="127">
        <v>5949</v>
      </c>
      <c r="F1565" s="127" t="s">
        <v>224</v>
      </c>
      <c r="G1565" s="127">
        <v>5949</v>
      </c>
      <c r="H1565" s="127">
        <v>2015</v>
      </c>
      <c r="I1565" s="127">
        <v>0</v>
      </c>
      <c r="J1565" s="127">
        <v>1</v>
      </c>
      <c r="K1565" s="127">
        <v>1018.9</v>
      </c>
      <c r="L1565" s="127">
        <v>1003.9</v>
      </c>
      <c r="M1565" s="127">
        <v>146831.99</v>
      </c>
      <c r="N1565" s="127">
        <v>320525.90999999997</v>
      </c>
      <c r="O1565" s="127">
        <v>337615.27</v>
      </c>
      <c r="P1565" s="127">
        <v>376127.99</v>
      </c>
      <c r="Q1565" s="127">
        <v>144.11000000000001</v>
      </c>
    </row>
    <row r="1566" spans="1:17" ht="25.5" x14ac:dyDescent="0.2">
      <c r="A1566" t="str">
        <f t="shared" si="24"/>
        <v>2015_5976</v>
      </c>
      <c r="D1566" s="126">
        <v>1564</v>
      </c>
      <c r="E1566" s="127">
        <v>5976</v>
      </c>
      <c r="F1566" s="127" t="s">
        <v>225</v>
      </c>
      <c r="G1566" s="127">
        <v>5976</v>
      </c>
      <c r="H1566" s="127">
        <v>2015</v>
      </c>
      <c r="I1566" s="127">
        <v>0</v>
      </c>
      <c r="J1566" s="127">
        <v>1</v>
      </c>
      <c r="K1566" s="127">
        <v>978.9</v>
      </c>
      <c r="L1566" s="127">
        <v>1008.1</v>
      </c>
      <c r="M1566" s="127">
        <v>423052.65</v>
      </c>
      <c r="N1566" s="127">
        <v>398022.86</v>
      </c>
      <c r="O1566" s="127">
        <v>421753.77</v>
      </c>
      <c r="P1566" s="127">
        <v>249222.6</v>
      </c>
      <c r="Q1566" s="127">
        <v>432.17</v>
      </c>
    </row>
    <row r="1567" spans="1:17" ht="38.25" x14ac:dyDescent="0.2">
      <c r="A1567" t="str">
        <f t="shared" si="24"/>
        <v>2015_5994</v>
      </c>
      <c r="D1567" s="126">
        <v>1565</v>
      </c>
      <c r="E1567" s="127">
        <v>5994</v>
      </c>
      <c r="F1567" s="127" t="s">
        <v>226</v>
      </c>
      <c r="G1567" s="127">
        <v>5994</v>
      </c>
      <c r="H1567" s="127">
        <v>2015</v>
      </c>
      <c r="I1567" s="127">
        <v>0</v>
      </c>
      <c r="J1567" s="127">
        <v>1</v>
      </c>
      <c r="K1567" s="127">
        <v>782.9</v>
      </c>
      <c r="L1567" s="127">
        <v>786.9</v>
      </c>
      <c r="M1567" s="127">
        <v>249430.61</v>
      </c>
      <c r="N1567" s="127">
        <v>450783.06</v>
      </c>
      <c r="O1567" s="127">
        <v>463422.71</v>
      </c>
      <c r="P1567" s="127">
        <v>408279.16</v>
      </c>
      <c r="Q1567" s="127">
        <v>318.60000000000002</v>
      </c>
    </row>
    <row r="1568" spans="1:17" x14ac:dyDescent="0.2">
      <c r="A1568" t="str">
        <f t="shared" si="24"/>
        <v>2015_6003</v>
      </c>
      <c r="D1568" s="126">
        <v>1566</v>
      </c>
      <c r="E1568" s="127">
        <v>6003</v>
      </c>
      <c r="F1568" s="127" t="s">
        <v>227</v>
      </c>
      <c r="G1568" s="127">
        <v>6003</v>
      </c>
      <c r="H1568" s="127">
        <v>2015</v>
      </c>
      <c r="I1568" s="127">
        <v>0</v>
      </c>
      <c r="J1568" s="127">
        <v>1</v>
      </c>
      <c r="K1568" s="127">
        <v>301.60000000000002</v>
      </c>
      <c r="L1568" s="127">
        <v>338.6</v>
      </c>
      <c r="M1568" s="127">
        <v>169361.7</v>
      </c>
      <c r="N1568" s="127">
        <v>150569.26</v>
      </c>
      <c r="O1568" s="127">
        <v>157183.32</v>
      </c>
      <c r="P1568" s="127">
        <v>91487.679999999993</v>
      </c>
      <c r="Q1568" s="127">
        <v>561.54</v>
      </c>
    </row>
    <row r="1569" spans="1:17" ht="25.5" x14ac:dyDescent="0.2">
      <c r="A1569" t="str">
        <f t="shared" si="24"/>
        <v>2015_6012</v>
      </c>
      <c r="D1569" s="126">
        <v>1567</v>
      </c>
      <c r="E1569" s="127">
        <v>6012</v>
      </c>
      <c r="F1569" s="127" t="s">
        <v>228</v>
      </c>
      <c r="G1569" s="127">
        <v>6012</v>
      </c>
      <c r="H1569" s="127">
        <v>2015</v>
      </c>
      <c r="I1569" s="127">
        <v>0</v>
      </c>
      <c r="J1569" s="127">
        <v>1</v>
      </c>
      <c r="K1569" s="127">
        <v>544</v>
      </c>
      <c r="L1569" s="127">
        <v>536.4</v>
      </c>
      <c r="M1569" s="127">
        <v>977779.58</v>
      </c>
      <c r="N1569" s="127">
        <v>552060.12</v>
      </c>
      <c r="O1569" s="127">
        <v>571315.74</v>
      </c>
      <c r="P1569" s="127">
        <v>124134</v>
      </c>
      <c r="Q1569" s="127">
        <v>1797.39</v>
      </c>
    </row>
    <row r="1570" spans="1:17" ht="25.5" x14ac:dyDescent="0.2">
      <c r="A1570" t="str">
        <f t="shared" si="24"/>
        <v>2015_6030</v>
      </c>
      <c r="D1570" s="126">
        <v>1568</v>
      </c>
      <c r="E1570" s="127">
        <v>6030</v>
      </c>
      <c r="F1570" s="127" t="s">
        <v>229</v>
      </c>
      <c r="G1570" s="127">
        <v>6030</v>
      </c>
      <c r="H1570" s="127">
        <v>2015</v>
      </c>
      <c r="I1570" s="127">
        <v>0</v>
      </c>
      <c r="J1570" s="127">
        <v>1</v>
      </c>
      <c r="K1570" s="127">
        <v>1140.9000000000001</v>
      </c>
      <c r="L1570" s="127">
        <v>1174</v>
      </c>
      <c r="M1570" s="127">
        <v>155525.73000000001</v>
      </c>
      <c r="N1570" s="127">
        <v>190324.04</v>
      </c>
      <c r="O1570" s="127">
        <v>202487.53</v>
      </c>
      <c r="P1570" s="127">
        <v>180557.24</v>
      </c>
      <c r="Q1570" s="127">
        <v>136.32</v>
      </c>
    </row>
    <row r="1571" spans="1:17" ht="25.5" x14ac:dyDescent="0.2">
      <c r="A1571" t="str">
        <f t="shared" si="24"/>
        <v>2015_6035</v>
      </c>
      <c r="D1571" s="126">
        <v>1569</v>
      </c>
      <c r="E1571" s="127">
        <v>6048</v>
      </c>
      <c r="F1571" s="127" t="s">
        <v>230</v>
      </c>
      <c r="G1571" s="127">
        <v>6035</v>
      </c>
      <c r="H1571" s="127">
        <v>2015</v>
      </c>
      <c r="I1571" s="127">
        <v>0</v>
      </c>
      <c r="J1571" s="127">
        <v>1</v>
      </c>
      <c r="K1571" s="127">
        <v>471.5</v>
      </c>
      <c r="L1571" s="127">
        <v>600.5</v>
      </c>
      <c r="M1571" s="127">
        <v>531248.9</v>
      </c>
      <c r="N1571" s="127">
        <v>100074.1</v>
      </c>
      <c r="O1571" s="127">
        <v>109460.59</v>
      </c>
      <c r="P1571" s="127">
        <v>241476.66</v>
      </c>
      <c r="Q1571" s="127">
        <v>1126.72</v>
      </c>
    </row>
    <row r="1572" spans="1:17" ht="25.5" x14ac:dyDescent="0.2">
      <c r="A1572" t="str">
        <f t="shared" si="24"/>
        <v>2015_6039</v>
      </c>
      <c r="D1572" s="126">
        <v>1570</v>
      </c>
      <c r="E1572" s="127">
        <v>6039</v>
      </c>
      <c r="F1572" s="127" t="s">
        <v>231</v>
      </c>
      <c r="G1572" s="127">
        <v>6039</v>
      </c>
      <c r="H1572" s="127">
        <v>2015</v>
      </c>
      <c r="I1572" s="127">
        <v>0</v>
      </c>
      <c r="J1572" s="127">
        <v>1</v>
      </c>
      <c r="K1572" s="127">
        <v>14331.6</v>
      </c>
      <c r="L1572" s="127">
        <v>13986.5</v>
      </c>
      <c r="M1572" s="127">
        <v>948462.18</v>
      </c>
      <c r="N1572" s="127">
        <v>1873022.56</v>
      </c>
      <c r="O1572" s="127">
        <v>1945506.93</v>
      </c>
      <c r="P1572" s="127">
        <v>2088443.15</v>
      </c>
      <c r="Q1572" s="127">
        <v>66.180000000000007</v>
      </c>
    </row>
    <row r="1573" spans="1:17" x14ac:dyDescent="0.2">
      <c r="A1573" t="str">
        <f t="shared" si="24"/>
        <v>2015_6093</v>
      </c>
      <c r="D1573" s="126">
        <v>1571</v>
      </c>
      <c r="E1573" s="127">
        <v>6093</v>
      </c>
      <c r="F1573" s="127" t="s">
        <v>232</v>
      </c>
      <c r="G1573" s="127">
        <v>6093</v>
      </c>
      <c r="H1573" s="127">
        <v>2015</v>
      </c>
      <c r="I1573" s="127">
        <v>0</v>
      </c>
      <c r="J1573" s="127">
        <v>1</v>
      </c>
      <c r="K1573" s="127">
        <v>1294.2</v>
      </c>
      <c r="L1573" s="127">
        <v>1414.8</v>
      </c>
      <c r="M1573" s="127">
        <v>630800.06000000006</v>
      </c>
      <c r="N1573" s="127">
        <v>485611.27</v>
      </c>
      <c r="O1573" s="127">
        <v>499924</v>
      </c>
      <c r="P1573" s="127">
        <v>428350.25</v>
      </c>
      <c r="Q1573" s="127">
        <v>487.41</v>
      </c>
    </row>
    <row r="1574" spans="1:17" ht="38.25" x14ac:dyDescent="0.2">
      <c r="A1574" t="str">
        <f t="shared" si="24"/>
        <v>2015_6091</v>
      </c>
      <c r="D1574" s="126">
        <v>1572</v>
      </c>
      <c r="E1574" s="127">
        <v>6091</v>
      </c>
      <c r="F1574" s="127" t="s">
        <v>233</v>
      </c>
      <c r="G1574" s="127">
        <v>6091</v>
      </c>
      <c r="H1574" s="127">
        <v>2015</v>
      </c>
      <c r="I1574" s="127">
        <v>0</v>
      </c>
      <c r="J1574" s="127">
        <v>1</v>
      </c>
      <c r="K1574" s="127">
        <v>904.8</v>
      </c>
      <c r="L1574" s="127">
        <v>855.8</v>
      </c>
      <c r="M1574" s="127">
        <v>525494.86</v>
      </c>
      <c r="N1574" s="127">
        <v>383173.92</v>
      </c>
      <c r="O1574" s="127">
        <v>397987.37</v>
      </c>
      <c r="P1574" s="127">
        <v>280992.56</v>
      </c>
      <c r="Q1574" s="127">
        <v>580.79</v>
      </c>
    </row>
    <row r="1575" spans="1:17" ht="25.5" x14ac:dyDescent="0.2">
      <c r="A1575" t="str">
        <f t="shared" si="24"/>
        <v>2015_6095</v>
      </c>
      <c r="D1575" s="126">
        <v>1573</v>
      </c>
      <c r="E1575" s="127">
        <v>6095</v>
      </c>
      <c r="F1575" s="127" t="s">
        <v>234</v>
      </c>
      <c r="G1575" s="127">
        <v>6095</v>
      </c>
      <c r="H1575" s="127">
        <v>2015</v>
      </c>
      <c r="I1575" s="127">
        <v>0</v>
      </c>
      <c r="J1575" s="127">
        <v>1</v>
      </c>
      <c r="K1575" s="127">
        <v>653.5</v>
      </c>
      <c r="L1575" s="127">
        <v>707.3</v>
      </c>
      <c r="M1575" s="127">
        <v>631637.42000000004</v>
      </c>
      <c r="N1575" s="127">
        <v>398741.19</v>
      </c>
      <c r="O1575" s="127">
        <v>408412.6</v>
      </c>
      <c r="P1575" s="127">
        <v>179357</v>
      </c>
      <c r="Q1575" s="127">
        <v>966.55</v>
      </c>
    </row>
    <row r="1576" spans="1:17" ht="25.5" x14ac:dyDescent="0.2">
      <c r="A1576" t="str">
        <f t="shared" si="24"/>
        <v>2015_6099</v>
      </c>
      <c r="D1576" s="126">
        <v>1574</v>
      </c>
      <c r="E1576" s="127">
        <v>5157</v>
      </c>
      <c r="F1576" s="127" t="s">
        <v>235</v>
      </c>
      <c r="G1576" s="127">
        <v>6099</v>
      </c>
      <c r="H1576" s="127">
        <v>2015</v>
      </c>
      <c r="I1576" s="127">
        <v>0</v>
      </c>
      <c r="J1576" s="127">
        <v>1</v>
      </c>
      <c r="K1576" s="127">
        <v>627.79999999999995</v>
      </c>
      <c r="L1576" s="127">
        <v>597.5</v>
      </c>
      <c r="M1576" s="127">
        <v>179642.13</v>
      </c>
      <c r="N1576" s="127">
        <v>350062.04</v>
      </c>
      <c r="O1576" s="127">
        <v>359397.82</v>
      </c>
      <c r="P1576" s="127">
        <v>297837.82</v>
      </c>
      <c r="Q1576" s="127">
        <v>286.14999999999998</v>
      </c>
    </row>
    <row r="1577" spans="1:17" ht="25.5" x14ac:dyDescent="0.2">
      <c r="A1577" t="str">
        <f t="shared" si="24"/>
        <v>2015_6097</v>
      </c>
      <c r="D1577" s="126">
        <v>1575</v>
      </c>
      <c r="E1577" s="127">
        <v>6097</v>
      </c>
      <c r="F1577" s="127" t="s">
        <v>236</v>
      </c>
      <c r="G1577" s="127">
        <v>6097</v>
      </c>
      <c r="H1577" s="127">
        <v>2015</v>
      </c>
      <c r="I1577" s="127">
        <v>0</v>
      </c>
      <c r="J1577" s="127">
        <v>1</v>
      </c>
      <c r="K1577" s="127">
        <v>199</v>
      </c>
      <c r="L1577" s="127">
        <v>126</v>
      </c>
      <c r="M1577" s="127">
        <v>124707.31</v>
      </c>
      <c r="N1577" s="127">
        <v>50203.16</v>
      </c>
      <c r="O1577" s="127">
        <v>53118.27</v>
      </c>
      <c r="P1577" s="127">
        <v>52239.34</v>
      </c>
      <c r="Q1577" s="127">
        <v>626.66999999999996</v>
      </c>
    </row>
    <row r="1578" spans="1:17" ht="25.5" x14ac:dyDescent="0.2">
      <c r="A1578" t="str">
        <f t="shared" si="24"/>
        <v>2015_6098</v>
      </c>
      <c r="D1578" s="126">
        <v>1576</v>
      </c>
      <c r="E1578" s="127">
        <v>6098</v>
      </c>
      <c r="F1578" s="127" t="s">
        <v>346</v>
      </c>
      <c r="G1578" s="127">
        <v>6098</v>
      </c>
      <c r="H1578" s="127">
        <v>2015</v>
      </c>
      <c r="I1578" s="127">
        <v>0</v>
      </c>
      <c r="J1578" s="127">
        <v>1</v>
      </c>
      <c r="K1578" s="127">
        <v>1523</v>
      </c>
      <c r="L1578" s="127">
        <v>1426</v>
      </c>
      <c r="M1578" s="127">
        <v>37278.300000000003</v>
      </c>
      <c r="N1578" s="127">
        <v>418237.26</v>
      </c>
      <c r="O1578" s="127">
        <v>419530.37</v>
      </c>
      <c r="P1578" s="127">
        <v>434391.61</v>
      </c>
      <c r="Q1578" s="127">
        <v>24.48</v>
      </c>
    </row>
    <row r="1579" spans="1:17" ht="38.25" x14ac:dyDescent="0.2">
      <c r="A1579" t="str">
        <f t="shared" si="24"/>
        <v>2015_6100</v>
      </c>
      <c r="D1579" s="126">
        <v>1577</v>
      </c>
      <c r="E1579" s="127">
        <v>6100</v>
      </c>
      <c r="F1579" s="127" t="s">
        <v>237</v>
      </c>
      <c r="G1579" s="127">
        <v>6100</v>
      </c>
      <c r="H1579" s="127">
        <v>2015</v>
      </c>
      <c r="I1579" s="127">
        <v>0</v>
      </c>
      <c r="J1579" s="127">
        <v>1</v>
      </c>
      <c r="K1579" s="127">
        <v>559.70000000000005</v>
      </c>
      <c r="L1579" s="127">
        <v>506.4</v>
      </c>
      <c r="M1579" s="127">
        <v>1003110.44</v>
      </c>
      <c r="N1579" s="127">
        <v>625472.97</v>
      </c>
      <c r="O1579" s="127">
        <v>630807.17000000004</v>
      </c>
      <c r="P1579" s="127">
        <v>150202.87</v>
      </c>
      <c r="Q1579" s="127">
        <v>1792.23</v>
      </c>
    </row>
    <row r="1580" spans="1:17" ht="25.5" x14ac:dyDescent="0.2">
      <c r="A1580" t="str">
        <f t="shared" si="24"/>
        <v>2015_6101</v>
      </c>
      <c r="D1580" s="126">
        <v>1578</v>
      </c>
      <c r="E1580" s="127">
        <v>6101</v>
      </c>
      <c r="F1580" s="127" t="s">
        <v>238</v>
      </c>
      <c r="G1580" s="127">
        <v>6101</v>
      </c>
      <c r="H1580" s="127">
        <v>2015</v>
      </c>
      <c r="I1580" s="127">
        <v>0</v>
      </c>
      <c r="J1580" s="127">
        <v>1</v>
      </c>
      <c r="K1580" s="127">
        <v>6634.4</v>
      </c>
      <c r="L1580" s="127">
        <v>6651.5</v>
      </c>
      <c r="M1580" s="127">
        <v>1507126.77</v>
      </c>
      <c r="N1580" s="127">
        <v>1640305.71</v>
      </c>
      <c r="O1580" s="127">
        <v>1675296.04</v>
      </c>
      <c r="P1580" s="127">
        <v>1449198.44</v>
      </c>
      <c r="Q1580" s="127">
        <v>227.17</v>
      </c>
    </row>
    <row r="1581" spans="1:17" ht="25.5" x14ac:dyDescent="0.2">
      <c r="A1581" t="str">
        <f t="shared" si="24"/>
        <v>2015_6096</v>
      </c>
      <c r="D1581" s="126">
        <v>1579</v>
      </c>
      <c r="E1581" s="127">
        <v>6096</v>
      </c>
      <c r="F1581" s="127" t="s">
        <v>419</v>
      </c>
      <c r="G1581" s="127">
        <v>6096</v>
      </c>
      <c r="H1581" s="127">
        <v>2015</v>
      </c>
      <c r="I1581" s="127">
        <v>0</v>
      </c>
      <c r="J1581" s="127">
        <v>2</v>
      </c>
      <c r="K1581" s="127">
        <v>1121.7</v>
      </c>
      <c r="L1581" s="127">
        <v>1070</v>
      </c>
      <c r="M1581" s="127">
        <v>905343.83</v>
      </c>
      <c r="N1581" s="127">
        <v>541401.62</v>
      </c>
      <c r="O1581" s="127">
        <v>563632.89</v>
      </c>
      <c r="P1581" s="127">
        <v>439920.86</v>
      </c>
      <c r="Q1581" s="127">
        <v>807.12</v>
      </c>
    </row>
    <row r="1582" spans="1:17" ht="25.5" x14ac:dyDescent="0.2">
      <c r="A1582" t="str">
        <f t="shared" si="24"/>
        <v>2015_6094</v>
      </c>
      <c r="D1582" s="126">
        <v>1580</v>
      </c>
      <c r="E1582" s="127">
        <v>6094</v>
      </c>
      <c r="F1582" s="127" t="s">
        <v>239</v>
      </c>
      <c r="G1582" s="127">
        <v>6094</v>
      </c>
      <c r="H1582" s="127">
        <v>2015</v>
      </c>
      <c r="I1582" s="127">
        <v>0</v>
      </c>
      <c r="J1582" s="127">
        <v>1</v>
      </c>
      <c r="K1582" s="127">
        <v>588.20000000000005</v>
      </c>
      <c r="L1582" s="127">
        <v>481.2</v>
      </c>
      <c r="M1582" s="127">
        <v>306281.78999999998</v>
      </c>
      <c r="N1582" s="127">
        <v>179807.55</v>
      </c>
      <c r="O1582" s="127">
        <v>186746.56</v>
      </c>
      <c r="P1582" s="127">
        <v>115058</v>
      </c>
      <c r="Q1582" s="127">
        <v>520.71</v>
      </c>
    </row>
    <row r="1583" spans="1:17" x14ac:dyDescent="0.2">
      <c r="A1583" t="str">
        <f t="shared" si="24"/>
        <v>2015_6102</v>
      </c>
      <c r="D1583" s="126">
        <v>1581</v>
      </c>
      <c r="E1583" s="127">
        <v>6102</v>
      </c>
      <c r="F1583" s="127" t="s">
        <v>240</v>
      </c>
      <c r="G1583" s="127">
        <v>6102</v>
      </c>
      <c r="H1583" s="127">
        <v>2015</v>
      </c>
      <c r="I1583" s="127">
        <v>0</v>
      </c>
      <c r="J1583" s="127">
        <v>1</v>
      </c>
      <c r="K1583" s="127">
        <v>1924.2</v>
      </c>
      <c r="L1583" s="127">
        <v>1990.2</v>
      </c>
      <c r="M1583" s="127">
        <v>833450.62</v>
      </c>
      <c r="N1583" s="127">
        <v>699933.95</v>
      </c>
      <c r="O1583" s="127">
        <v>736457.85</v>
      </c>
      <c r="P1583" s="127">
        <v>704012.04</v>
      </c>
      <c r="Q1583" s="127">
        <v>433.14</v>
      </c>
    </row>
    <row r="1584" spans="1:17" ht="25.5" x14ac:dyDescent="0.2">
      <c r="A1584" t="str">
        <f t="shared" si="24"/>
        <v>2015_6120</v>
      </c>
      <c r="D1584" s="126">
        <v>1582</v>
      </c>
      <c r="E1584" s="127">
        <v>6120</v>
      </c>
      <c r="F1584" s="127" t="s">
        <v>241</v>
      </c>
      <c r="G1584" s="127">
        <v>6120</v>
      </c>
      <c r="H1584" s="127">
        <v>2015</v>
      </c>
      <c r="I1584" s="127">
        <v>0</v>
      </c>
      <c r="J1584" s="127">
        <v>1</v>
      </c>
      <c r="K1584" s="127">
        <v>1177.8</v>
      </c>
      <c r="L1584" s="127">
        <v>1218.5999999999999</v>
      </c>
      <c r="M1584" s="127">
        <v>858050.58</v>
      </c>
      <c r="N1584" s="127">
        <v>670218.76</v>
      </c>
      <c r="O1584" s="127">
        <v>692559.33</v>
      </c>
      <c r="P1584" s="127">
        <v>537412.18000000005</v>
      </c>
      <c r="Q1584" s="127">
        <v>728.52</v>
      </c>
    </row>
    <row r="1585" spans="1:17" ht="25.5" x14ac:dyDescent="0.2">
      <c r="A1585" t="str">
        <f t="shared" si="24"/>
        <v>2015_6138</v>
      </c>
      <c r="D1585" s="126">
        <v>1583</v>
      </c>
      <c r="E1585" s="127">
        <v>6138</v>
      </c>
      <c r="F1585" s="127" t="s">
        <v>242</v>
      </c>
      <c r="G1585" s="127">
        <v>6138</v>
      </c>
      <c r="H1585" s="127">
        <v>2015</v>
      </c>
      <c r="I1585" s="127">
        <v>0</v>
      </c>
      <c r="J1585" s="127">
        <v>1</v>
      </c>
      <c r="K1585" s="127">
        <v>367.7</v>
      </c>
      <c r="L1585" s="127">
        <v>355.8</v>
      </c>
      <c r="M1585" s="127">
        <v>44495.73</v>
      </c>
      <c r="N1585" s="127">
        <v>44242.720000000001</v>
      </c>
      <c r="O1585" s="127">
        <v>47175.66</v>
      </c>
      <c r="P1585" s="127">
        <v>79891.97</v>
      </c>
      <c r="Q1585" s="127">
        <v>121.01</v>
      </c>
    </row>
    <row r="1586" spans="1:17" ht="25.5" x14ac:dyDescent="0.2">
      <c r="A1586" t="str">
        <f t="shared" si="24"/>
        <v>2015_5751</v>
      </c>
      <c r="D1586" s="126">
        <v>1584</v>
      </c>
      <c r="E1586" s="127">
        <v>5751</v>
      </c>
      <c r="F1586" s="127" t="s">
        <v>243</v>
      </c>
      <c r="G1586" s="127">
        <v>5751</v>
      </c>
      <c r="H1586" s="127">
        <v>2015</v>
      </c>
      <c r="I1586" s="127">
        <v>0</v>
      </c>
      <c r="J1586" s="127">
        <v>1</v>
      </c>
      <c r="K1586" s="127">
        <v>635.29999999999995</v>
      </c>
      <c r="L1586" s="127">
        <v>618.20000000000005</v>
      </c>
      <c r="M1586" s="127">
        <v>754017.4</v>
      </c>
      <c r="N1586" s="127">
        <v>200510.13</v>
      </c>
      <c r="O1586" s="127">
        <v>210954.94</v>
      </c>
      <c r="P1586" s="127">
        <v>147416.73000000001</v>
      </c>
      <c r="Q1586" s="127">
        <v>1186.8699999999999</v>
      </c>
    </row>
    <row r="1587" spans="1:17" x14ac:dyDescent="0.2">
      <c r="A1587" t="str">
        <f t="shared" si="24"/>
        <v>2015_6165</v>
      </c>
      <c r="D1587" s="126">
        <v>1585</v>
      </c>
      <c r="E1587" s="127">
        <v>6165</v>
      </c>
      <c r="F1587" s="127" t="s">
        <v>244</v>
      </c>
      <c r="G1587" s="127">
        <v>6165</v>
      </c>
      <c r="H1587" s="127">
        <v>2015</v>
      </c>
      <c r="I1587" s="127">
        <v>0</v>
      </c>
      <c r="J1587" s="127">
        <v>1</v>
      </c>
      <c r="K1587" s="127">
        <v>178.1</v>
      </c>
      <c r="L1587" s="127">
        <v>228.1</v>
      </c>
      <c r="M1587" s="127">
        <v>260956.63</v>
      </c>
      <c r="N1587" s="127">
        <v>150371.54</v>
      </c>
      <c r="O1587" s="127">
        <v>154237.97</v>
      </c>
      <c r="P1587" s="127">
        <v>56448.73</v>
      </c>
      <c r="Q1587" s="127">
        <v>1465.23</v>
      </c>
    </row>
    <row r="1588" spans="1:17" x14ac:dyDescent="0.2">
      <c r="A1588" t="str">
        <f t="shared" si="24"/>
        <v>2015_6175</v>
      </c>
      <c r="D1588" s="126">
        <v>1586</v>
      </c>
      <c r="E1588" s="127">
        <v>6175</v>
      </c>
      <c r="F1588" s="127" t="s">
        <v>245</v>
      </c>
      <c r="G1588" s="127">
        <v>6175</v>
      </c>
      <c r="H1588" s="127">
        <v>2015</v>
      </c>
      <c r="I1588" s="127">
        <v>0</v>
      </c>
      <c r="J1588" s="127">
        <v>1</v>
      </c>
      <c r="K1588" s="127">
        <v>624.6</v>
      </c>
      <c r="L1588" s="127">
        <v>590</v>
      </c>
      <c r="M1588" s="127">
        <v>237266.02</v>
      </c>
      <c r="N1588" s="127">
        <v>323656.98</v>
      </c>
      <c r="O1588" s="127">
        <v>337622.43</v>
      </c>
      <c r="P1588" s="127">
        <v>337030.16</v>
      </c>
      <c r="Q1588" s="127">
        <v>379.87</v>
      </c>
    </row>
    <row r="1589" spans="1:17" ht="25.5" x14ac:dyDescent="0.2">
      <c r="A1589" t="str">
        <f t="shared" si="24"/>
        <v>2015_6219</v>
      </c>
      <c r="D1589" s="126">
        <v>1587</v>
      </c>
      <c r="E1589" s="127">
        <v>6219</v>
      </c>
      <c r="F1589" s="127" t="s">
        <v>246</v>
      </c>
      <c r="G1589" s="127">
        <v>6219</v>
      </c>
      <c r="H1589" s="127">
        <v>2015</v>
      </c>
      <c r="I1589" s="127">
        <v>0</v>
      </c>
      <c r="J1589" s="127">
        <v>1</v>
      </c>
      <c r="K1589" s="127">
        <v>2265.5</v>
      </c>
      <c r="L1589" s="127">
        <v>2335.4</v>
      </c>
      <c r="M1589" s="127">
        <v>1532300.24</v>
      </c>
      <c r="N1589" s="127">
        <v>685481.41</v>
      </c>
      <c r="O1589" s="127">
        <v>727202.86</v>
      </c>
      <c r="P1589" s="127">
        <v>539382.21</v>
      </c>
      <c r="Q1589" s="127">
        <v>676.36</v>
      </c>
    </row>
    <row r="1590" spans="1:17" x14ac:dyDescent="0.2">
      <c r="A1590" t="str">
        <f t="shared" si="24"/>
        <v>2015_6246</v>
      </c>
      <c r="D1590" s="126">
        <v>1588</v>
      </c>
      <c r="E1590" s="127">
        <v>6246</v>
      </c>
      <c r="F1590" s="127" t="s">
        <v>247</v>
      </c>
      <c r="G1590" s="127">
        <v>6246</v>
      </c>
      <c r="H1590" s="127">
        <v>2015</v>
      </c>
      <c r="I1590" s="127">
        <v>0</v>
      </c>
      <c r="J1590" s="127">
        <v>1</v>
      </c>
      <c r="K1590" s="127">
        <v>176.8</v>
      </c>
      <c r="L1590" s="127">
        <v>107.2</v>
      </c>
      <c r="M1590" s="127">
        <v>646783.65</v>
      </c>
      <c r="N1590" s="127">
        <v>230101.36</v>
      </c>
      <c r="O1590" s="127">
        <v>233429.4</v>
      </c>
      <c r="P1590" s="127">
        <v>45628</v>
      </c>
      <c r="Q1590" s="127">
        <v>3658.28</v>
      </c>
    </row>
    <row r="1591" spans="1:17" ht="38.25" x14ac:dyDescent="0.2">
      <c r="A1591" t="str">
        <f t="shared" si="24"/>
        <v>2015_6273</v>
      </c>
      <c r="D1591" s="126">
        <v>1589</v>
      </c>
      <c r="E1591" s="127">
        <v>6273</v>
      </c>
      <c r="F1591" s="127" t="s">
        <v>248</v>
      </c>
      <c r="G1591" s="127">
        <v>6273</v>
      </c>
      <c r="H1591" s="127">
        <v>2015</v>
      </c>
      <c r="I1591" s="127">
        <v>0</v>
      </c>
      <c r="J1591" s="127">
        <v>1</v>
      </c>
      <c r="K1591" s="127">
        <v>831.6</v>
      </c>
      <c r="L1591" s="127">
        <v>823.6</v>
      </c>
      <c r="M1591" s="127">
        <v>343914.72</v>
      </c>
      <c r="N1591" s="127">
        <v>250013.38</v>
      </c>
      <c r="O1591" s="127">
        <v>257727.48</v>
      </c>
      <c r="P1591" s="127">
        <v>281436.90000000002</v>
      </c>
      <c r="Q1591" s="127">
        <v>413.56</v>
      </c>
    </row>
    <row r="1592" spans="1:17" x14ac:dyDescent="0.2">
      <c r="A1592" t="str">
        <f t="shared" si="24"/>
        <v>2015_6408</v>
      </c>
      <c r="D1592" s="126">
        <v>1590</v>
      </c>
      <c r="E1592" s="127">
        <v>6408</v>
      </c>
      <c r="F1592" s="127" t="s">
        <v>249</v>
      </c>
      <c r="G1592" s="127">
        <v>6408</v>
      </c>
      <c r="H1592" s="127">
        <v>2015</v>
      </c>
      <c r="I1592" s="127">
        <v>0</v>
      </c>
      <c r="J1592" s="127">
        <v>1</v>
      </c>
      <c r="K1592" s="127">
        <v>892.6</v>
      </c>
      <c r="L1592" s="127">
        <v>931.7</v>
      </c>
      <c r="M1592" s="127">
        <v>215126.28</v>
      </c>
      <c r="N1592" s="127">
        <v>200413.04</v>
      </c>
      <c r="O1592" s="127">
        <v>209089.78</v>
      </c>
      <c r="P1592" s="127">
        <v>184333.4</v>
      </c>
      <c r="Q1592" s="127">
        <v>241.01</v>
      </c>
    </row>
    <row r="1593" spans="1:17" x14ac:dyDescent="0.2">
      <c r="A1593" t="str">
        <f t="shared" si="24"/>
        <v>2015_6453</v>
      </c>
      <c r="D1593" s="126">
        <v>1591</v>
      </c>
      <c r="E1593" s="127">
        <v>6453</v>
      </c>
      <c r="F1593" s="127" t="s">
        <v>250</v>
      </c>
      <c r="G1593" s="127">
        <v>6453</v>
      </c>
      <c r="H1593" s="127">
        <v>2015</v>
      </c>
      <c r="I1593" s="127">
        <v>0</v>
      </c>
      <c r="J1593" s="127">
        <v>1</v>
      </c>
      <c r="K1593" s="127">
        <v>578.1</v>
      </c>
      <c r="L1593" s="127">
        <v>774.1</v>
      </c>
      <c r="M1593" s="127">
        <v>386199.8</v>
      </c>
      <c r="N1593" s="127">
        <v>299860.05</v>
      </c>
      <c r="O1593" s="127">
        <v>307423.35999999999</v>
      </c>
      <c r="P1593" s="127">
        <v>122024</v>
      </c>
      <c r="Q1593" s="127">
        <v>668.05</v>
      </c>
    </row>
    <row r="1594" spans="1:17" x14ac:dyDescent="0.2">
      <c r="A1594" t="str">
        <f t="shared" si="24"/>
        <v>2015_6460</v>
      </c>
      <c r="D1594" s="126">
        <v>1592</v>
      </c>
      <c r="E1594" s="127">
        <v>6460</v>
      </c>
      <c r="F1594" s="127" t="s">
        <v>251</v>
      </c>
      <c r="G1594" s="127">
        <v>6460</v>
      </c>
      <c r="H1594" s="127">
        <v>2015</v>
      </c>
      <c r="I1594" s="127">
        <v>0</v>
      </c>
      <c r="J1594" s="127">
        <v>1</v>
      </c>
      <c r="K1594" s="127">
        <v>648.20000000000005</v>
      </c>
      <c r="L1594" s="127">
        <v>672.2</v>
      </c>
      <c r="M1594" s="127">
        <v>286007.73</v>
      </c>
      <c r="N1594" s="127">
        <v>200258.64</v>
      </c>
      <c r="O1594" s="127">
        <v>200495.46</v>
      </c>
      <c r="P1594" s="127">
        <v>148096.22</v>
      </c>
      <c r="Q1594" s="127">
        <v>441.23</v>
      </c>
    </row>
    <row r="1595" spans="1:17" ht="25.5" x14ac:dyDescent="0.2">
      <c r="A1595" t="str">
        <f t="shared" si="24"/>
        <v>2015_6462</v>
      </c>
      <c r="D1595" s="126">
        <v>1593</v>
      </c>
      <c r="E1595" s="127">
        <v>6462</v>
      </c>
      <c r="F1595" s="127" t="s">
        <v>252</v>
      </c>
      <c r="G1595" s="127">
        <v>6462</v>
      </c>
      <c r="H1595" s="127">
        <v>2015</v>
      </c>
      <c r="I1595" s="127">
        <v>0</v>
      </c>
      <c r="J1595" s="127">
        <v>1</v>
      </c>
      <c r="K1595" s="127">
        <v>258</v>
      </c>
      <c r="L1595" s="127">
        <v>234</v>
      </c>
      <c r="M1595" s="127">
        <v>599205.75</v>
      </c>
      <c r="N1595" s="127">
        <v>190366.62</v>
      </c>
      <c r="O1595" s="127">
        <v>197325.78</v>
      </c>
      <c r="P1595" s="127">
        <v>75865.820000000007</v>
      </c>
      <c r="Q1595" s="127">
        <v>2322.5</v>
      </c>
    </row>
    <row r="1596" spans="1:17" x14ac:dyDescent="0.2">
      <c r="A1596" t="str">
        <f t="shared" si="24"/>
        <v>2015_6471</v>
      </c>
      <c r="D1596" s="126">
        <v>1594</v>
      </c>
      <c r="E1596" s="127">
        <v>6471</v>
      </c>
      <c r="F1596" s="127" t="s">
        <v>253</v>
      </c>
      <c r="G1596" s="127">
        <v>6471</v>
      </c>
      <c r="H1596" s="127">
        <v>2015</v>
      </c>
      <c r="I1596" s="127">
        <v>0</v>
      </c>
      <c r="J1596" s="127">
        <v>1</v>
      </c>
      <c r="K1596" s="127">
        <v>435</v>
      </c>
      <c r="L1596" s="127">
        <v>415</v>
      </c>
      <c r="M1596" s="127">
        <v>123437.46</v>
      </c>
      <c r="N1596" s="127">
        <v>99984.97</v>
      </c>
      <c r="O1596" s="127">
        <v>105202.55</v>
      </c>
      <c r="P1596" s="127">
        <v>124651.2</v>
      </c>
      <c r="Q1596" s="127">
        <v>283.76</v>
      </c>
    </row>
    <row r="1597" spans="1:17" ht="25.5" x14ac:dyDescent="0.2">
      <c r="A1597" t="str">
        <f t="shared" si="24"/>
        <v>2015_6509</v>
      </c>
      <c r="D1597" s="126">
        <v>1595</v>
      </c>
      <c r="E1597" s="127">
        <v>6509</v>
      </c>
      <c r="F1597" s="127" t="s">
        <v>254</v>
      </c>
      <c r="G1597" s="127">
        <v>6509</v>
      </c>
      <c r="H1597" s="127">
        <v>2015</v>
      </c>
      <c r="I1597" s="127">
        <v>0</v>
      </c>
      <c r="J1597" s="127">
        <v>1</v>
      </c>
      <c r="K1597" s="127">
        <v>361.2</v>
      </c>
      <c r="L1597" s="127">
        <v>365.2</v>
      </c>
      <c r="M1597" s="127">
        <v>754516.81</v>
      </c>
      <c r="N1597" s="127">
        <v>400403.25</v>
      </c>
      <c r="O1597" s="127">
        <v>402553.56</v>
      </c>
      <c r="P1597" s="127">
        <v>126206.09</v>
      </c>
      <c r="Q1597" s="127">
        <v>2088.92</v>
      </c>
    </row>
    <row r="1598" spans="1:17" ht="25.5" x14ac:dyDescent="0.2">
      <c r="A1598" t="str">
        <f t="shared" si="24"/>
        <v>2015_6512</v>
      </c>
      <c r="D1598" s="126">
        <v>1596</v>
      </c>
      <c r="E1598" s="127">
        <v>6512</v>
      </c>
      <c r="F1598" s="127" t="s">
        <v>255</v>
      </c>
      <c r="G1598" s="127">
        <v>6512</v>
      </c>
      <c r="H1598" s="127">
        <v>2015</v>
      </c>
      <c r="I1598" s="127">
        <v>0</v>
      </c>
      <c r="J1598" s="127">
        <v>1</v>
      </c>
      <c r="K1598" s="127">
        <v>359.8</v>
      </c>
      <c r="L1598" s="127">
        <v>348.1</v>
      </c>
      <c r="M1598" s="127">
        <v>40018.629999999997</v>
      </c>
      <c r="N1598" s="127">
        <v>149916.97</v>
      </c>
      <c r="O1598" s="127">
        <v>150204.20000000001</v>
      </c>
      <c r="P1598" s="127">
        <v>115505.4</v>
      </c>
      <c r="Q1598" s="127">
        <v>111.22</v>
      </c>
    </row>
    <row r="1599" spans="1:17" ht="25.5" x14ac:dyDescent="0.2">
      <c r="A1599" t="str">
        <f t="shared" si="24"/>
        <v>2015_6516</v>
      </c>
      <c r="D1599" s="126">
        <v>1597</v>
      </c>
      <c r="E1599" s="127">
        <v>6516</v>
      </c>
      <c r="F1599" s="127" t="s">
        <v>256</v>
      </c>
      <c r="G1599" s="127">
        <v>6516</v>
      </c>
      <c r="H1599" s="127">
        <v>2015</v>
      </c>
      <c r="I1599" s="127">
        <v>0</v>
      </c>
      <c r="J1599" s="127">
        <v>1</v>
      </c>
      <c r="K1599" s="127">
        <v>174</v>
      </c>
      <c r="L1599" s="127">
        <v>50</v>
      </c>
      <c r="M1599" s="127">
        <v>521685.1</v>
      </c>
      <c r="N1599" s="127">
        <v>65219.07</v>
      </c>
      <c r="O1599" s="127">
        <v>69286.960000000006</v>
      </c>
      <c r="P1599" s="127">
        <v>38063</v>
      </c>
      <c r="Q1599" s="127">
        <v>2998.19</v>
      </c>
    </row>
    <row r="1600" spans="1:17" ht="25.5" x14ac:dyDescent="0.2">
      <c r="A1600" t="str">
        <f t="shared" si="24"/>
        <v>2015_6534</v>
      </c>
      <c r="D1600" s="126">
        <v>1598</v>
      </c>
      <c r="E1600" s="127">
        <v>6534</v>
      </c>
      <c r="F1600" s="127" t="s">
        <v>257</v>
      </c>
      <c r="G1600" s="127">
        <v>6534</v>
      </c>
      <c r="H1600" s="127">
        <v>2015</v>
      </c>
      <c r="I1600" s="127">
        <v>0</v>
      </c>
      <c r="J1600" s="127">
        <v>1</v>
      </c>
      <c r="K1600" s="127">
        <v>692.5</v>
      </c>
      <c r="L1600" s="127">
        <v>748.5</v>
      </c>
      <c r="M1600" s="127">
        <v>92910.01</v>
      </c>
      <c r="N1600" s="127">
        <v>190478.29</v>
      </c>
      <c r="O1600" s="127">
        <v>199683.73</v>
      </c>
      <c r="P1600" s="127">
        <v>220884.88</v>
      </c>
      <c r="Q1600" s="127">
        <v>134.16999999999999</v>
      </c>
    </row>
    <row r="1601" spans="1:17" x14ac:dyDescent="0.2">
      <c r="A1601" t="str">
        <f t="shared" si="24"/>
        <v>2015_6536</v>
      </c>
      <c r="D1601" s="126">
        <v>1599</v>
      </c>
      <c r="E1601" s="127">
        <v>1935</v>
      </c>
      <c r="F1601" s="127" t="s">
        <v>258</v>
      </c>
      <c r="G1601" s="127">
        <v>6536</v>
      </c>
      <c r="H1601" s="127">
        <v>2015</v>
      </c>
      <c r="I1601" s="127">
        <v>0</v>
      </c>
      <c r="J1601" s="127">
        <v>1</v>
      </c>
      <c r="K1601" s="127">
        <v>1158.8</v>
      </c>
      <c r="L1601" s="127">
        <v>1161.5999999999999</v>
      </c>
      <c r="M1601" s="127">
        <v>661010.06000000006</v>
      </c>
      <c r="N1601" s="127">
        <v>291394.40999999997</v>
      </c>
      <c r="O1601" s="127">
        <v>303258.03999999998</v>
      </c>
      <c r="P1601" s="127">
        <v>180963.39</v>
      </c>
      <c r="Q1601" s="127">
        <v>570.42999999999995</v>
      </c>
    </row>
    <row r="1602" spans="1:17" x14ac:dyDescent="0.2">
      <c r="A1602" t="str">
        <f t="shared" si="24"/>
        <v>2015_6561</v>
      </c>
      <c r="D1602" s="126">
        <v>1600</v>
      </c>
      <c r="E1602" s="127">
        <v>6561</v>
      </c>
      <c r="F1602" s="127" t="s">
        <v>259</v>
      </c>
      <c r="G1602" s="127">
        <v>6561</v>
      </c>
      <c r="H1602" s="127">
        <v>2015</v>
      </c>
      <c r="I1602" s="127">
        <v>0</v>
      </c>
      <c r="J1602" s="127">
        <v>1</v>
      </c>
      <c r="K1602" s="127">
        <v>338.9</v>
      </c>
      <c r="L1602" s="127">
        <v>219.8</v>
      </c>
      <c r="M1602" s="127">
        <v>400544.5</v>
      </c>
      <c r="N1602" s="127">
        <v>150784.25</v>
      </c>
      <c r="O1602" s="127">
        <v>157902.62</v>
      </c>
      <c r="P1602" s="127">
        <v>89360.2</v>
      </c>
      <c r="Q1602" s="127">
        <v>1181.9000000000001</v>
      </c>
    </row>
    <row r="1603" spans="1:17" ht="25.5" x14ac:dyDescent="0.2">
      <c r="A1603" t="str">
        <f t="shared" si="24"/>
        <v>2015_6579</v>
      </c>
      <c r="D1603" s="126">
        <v>1601</v>
      </c>
      <c r="E1603" s="127">
        <v>6579</v>
      </c>
      <c r="F1603" s="127" t="s">
        <v>260</v>
      </c>
      <c r="G1603" s="127">
        <v>6579</v>
      </c>
      <c r="H1603" s="127">
        <v>2015</v>
      </c>
      <c r="I1603" s="127">
        <v>0</v>
      </c>
      <c r="J1603" s="127">
        <v>1</v>
      </c>
      <c r="K1603" s="127">
        <v>3350.2</v>
      </c>
      <c r="L1603" s="127">
        <v>3898.3</v>
      </c>
      <c r="M1603" s="127">
        <v>790656.8</v>
      </c>
      <c r="N1603" s="127">
        <v>811312.44</v>
      </c>
      <c r="O1603" s="127">
        <v>851410.64</v>
      </c>
      <c r="P1603" s="127">
        <v>771377.39</v>
      </c>
      <c r="Q1603" s="127">
        <v>236</v>
      </c>
    </row>
    <row r="1604" spans="1:17" ht="38.25" x14ac:dyDescent="0.2">
      <c r="A1604" t="str">
        <f t="shared" ref="A1604:A1667" si="25">CONCATENATE(H1604,"_",G1604)</f>
        <v>2015_6592</v>
      </c>
      <c r="D1604" s="126">
        <v>1602</v>
      </c>
      <c r="E1604" s="127">
        <v>6592</v>
      </c>
      <c r="F1604" s="127" t="s">
        <v>399</v>
      </c>
      <c r="G1604" s="127">
        <v>6592</v>
      </c>
      <c r="H1604" s="127">
        <v>2015</v>
      </c>
      <c r="I1604" s="127">
        <v>0</v>
      </c>
      <c r="J1604" s="127">
        <v>2</v>
      </c>
      <c r="K1604" s="127">
        <v>976.6</v>
      </c>
      <c r="L1604" s="127">
        <v>842.8</v>
      </c>
      <c r="M1604" s="127">
        <v>688630.06</v>
      </c>
      <c r="N1604" s="127">
        <v>326019.06</v>
      </c>
      <c r="O1604" s="127">
        <v>366940.35</v>
      </c>
      <c r="P1604" s="127">
        <v>221630.66</v>
      </c>
      <c r="Q1604" s="127">
        <v>705.13</v>
      </c>
    </row>
    <row r="1605" spans="1:17" ht="25.5" x14ac:dyDescent="0.2">
      <c r="A1605" t="str">
        <f t="shared" si="25"/>
        <v>2015_6615</v>
      </c>
      <c r="D1605" s="126">
        <v>1603</v>
      </c>
      <c r="E1605" s="127">
        <v>6615</v>
      </c>
      <c r="F1605" s="127" t="s">
        <v>261</v>
      </c>
      <c r="G1605" s="127">
        <v>6615</v>
      </c>
      <c r="H1605" s="127">
        <v>2015</v>
      </c>
      <c r="I1605" s="127">
        <v>0</v>
      </c>
      <c r="J1605" s="127">
        <v>1</v>
      </c>
      <c r="K1605" s="127">
        <v>566.6</v>
      </c>
      <c r="L1605" s="127">
        <v>675.4</v>
      </c>
      <c r="M1605" s="127">
        <v>355846.61</v>
      </c>
      <c r="N1605" s="127">
        <v>252696.09</v>
      </c>
      <c r="O1605" s="127">
        <v>288113.37</v>
      </c>
      <c r="P1605" s="127">
        <v>225265.61</v>
      </c>
      <c r="Q1605" s="127">
        <v>628.04</v>
      </c>
    </row>
    <row r="1606" spans="1:17" x14ac:dyDescent="0.2">
      <c r="A1606" t="str">
        <f t="shared" si="25"/>
        <v>2015_6651</v>
      </c>
      <c r="D1606" s="126">
        <v>1604</v>
      </c>
      <c r="E1606" s="127">
        <v>6651</v>
      </c>
      <c r="F1606" s="127" t="s">
        <v>262</v>
      </c>
      <c r="G1606" s="127">
        <v>6651</v>
      </c>
      <c r="H1606" s="127">
        <v>2015</v>
      </c>
      <c r="I1606" s="127">
        <v>0</v>
      </c>
      <c r="J1606" s="127">
        <v>1</v>
      </c>
      <c r="K1606" s="127">
        <v>337</v>
      </c>
      <c r="L1606" s="127">
        <v>283.3</v>
      </c>
      <c r="M1606" s="127">
        <v>423909.7</v>
      </c>
      <c r="N1606" s="127">
        <v>190231.42</v>
      </c>
      <c r="O1606" s="127">
        <v>197458.05</v>
      </c>
      <c r="P1606" s="127">
        <v>115503.64</v>
      </c>
      <c r="Q1606" s="127">
        <v>1257.8900000000001</v>
      </c>
    </row>
    <row r="1607" spans="1:17" ht="38.25" x14ac:dyDescent="0.2">
      <c r="A1607" t="str">
        <f t="shared" si="25"/>
        <v>2015_6660</v>
      </c>
      <c r="D1607" s="126">
        <v>1605</v>
      </c>
      <c r="E1607" s="127">
        <v>6660</v>
      </c>
      <c r="F1607" s="127" t="s">
        <v>263</v>
      </c>
      <c r="G1607" s="127">
        <v>6660</v>
      </c>
      <c r="H1607" s="127">
        <v>2015</v>
      </c>
      <c r="I1607" s="127">
        <v>0</v>
      </c>
      <c r="J1607" s="127">
        <v>1</v>
      </c>
      <c r="K1607" s="127">
        <v>1592.1</v>
      </c>
      <c r="L1607" s="127">
        <v>1553.1</v>
      </c>
      <c r="M1607" s="127">
        <v>553381.91</v>
      </c>
      <c r="N1607" s="127">
        <v>423992.49</v>
      </c>
      <c r="O1607" s="127">
        <v>445271.7</v>
      </c>
      <c r="P1607" s="127">
        <v>362846.38</v>
      </c>
      <c r="Q1607" s="127">
        <v>347.58</v>
      </c>
    </row>
    <row r="1608" spans="1:17" x14ac:dyDescent="0.2">
      <c r="A1608" t="str">
        <f t="shared" si="25"/>
        <v>2015_6700</v>
      </c>
      <c r="D1608" s="126">
        <v>1606</v>
      </c>
      <c r="E1608" s="127">
        <v>6700</v>
      </c>
      <c r="F1608" s="127" t="s">
        <v>264</v>
      </c>
      <c r="G1608" s="127">
        <v>6700</v>
      </c>
      <c r="H1608" s="127">
        <v>2015</v>
      </c>
      <c r="I1608" s="127">
        <v>0</v>
      </c>
      <c r="J1608" s="127">
        <v>1</v>
      </c>
      <c r="K1608" s="127">
        <v>483.9</v>
      </c>
      <c r="L1608" s="127">
        <v>461.3</v>
      </c>
      <c r="M1608" s="127">
        <v>575001.43000000005</v>
      </c>
      <c r="N1608" s="127">
        <v>200558.63</v>
      </c>
      <c r="O1608" s="127">
        <v>207408.06</v>
      </c>
      <c r="P1608" s="127">
        <v>169712.46</v>
      </c>
      <c r="Q1608" s="127">
        <v>1188.26</v>
      </c>
    </row>
    <row r="1609" spans="1:17" x14ac:dyDescent="0.2">
      <c r="A1609" t="str">
        <f t="shared" si="25"/>
        <v>2015_6759</v>
      </c>
      <c r="D1609" s="126">
        <v>1607</v>
      </c>
      <c r="E1609" s="127">
        <v>6759</v>
      </c>
      <c r="F1609" s="127" t="s">
        <v>265</v>
      </c>
      <c r="G1609" s="127">
        <v>6759</v>
      </c>
      <c r="H1609" s="127">
        <v>2015</v>
      </c>
      <c r="I1609" s="127">
        <v>0</v>
      </c>
      <c r="J1609" s="127">
        <v>1</v>
      </c>
      <c r="K1609" s="127">
        <v>679</v>
      </c>
      <c r="L1609" s="127">
        <v>634</v>
      </c>
      <c r="M1609" s="127">
        <v>370269.03</v>
      </c>
      <c r="N1609" s="127">
        <v>241185.1</v>
      </c>
      <c r="O1609" s="127">
        <v>248079.88</v>
      </c>
      <c r="P1609" s="127">
        <v>152344</v>
      </c>
      <c r="Q1609" s="127">
        <v>545.32000000000005</v>
      </c>
    </row>
    <row r="1610" spans="1:17" ht="25.5" x14ac:dyDescent="0.2">
      <c r="A1610" t="str">
        <f t="shared" si="25"/>
        <v>2015_6762</v>
      </c>
      <c r="D1610" s="126">
        <v>1608</v>
      </c>
      <c r="E1610" s="127">
        <v>6762</v>
      </c>
      <c r="F1610" s="127" t="s">
        <v>266</v>
      </c>
      <c r="G1610" s="127">
        <v>6762</v>
      </c>
      <c r="H1610" s="127">
        <v>2015</v>
      </c>
      <c r="I1610" s="127">
        <v>0</v>
      </c>
      <c r="J1610" s="127">
        <v>1</v>
      </c>
      <c r="K1610" s="127">
        <v>691.7</v>
      </c>
      <c r="L1610" s="127">
        <v>716.7</v>
      </c>
      <c r="M1610" s="127">
        <v>81943.05</v>
      </c>
      <c r="N1610" s="127">
        <v>124704.56</v>
      </c>
      <c r="O1610" s="127">
        <v>125871.38</v>
      </c>
      <c r="P1610" s="127">
        <v>156985.04</v>
      </c>
      <c r="Q1610" s="127">
        <v>118.47</v>
      </c>
    </row>
    <row r="1611" spans="1:17" ht="25.5" x14ac:dyDescent="0.2">
      <c r="A1611" t="str">
        <f t="shared" si="25"/>
        <v>2015_6768</v>
      </c>
      <c r="D1611" s="126">
        <v>1609</v>
      </c>
      <c r="E1611" s="127">
        <v>6768</v>
      </c>
      <c r="F1611" s="127" t="s">
        <v>267</v>
      </c>
      <c r="G1611" s="127">
        <v>6768</v>
      </c>
      <c r="H1611" s="127">
        <v>2015</v>
      </c>
      <c r="I1611" s="127">
        <v>0</v>
      </c>
      <c r="J1611" s="127">
        <v>1</v>
      </c>
      <c r="K1611" s="127">
        <v>1757.5</v>
      </c>
      <c r="L1611" s="127">
        <v>1688.4</v>
      </c>
      <c r="M1611" s="127">
        <v>820458.35</v>
      </c>
      <c r="N1611" s="127">
        <v>531196.39</v>
      </c>
      <c r="O1611" s="127">
        <v>550631.77</v>
      </c>
      <c r="P1611" s="127">
        <v>694857.76</v>
      </c>
      <c r="Q1611" s="127">
        <v>466.83</v>
      </c>
    </row>
    <row r="1612" spans="1:17" x14ac:dyDescent="0.2">
      <c r="A1612" t="str">
        <f t="shared" si="25"/>
        <v>2015_6795</v>
      </c>
      <c r="D1612" s="126">
        <v>1610</v>
      </c>
      <c r="E1612" s="127">
        <v>6795</v>
      </c>
      <c r="F1612" s="127" t="s">
        <v>268</v>
      </c>
      <c r="G1612" s="127">
        <v>6795</v>
      </c>
      <c r="H1612" s="127">
        <v>2015</v>
      </c>
      <c r="I1612" s="127">
        <v>0</v>
      </c>
      <c r="J1612" s="127">
        <v>1</v>
      </c>
      <c r="K1612" s="127">
        <v>11134.4</v>
      </c>
      <c r="L1612" s="127">
        <v>10781.9</v>
      </c>
      <c r="M1612" s="127">
        <v>1223707.78</v>
      </c>
      <c r="N1612" s="127">
        <v>2950429.3</v>
      </c>
      <c r="O1612" s="127">
        <v>3037936.95</v>
      </c>
      <c r="P1612" s="127">
        <v>2262826.38</v>
      </c>
      <c r="Q1612" s="127">
        <v>109.9</v>
      </c>
    </row>
    <row r="1613" spans="1:17" x14ac:dyDescent="0.2">
      <c r="A1613" t="str">
        <f t="shared" si="25"/>
        <v>2015_6822</v>
      </c>
      <c r="D1613" s="126">
        <v>1611</v>
      </c>
      <c r="E1613" s="127">
        <v>6822</v>
      </c>
      <c r="F1613" s="127" t="s">
        <v>269</v>
      </c>
      <c r="G1613" s="127">
        <v>6822</v>
      </c>
      <c r="H1613" s="127">
        <v>2015</v>
      </c>
      <c r="I1613" s="127">
        <v>0</v>
      </c>
      <c r="J1613" s="127">
        <v>1</v>
      </c>
      <c r="K1613" s="127">
        <v>8773.2999999999993</v>
      </c>
      <c r="L1613" s="127">
        <v>8558.7000000000007</v>
      </c>
      <c r="M1613" s="127">
        <v>3884538.9</v>
      </c>
      <c r="N1613" s="127">
        <v>0</v>
      </c>
      <c r="O1613" s="127">
        <v>23044.71</v>
      </c>
      <c r="P1613" s="127">
        <v>636337.77</v>
      </c>
      <c r="Q1613" s="127">
        <v>442.77</v>
      </c>
    </row>
    <row r="1614" spans="1:17" ht="38.25" x14ac:dyDescent="0.2">
      <c r="A1614" t="str">
        <f t="shared" si="25"/>
        <v>2015_6840</v>
      </c>
      <c r="D1614" s="126">
        <v>1612</v>
      </c>
      <c r="E1614" s="127">
        <v>6840</v>
      </c>
      <c r="F1614" s="127" t="s">
        <v>270</v>
      </c>
      <c r="G1614" s="127">
        <v>6840</v>
      </c>
      <c r="H1614" s="127">
        <v>2015</v>
      </c>
      <c r="I1614" s="127">
        <v>0</v>
      </c>
      <c r="J1614" s="127">
        <v>1</v>
      </c>
      <c r="K1614" s="127">
        <v>2024.9</v>
      </c>
      <c r="L1614" s="127">
        <v>2232.9</v>
      </c>
      <c r="M1614" s="127">
        <v>557769.35</v>
      </c>
      <c r="N1614" s="127">
        <v>310236.79999999999</v>
      </c>
      <c r="O1614" s="127">
        <v>328989.58</v>
      </c>
      <c r="P1614" s="127">
        <v>273055</v>
      </c>
      <c r="Q1614" s="127">
        <v>275.45999999999998</v>
      </c>
    </row>
    <row r="1615" spans="1:17" x14ac:dyDescent="0.2">
      <c r="A1615" t="str">
        <f t="shared" si="25"/>
        <v>2015_6854</v>
      </c>
      <c r="D1615" s="126">
        <v>1613</v>
      </c>
      <c r="E1615" s="127">
        <v>6854</v>
      </c>
      <c r="F1615" s="127" t="s">
        <v>271</v>
      </c>
      <c r="G1615" s="127">
        <v>6854</v>
      </c>
      <c r="H1615" s="127">
        <v>2015</v>
      </c>
      <c r="I1615" s="127">
        <v>0</v>
      </c>
      <c r="J1615" s="127">
        <v>1</v>
      </c>
      <c r="K1615" s="127">
        <v>522.29999999999995</v>
      </c>
      <c r="L1615" s="127">
        <v>529.1</v>
      </c>
      <c r="M1615" s="127">
        <v>706489.05</v>
      </c>
      <c r="N1615" s="127">
        <v>172622.61</v>
      </c>
      <c r="O1615" s="127">
        <v>229050.35</v>
      </c>
      <c r="P1615" s="127">
        <v>167903.34</v>
      </c>
      <c r="Q1615" s="127">
        <v>1352.65</v>
      </c>
    </row>
    <row r="1616" spans="1:17" ht="25.5" x14ac:dyDescent="0.2">
      <c r="A1616" t="str">
        <f t="shared" si="25"/>
        <v>2015_6867</v>
      </c>
      <c r="D1616" s="126">
        <v>1614</v>
      </c>
      <c r="E1616" s="127">
        <v>6867</v>
      </c>
      <c r="F1616" s="127" t="s">
        <v>272</v>
      </c>
      <c r="G1616" s="127">
        <v>6867</v>
      </c>
      <c r="H1616" s="127">
        <v>2015</v>
      </c>
      <c r="I1616" s="127">
        <v>0</v>
      </c>
      <c r="J1616" s="127">
        <v>2</v>
      </c>
      <c r="K1616" s="127">
        <v>1749.3</v>
      </c>
      <c r="L1616" s="127">
        <v>1778.2</v>
      </c>
      <c r="M1616" s="127">
        <v>287338.23</v>
      </c>
      <c r="N1616" s="127">
        <v>325986.90000000002</v>
      </c>
      <c r="O1616" s="127">
        <v>351711.44</v>
      </c>
      <c r="P1616" s="127">
        <v>371033.48</v>
      </c>
      <c r="Q1616" s="127">
        <v>164.26</v>
      </c>
    </row>
    <row r="1617" spans="1:17" ht="38.25" x14ac:dyDescent="0.2">
      <c r="A1617" t="str">
        <f t="shared" si="25"/>
        <v>2015_6921</v>
      </c>
      <c r="D1617" s="126">
        <v>1615</v>
      </c>
      <c r="E1617" s="127">
        <v>6921</v>
      </c>
      <c r="F1617" s="127" t="s">
        <v>273</v>
      </c>
      <c r="G1617" s="127">
        <v>6921</v>
      </c>
      <c r="H1617" s="127">
        <v>2015</v>
      </c>
      <c r="I1617" s="127">
        <v>0</v>
      </c>
      <c r="J1617" s="127">
        <v>1</v>
      </c>
      <c r="K1617" s="127">
        <v>348</v>
      </c>
      <c r="L1617" s="127">
        <v>355</v>
      </c>
      <c r="M1617" s="127">
        <v>459400.27</v>
      </c>
      <c r="N1617" s="127">
        <v>85020.13</v>
      </c>
      <c r="O1617" s="127">
        <v>90738.23</v>
      </c>
      <c r="P1617" s="127">
        <v>69609.710000000006</v>
      </c>
      <c r="Q1617" s="127">
        <v>1320.12</v>
      </c>
    </row>
    <row r="1618" spans="1:17" ht="25.5" x14ac:dyDescent="0.2">
      <c r="A1618" t="str">
        <f t="shared" si="25"/>
        <v>2015_6930</v>
      </c>
      <c r="D1618" s="126">
        <v>1616</v>
      </c>
      <c r="E1618" s="127">
        <v>6930</v>
      </c>
      <c r="F1618" s="127" t="s">
        <v>274</v>
      </c>
      <c r="G1618" s="127">
        <v>6930</v>
      </c>
      <c r="H1618" s="127">
        <v>2015</v>
      </c>
      <c r="I1618" s="127">
        <v>0</v>
      </c>
      <c r="J1618" s="127">
        <v>1</v>
      </c>
      <c r="K1618" s="127">
        <v>801.5</v>
      </c>
      <c r="L1618" s="127">
        <v>802.3</v>
      </c>
      <c r="M1618" s="127">
        <v>154147.47</v>
      </c>
      <c r="N1618" s="127">
        <v>277277.81</v>
      </c>
      <c r="O1618" s="127">
        <v>289626.73</v>
      </c>
      <c r="P1618" s="127">
        <v>283165.09999999998</v>
      </c>
      <c r="Q1618" s="127">
        <v>192.32</v>
      </c>
    </row>
    <row r="1619" spans="1:17" ht="38.25" x14ac:dyDescent="0.2">
      <c r="A1619" t="str">
        <f t="shared" si="25"/>
        <v>2015_6937</v>
      </c>
      <c r="D1619" s="126">
        <v>1617</v>
      </c>
      <c r="E1619" s="127">
        <v>6937</v>
      </c>
      <c r="F1619" s="127" t="s">
        <v>347</v>
      </c>
      <c r="G1619" s="127">
        <v>6937</v>
      </c>
      <c r="H1619" s="127">
        <v>2015</v>
      </c>
      <c r="I1619" s="127">
        <v>0</v>
      </c>
      <c r="J1619" s="127">
        <v>1</v>
      </c>
      <c r="K1619" s="127">
        <v>465.5</v>
      </c>
      <c r="L1619" s="127">
        <v>880.8</v>
      </c>
      <c r="M1619" s="127">
        <v>68125.97</v>
      </c>
      <c r="N1619" s="127">
        <v>201293.01</v>
      </c>
      <c r="O1619" s="127">
        <v>209237.93</v>
      </c>
      <c r="P1619" s="127">
        <v>189519.59</v>
      </c>
      <c r="Q1619" s="127">
        <v>146.35</v>
      </c>
    </row>
    <row r="1620" spans="1:17" ht="25.5" x14ac:dyDescent="0.2">
      <c r="A1620" t="str">
        <f t="shared" si="25"/>
        <v>2015_6943</v>
      </c>
      <c r="D1620" s="126">
        <v>1618</v>
      </c>
      <c r="E1620" s="127">
        <v>6943</v>
      </c>
      <c r="F1620" s="127" t="s">
        <v>275</v>
      </c>
      <c r="G1620" s="127">
        <v>6943</v>
      </c>
      <c r="H1620" s="127">
        <v>2015</v>
      </c>
      <c r="I1620" s="127">
        <v>0</v>
      </c>
      <c r="J1620" s="127">
        <v>1</v>
      </c>
      <c r="K1620" s="127">
        <v>265.5</v>
      </c>
      <c r="L1620" s="127">
        <v>254.8</v>
      </c>
      <c r="M1620" s="127">
        <v>85710</v>
      </c>
      <c r="N1620" s="127">
        <v>0</v>
      </c>
      <c r="O1620" s="127">
        <v>4715.59</v>
      </c>
      <c r="P1620" s="127">
        <v>129024.2</v>
      </c>
      <c r="Q1620" s="127">
        <v>322.82</v>
      </c>
    </row>
    <row r="1621" spans="1:17" ht="38.25" x14ac:dyDescent="0.2">
      <c r="A1621" t="str">
        <f t="shared" si="25"/>
        <v>2015_6264</v>
      </c>
      <c r="D1621" s="126">
        <v>1619</v>
      </c>
      <c r="E1621" s="127">
        <v>6264</v>
      </c>
      <c r="F1621" s="127" t="s">
        <v>276</v>
      </c>
      <c r="G1621" s="127">
        <v>6264</v>
      </c>
      <c r="H1621" s="127">
        <v>2015</v>
      </c>
      <c r="I1621" s="127">
        <v>0</v>
      </c>
      <c r="J1621" s="127">
        <v>1</v>
      </c>
      <c r="K1621" s="127">
        <v>947</v>
      </c>
      <c r="L1621" s="127">
        <v>841.8</v>
      </c>
      <c r="M1621" s="127">
        <v>360594.26</v>
      </c>
      <c r="N1621" s="127">
        <v>320475.18</v>
      </c>
      <c r="O1621" s="127">
        <v>338990.27</v>
      </c>
      <c r="P1621" s="127">
        <v>232722.56</v>
      </c>
      <c r="Q1621" s="127">
        <v>380.78</v>
      </c>
    </row>
    <row r="1622" spans="1:17" ht="38.25" x14ac:dyDescent="0.2">
      <c r="A1622" t="str">
        <f t="shared" si="25"/>
        <v>2015_6950</v>
      </c>
      <c r="D1622" s="126">
        <v>1620</v>
      </c>
      <c r="E1622" s="127">
        <v>6950</v>
      </c>
      <c r="F1622" s="127" t="s">
        <v>348</v>
      </c>
      <c r="G1622" s="127">
        <v>6950</v>
      </c>
      <c r="H1622" s="127">
        <v>2015</v>
      </c>
      <c r="I1622" s="127">
        <v>0</v>
      </c>
      <c r="J1622" s="127">
        <v>1</v>
      </c>
      <c r="K1622" s="127">
        <v>1518.8</v>
      </c>
      <c r="L1622" s="127">
        <v>1469.7</v>
      </c>
      <c r="M1622" s="127">
        <v>902311.18</v>
      </c>
      <c r="N1622" s="127">
        <v>678995.79</v>
      </c>
      <c r="O1622" s="127">
        <v>709624.21</v>
      </c>
      <c r="P1622" s="127">
        <v>520238.9</v>
      </c>
      <c r="Q1622" s="127">
        <v>594.09</v>
      </c>
    </row>
    <row r="1623" spans="1:17" ht="38.25" x14ac:dyDescent="0.2">
      <c r="A1623" t="str">
        <f t="shared" si="25"/>
        <v>2015_6957</v>
      </c>
      <c r="D1623" s="126">
        <v>1621</v>
      </c>
      <c r="E1623" s="127">
        <v>6957</v>
      </c>
      <c r="F1623" s="127" t="s">
        <v>277</v>
      </c>
      <c r="G1623" s="127">
        <v>6957</v>
      </c>
      <c r="H1623" s="127">
        <v>2015</v>
      </c>
      <c r="I1623" s="127">
        <v>0</v>
      </c>
      <c r="J1623" s="127">
        <v>1</v>
      </c>
      <c r="K1623" s="127">
        <v>9146.1</v>
      </c>
      <c r="L1623" s="127">
        <v>9071.9</v>
      </c>
      <c r="M1623" s="127">
        <v>12316432.869999999</v>
      </c>
      <c r="N1623" s="127">
        <v>3808649.51</v>
      </c>
      <c r="O1623" s="127">
        <v>4015498.74</v>
      </c>
      <c r="P1623" s="127">
        <v>2379320.16</v>
      </c>
      <c r="Q1623" s="127">
        <v>1346.63</v>
      </c>
    </row>
    <row r="1624" spans="1:17" ht="25.5" x14ac:dyDescent="0.2">
      <c r="A1624" t="str">
        <f t="shared" si="25"/>
        <v>2015_5922</v>
      </c>
      <c r="D1624" s="126">
        <v>1622</v>
      </c>
      <c r="E1624" s="127">
        <v>5922</v>
      </c>
      <c r="F1624" s="127" t="s">
        <v>349</v>
      </c>
      <c r="G1624" s="127">
        <v>5922</v>
      </c>
      <c r="H1624" s="127">
        <v>2015</v>
      </c>
      <c r="I1624" s="127">
        <v>0</v>
      </c>
      <c r="J1624" s="127">
        <v>1</v>
      </c>
      <c r="K1624" s="127">
        <v>693.5</v>
      </c>
      <c r="L1624" s="127">
        <v>665.3</v>
      </c>
      <c r="M1624" s="127">
        <v>506123.93</v>
      </c>
      <c r="N1624" s="127">
        <v>340600.61</v>
      </c>
      <c r="O1624" s="127">
        <v>343239.07</v>
      </c>
      <c r="P1624" s="127">
        <v>219309.43</v>
      </c>
      <c r="Q1624" s="127">
        <v>729.81</v>
      </c>
    </row>
    <row r="1625" spans="1:17" ht="25.5" x14ac:dyDescent="0.2">
      <c r="A1625" t="str">
        <f t="shared" si="25"/>
        <v>2015_819</v>
      </c>
      <c r="D1625" s="126">
        <v>1623</v>
      </c>
      <c r="E1625" s="127">
        <v>819</v>
      </c>
      <c r="F1625" s="127" t="s">
        <v>278</v>
      </c>
      <c r="G1625" s="127">
        <v>819</v>
      </c>
      <c r="H1625" s="127">
        <v>2015</v>
      </c>
      <c r="I1625" s="127">
        <v>0</v>
      </c>
      <c r="J1625" s="127">
        <v>1</v>
      </c>
      <c r="K1625" s="127">
        <v>618.4</v>
      </c>
      <c r="L1625" s="127">
        <v>616</v>
      </c>
      <c r="M1625" s="127">
        <v>252930.14</v>
      </c>
      <c r="N1625" s="127">
        <v>50500.480000000003</v>
      </c>
      <c r="O1625" s="127">
        <v>52101.79</v>
      </c>
      <c r="P1625" s="127">
        <v>205381.7</v>
      </c>
      <c r="Q1625" s="127">
        <v>409.01</v>
      </c>
    </row>
    <row r="1626" spans="1:17" ht="25.5" x14ac:dyDescent="0.2">
      <c r="A1626" t="str">
        <f t="shared" si="25"/>
        <v>2015_6969</v>
      </c>
      <c r="D1626" s="126">
        <v>1624</v>
      </c>
      <c r="E1626" s="127">
        <v>6969</v>
      </c>
      <c r="F1626" s="127" t="s">
        <v>279</v>
      </c>
      <c r="G1626" s="127">
        <v>6969</v>
      </c>
      <c r="H1626" s="127">
        <v>2015</v>
      </c>
      <c r="I1626" s="127">
        <v>0</v>
      </c>
      <c r="J1626" s="127">
        <v>1</v>
      </c>
      <c r="K1626" s="127">
        <v>369.9</v>
      </c>
      <c r="L1626" s="127">
        <v>320.10000000000002</v>
      </c>
      <c r="M1626" s="127">
        <v>118534.95</v>
      </c>
      <c r="N1626" s="127">
        <v>214986.28</v>
      </c>
      <c r="O1626" s="127">
        <v>215353.99</v>
      </c>
      <c r="P1626" s="127">
        <v>236505.76</v>
      </c>
      <c r="Q1626" s="127">
        <v>320.45</v>
      </c>
    </row>
    <row r="1627" spans="1:17" ht="25.5" x14ac:dyDescent="0.2">
      <c r="A1627" t="str">
        <f t="shared" si="25"/>
        <v>2015_6975</v>
      </c>
      <c r="D1627" s="126">
        <v>1625</v>
      </c>
      <c r="E1627" s="127">
        <v>6975</v>
      </c>
      <c r="F1627" s="127" t="s">
        <v>280</v>
      </c>
      <c r="G1627" s="127">
        <v>6975</v>
      </c>
      <c r="H1627" s="127">
        <v>2015</v>
      </c>
      <c r="I1627" s="127">
        <v>0</v>
      </c>
      <c r="J1627" s="127">
        <v>1</v>
      </c>
      <c r="K1627" s="127">
        <v>1229.5999999999999</v>
      </c>
      <c r="L1627" s="127">
        <v>1183.5999999999999</v>
      </c>
      <c r="M1627" s="127">
        <v>244468.53</v>
      </c>
      <c r="N1627" s="127">
        <v>171118.75</v>
      </c>
      <c r="O1627" s="127">
        <v>183194.39</v>
      </c>
      <c r="P1627" s="127">
        <v>117919</v>
      </c>
      <c r="Q1627" s="127">
        <v>198.82</v>
      </c>
    </row>
    <row r="1628" spans="1:17" ht="25.5" x14ac:dyDescent="0.2">
      <c r="A1628" t="str">
        <f t="shared" si="25"/>
        <v>2015_6983</v>
      </c>
      <c r="D1628" s="126">
        <v>1626</v>
      </c>
      <c r="E1628" s="127">
        <v>6983</v>
      </c>
      <c r="F1628" s="127" t="s">
        <v>281</v>
      </c>
      <c r="G1628" s="127">
        <v>6983</v>
      </c>
      <c r="H1628" s="127">
        <v>2015</v>
      </c>
      <c r="I1628" s="127">
        <v>0</v>
      </c>
      <c r="J1628" s="127">
        <v>1</v>
      </c>
      <c r="K1628" s="127">
        <v>886</v>
      </c>
      <c r="L1628" s="127">
        <v>872</v>
      </c>
      <c r="M1628" s="127">
        <v>67919.98</v>
      </c>
      <c r="N1628" s="127">
        <v>232921.05</v>
      </c>
      <c r="O1628" s="127">
        <v>240254.63</v>
      </c>
      <c r="P1628" s="127">
        <v>238594.04</v>
      </c>
      <c r="Q1628" s="127">
        <v>76.66</v>
      </c>
    </row>
    <row r="1629" spans="1:17" ht="25.5" x14ac:dyDescent="0.2">
      <c r="A1629" t="str">
        <f t="shared" si="25"/>
        <v>2015_6985</v>
      </c>
      <c r="D1629" s="126">
        <v>1627</v>
      </c>
      <c r="E1629" s="127">
        <v>6985</v>
      </c>
      <c r="F1629" s="127" t="s">
        <v>282</v>
      </c>
      <c r="G1629" s="127">
        <v>6985</v>
      </c>
      <c r="H1629" s="127">
        <v>2015</v>
      </c>
      <c r="I1629" s="127">
        <v>0</v>
      </c>
      <c r="J1629" s="127">
        <v>1</v>
      </c>
      <c r="K1629" s="127">
        <v>836.7</v>
      </c>
      <c r="L1629" s="127">
        <v>912.5</v>
      </c>
      <c r="M1629" s="127">
        <v>157383.31</v>
      </c>
      <c r="N1629" s="127">
        <v>170624.25</v>
      </c>
      <c r="O1629" s="127">
        <v>170992.24</v>
      </c>
      <c r="P1629" s="127">
        <v>249658.88</v>
      </c>
      <c r="Q1629" s="127">
        <v>188.1</v>
      </c>
    </row>
    <row r="1630" spans="1:17" ht="25.5" x14ac:dyDescent="0.2">
      <c r="A1630" t="str">
        <f t="shared" si="25"/>
        <v>2015_6987</v>
      </c>
      <c r="D1630" s="126">
        <v>1628</v>
      </c>
      <c r="E1630" s="127">
        <v>6987</v>
      </c>
      <c r="F1630" s="127" t="s">
        <v>283</v>
      </c>
      <c r="G1630" s="127">
        <v>6987</v>
      </c>
      <c r="H1630" s="127">
        <v>2015</v>
      </c>
      <c r="I1630" s="127">
        <v>0</v>
      </c>
      <c r="J1630" s="127">
        <v>1</v>
      </c>
      <c r="K1630" s="127">
        <v>684</v>
      </c>
      <c r="L1630" s="127">
        <v>640.70000000000005</v>
      </c>
      <c r="M1630" s="127">
        <v>280125.53000000003</v>
      </c>
      <c r="N1630" s="127">
        <v>501822.32</v>
      </c>
      <c r="O1630" s="127">
        <v>509696.09</v>
      </c>
      <c r="P1630" s="127">
        <v>317105.75</v>
      </c>
      <c r="Q1630" s="127">
        <v>409.54</v>
      </c>
    </row>
    <row r="1631" spans="1:17" ht="25.5" x14ac:dyDescent="0.2">
      <c r="A1631" t="str">
        <f t="shared" si="25"/>
        <v>2015_6990</v>
      </c>
      <c r="D1631" s="126">
        <v>1629</v>
      </c>
      <c r="E1631" s="127">
        <v>6990</v>
      </c>
      <c r="F1631" s="127" t="s">
        <v>284</v>
      </c>
      <c r="G1631" s="127">
        <v>6990</v>
      </c>
      <c r="H1631" s="127">
        <v>2015</v>
      </c>
      <c r="I1631" s="127">
        <v>0</v>
      </c>
      <c r="J1631" s="127">
        <v>1</v>
      </c>
      <c r="K1631" s="127">
        <v>785.1</v>
      </c>
      <c r="L1631" s="127">
        <v>735</v>
      </c>
      <c r="M1631" s="127">
        <v>246348.31</v>
      </c>
      <c r="N1631" s="127">
        <v>271094.01</v>
      </c>
      <c r="O1631" s="127">
        <v>280033.45</v>
      </c>
      <c r="P1631" s="127">
        <v>236919.18</v>
      </c>
      <c r="Q1631" s="127">
        <v>313.77999999999997</v>
      </c>
    </row>
    <row r="1632" spans="1:17" ht="38.25" x14ac:dyDescent="0.2">
      <c r="A1632" t="str">
        <f t="shared" si="25"/>
        <v>2015_6961</v>
      </c>
      <c r="D1632" s="126">
        <v>1630</v>
      </c>
      <c r="E1632" s="127">
        <v>6961</v>
      </c>
      <c r="F1632" s="127" t="s">
        <v>350</v>
      </c>
      <c r="G1632" s="127">
        <v>6961</v>
      </c>
      <c r="H1632" s="127">
        <v>2015</v>
      </c>
      <c r="I1632" s="127">
        <v>0</v>
      </c>
      <c r="J1632" s="127">
        <v>1</v>
      </c>
      <c r="K1632" s="127">
        <v>2991.3</v>
      </c>
      <c r="L1632" s="127">
        <v>3117</v>
      </c>
      <c r="M1632" s="127">
        <v>1453279.9</v>
      </c>
      <c r="N1632" s="127">
        <v>1023032.12</v>
      </c>
      <c r="O1632" s="127">
        <v>1064742.3600000001</v>
      </c>
      <c r="P1632" s="127">
        <v>1220785.75</v>
      </c>
      <c r="Q1632" s="127">
        <v>485.84</v>
      </c>
    </row>
    <row r="1633" spans="1:17" ht="25.5" x14ac:dyDescent="0.2">
      <c r="A1633" t="str">
        <f t="shared" si="25"/>
        <v>2015_6992</v>
      </c>
      <c r="D1633" s="126">
        <v>1631</v>
      </c>
      <c r="E1633" s="127">
        <v>6992</v>
      </c>
      <c r="F1633" s="127" t="s">
        <v>285</v>
      </c>
      <c r="G1633" s="127">
        <v>6992</v>
      </c>
      <c r="H1633" s="127">
        <v>2015</v>
      </c>
      <c r="I1633" s="127">
        <v>0</v>
      </c>
      <c r="J1633" s="127">
        <v>1</v>
      </c>
      <c r="K1633" s="127">
        <v>520</v>
      </c>
      <c r="L1633" s="127">
        <v>522</v>
      </c>
      <c r="M1633" s="127">
        <v>378544.03</v>
      </c>
      <c r="N1633" s="127">
        <v>425501.78</v>
      </c>
      <c r="O1633" s="127">
        <v>453629.74</v>
      </c>
      <c r="P1633" s="127">
        <v>207839.75</v>
      </c>
      <c r="Q1633" s="127">
        <v>727.97</v>
      </c>
    </row>
    <row r="1634" spans="1:17" x14ac:dyDescent="0.2">
      <c r="A1634" t="str">
        <f t="shared" si="25"/>
        <v>2015_7002</v>
      </c>
      <c r="D1634" s="126">
        <v>1632</v>
      </c>
      <c r="E1634" s="127">
        <v>7002</v>
      </c>
      <c r="F1634" s="127" t="s">
        <v>286</v>
      </c>
      <c r="G1634" s="127">
        <v>7002</v>
      </c>
      <c r="H1634" s="127">
        <v>2015</v>
      </c>
      <c r="I1634" s="127">
        <v>0</v>
      </c>
      <c r="J1634" s="127">
        <v>1</v>
      </c>
      <c r="K1634" s="127">
        <v>177.9</v>
      </c>
      <c r="L1634" s="127">
        <v>193.9</v>
      </c>
      <c r="M1634" s="127">
        <v>229942.52</v>
      </c>
      <c r="N1634" s="127">
        <v>40242.97</v>
      </c>
      <c r="O1634" s="127">
        <v>43945.56</v>
      </c>
      <c r="P1634" s="127">
        <v>50023.27</v>
      </c>
      <c r="Q1634" s="127">
        <v>1292.54</v>
      </c>
    </row>
    <row r="1635" spans="1:17" ht="25.5" x14ac:dyDescent="0.2">
      <c r="A1635" t="str">
        <f t="shared" si="25"/>
        <v>2015_7029</v>
      </c>
      <c r="D1635" s="126">
        <v>1633</v>
      </c>
      <c r="E1635" s="127">
        <v>7029</v>
      </c>
      <c r="F1635" s="127" t="s">
        <v>287</v>
      </c>
      <c r="G1635" s="127">
        <v>7029</v>
      </c>
      <c r="H1635" s="127">
        <v>2015</v>
      </c>
      <c r="I1635" s="127">
        <v>0</v>
      </c>
      <c r="J1635" s="127">
        <v>1</v>
      </c>
      <c r="K1635" s="127">
        <v>1140.3</v>
      </c>
      <c r="L1635" s="127">
        <v>1160.0999999999999</v>
      </c>
      <c r="M1635" s="127">
        <v>471846.62</v>
      </c>
      <c r="N1635" s="127">
        <v>411047.06</v>
      </c>
      <c r="O1635" s="127">
        <v>429161.76</v>
      </c>
      <c r="P1635" s="127">
        <v>391505.27</v>
      </c>
      <c r="Q1635" s="127">
        <v>413.79</v>
      </c>
    </row>
    <row r="1636" spans="1:17" x14ac:dyDescent="0.2">
      <c r="A1636" t="str">
        <f t="shared" si="25"/>
        <v>2015_7038</v>
      </c>
      <c r="D1636" s="126">
        <v>1634</v>
      </c>
      <c r="E1636" s="127">
        <v>7038</v>
      </c>
      <c r="F1636" s="127" t="s">
        <v>288</v>
      </c>
      <c r="G1636" s="127">
        <v>7038</v>
      </c>
      <c r="H1636" s="127">
        <v>2015</v>
      </c>
      <c r="I1636" s="127">
        <v>0</v>
      </c>
      <c r="J1636" s="127">
        <v>1</v>
      </c>
      <c r="K1636" s="127">
        <v>775.9</v>
      </c>
      <c r="L1636" s="127">
        <v>821.5</v>
      </c>
      <c r="M1636" s="127">
        <v>546588.11</v>
      </c>
      <c r="N1636" s="127">
        <v>150252.23000000001</v>
      </c>
      <c r="O1636" s="127">
        <v>166881.97</v>
      </c>
      <c r="P1636" s="127">
        <v>175421.49</v>
      </c>
      <c r="Q1636" s="127">
        <v>704.46</v>
      </c>
    </row>
    <row r="1637" spans="1:17" ht="25.5" x14ac:dyDescent="0.2">
      <c r="A1637" t="str">
        <f t="shared" si="25"/>
        <v>2015_7047</v>
      </c>
      <c r="D1637" s="126">
        <v>1635</v>
      </c>
      <c r="E1637" s="127">
        <v>7047</v>
      </c>
      <c r="F1637" s="127" t="s">
        <v>289</v>
      </c>
      <c r="G1637" s="127">
        <v>7047</v>
      </c>
      <c r="H1637" s="127">
        <v>2015</v>
      </c>
      <c r="I1637" s="127">
        <v>0</v>
      </c>
      <c r="J1637" s="127">
        <v>1</v>
      </c>
      <c r="K1637" s="127">
        <v>369.2</v>
      </c>
      <c r="L1637" s="127">
        <v>439</v>
      </c>
      <c r="M1637" s="127">
        <v>306999.92</v>
      </c>
      <c r="N1637" s="127">
        <v>100625.87</v>
      </c>
      <c r="O1637" s="127">
        <v>102391.37</v>
      </c>
      <c r="P1637" s="127">
        <v>65199.23</v>
      </c>
      <c r="Q1637" s="127">
        <v>831.53</v>
      </c>
    </row>
    <row r="1638" spans="1:17" x14ac:dyDescent="0.2">
      <c r="A1638" t="str">
        <f t="shared" si="25"/>
        <v>2015_7056</v>
      </c>
      <c r="D1638" s="126">
        <v>1636</v>
      </c>
      <c r="E1638" s="127">
        <v>7056</v>
      </c>
      <c r="F1638" s="127" t="s">
        <v>290</v>
      </c>
      <c r="G1638" s="127">
        <v>7056</v>
      </c>
      <c r="H1638" s="127">
        <v>2015</v>
      </c>
      <c r="I1638" s="127">
        <v>0</v>
      </c>
      <c r="J1638" s="127">
        <v>1</v>
      </c>
      <c r="K1638" s="127">
        <v>1725.5</v>
      </c>
      <c r="L1638" s="127">
        <v>1715.2</v>
      </c>
      <c r="M1638" s="127">
        <v>1692877.39</v>
      </c>
      <c r="N1638" s="127">
        <v>459398.64</v>
      </c>
      <c r="O1638" s="127">
        <v>475019.05</v>
      </c>
      <c r="P1638" s="127">
        <v>431211.72</v>
      </c>
      <c r="Q1638" s="127">
        <v>981.09</v>
      </c>
    </row>
    <row r="1639" spans="1:17" ht="25.5" x14ac:dyDescent="0.2">
      <c r="A1639" t="str">
        <f t="shared" si="25"/>
        <v>2015_7092</v>
      </c>
      <c r="D1639" s="126">
        <v>1637</v>
      </c>
      <c r="E1639" s="127">
        <v>7092</v>
      </c>
      <c r="F1639" s="127" t="s">
        <v>291</v>
      </c>
      <c r="G1639" s="127">
        <v>7092</v>
      </c>
      <c r="H1639" s="127">
        <v>2015</v>
      </c>
      <c r="I1639" s="127">
        <v>0</v>
      </c>
      <c r="J1639" s="127">
        <v>1</v>
      </c>
      <c r="K1639" s="127">
        <v>453</v>
      </c>
      <c r="L1639" s="127">
        <v>437</v>
      </c>
      <c r="M1639" s="127">
        <v>131961.39000000001</v>
      </c>
      <c r="N1639" s="127">
        <v>176041.84</v>
      </c>
      <c r="O1639" s="127">
        <v>176555.71</v>
      </c>
      <c r="P1639" s="127">
        <v>123382.86</v>
      </c>
      <c r="Q1639" s="127">
        <v>291.31</v>
      </c>
    </row>
    <row r="1640" spans="1:17" ht="25.5" x14ac:dyDescent="0.2">
      <c r="A1640" t="str">
        <f t="shared" si="25"/>
        <v>2015_7098</v>
      </c>
      <c r="D1640" s="126">
        <v>1638</v>
      </c>
      <c r="E1640" s="127">
        <v>7098</v>
      </c>
      <c r="F1640" s="127" t="s">
        <v>292</v>
      </c>
      <c r="G1640" s="127">
        <v>7098</v>
      </c>
      <c r="H1640" s="127">
        <v>2015</v>
      </c>
      <c r="I1640" s="127">
        <v>0</v>
      </c>
      <c r="J1640" s="127">
        <v>1</v>
      </c>
      <c r="K1640" s="127">
        <v>553.6</v>
      </c>
      <c r="L1640" s="127">
        <v>577.4</v>
      </c>
      <c r="M1640" s="127">
        <v>124353.18</v>
      </c>
      <c r="N1640" s="127">
        <v>90490.76</v>
      </c>
      <c r="O1640" s="127">
        <v>97234.96</v>
      </c>
      <c r="P1640" s="127">
        <v>122595.96</v>
      </c>
      <c r="Q1640" s="127">
        <v>224.63</v>
      </c>
    </row>
    <row r="1641" spans="1:17" ht="25.5" x14ac:dyDescent="0.2">
      <c r="A1641" t="str">
        <f t="shared" si="25"/>
        <v>2015_7110</v>
      </c>
      <c r="D1641" s="126">
        <v>1639</v>
      </c>
      <c r="E1641" s="127">
        <v>7110</v>
      </c>
      <c r="F1641" s="127" t="s">
        <v>293</v>
      </c>
      <c r="G1641" s="127">
        <v>7110</v>
      </c>
      <c r="H1641" s="127">
        <v>2015</v>
      </c>
      <c r="I1641" s="127">
        <v>0</v>
      </c>
      <c r="J1641" s="127">
        <v>1</v>
      </c>
      <c r="K1641" s="127">
        <v>928.7</v>
      </c>
      <c r="L1641" s="127">
        <v>990</v>
      </c>
      <c r="M1641" s="127">
        <v>298761.38</v>
      </c>
      <c r="N1641" s="127">
        <v>296381.59000000003</v>
      </c>
      <c r="O1641" s="127">
        <v>314661.82</v>
      </c>
      <c r="P1641" s="127">
        <v>288965.65999999997</v>
      </c>
      <c r="Q1641" s="127">
        <v>321.7</v>
      </c>
    </row>
    <row r="1642" spans="1:17" x14ac:dyDescent="0.2">
      <c r="A1642" t="str">
        <f t="shared" si="25"/>
        <v>2016_2205</v>
      </c>
      <c r="D1642" s="126">
        <v>1640</v>
      </c>
      <c r="E1642" s="127">
        <v>0</v>
      </c>
      <c r="F1642" s="127"/>
      <c r="G1642" s="127">
        <v>2205</v>
      </c>
      <c r="H1642" s="127">
        <v>2016</v>
      </c>
      <c r="I1642" s="127">
        <v>0</v>
      </c>
      <c r="J1642" s="127">
        <v>1</v>
      </c>
      <c r="K1642" s="127">
        <v>186</v>
      </c>
      <c r="L1642" s="127">
        <v>130</v>
      </c>
      <c r="M1642" s="127">
        <v>2570.59</v>
      </c>
      <c r="N1642" s="127">
        <v>119333.66</v>
      </c>
      <c r="O1642" s="127">
        <v>130454.71</v>
      </c>
      <c r="P1642" s="127">
        <v>163096.38</v>
      </c>
      <c r="Q1642" s="127">
        <v>13.82</v>
      </c>
    </row>
    <row r="1643" spans="1:17" x14ac:dyDescent="0.2">
      <c r="A1643" t="str">
        <f t="shared" si="25"/>
        <v>2016_9</v>
      </c>
      <c r="D1643" s="126">
        <v>1641</v>
      </c>
      <c r="E1643" s="127">
        <v>9</v>
      </c>
      <c r="F1643" s="127" t="s">
        <v>0</v>
      </c>
      <c r="G1643" s="127">
        <v>9</v>
      </c>
      <c r="H1643" s="127">
        <v>2016</v>
      </c>
      <c r="I1643" s="127">
        <v>0</v>
      </c>
      <c r="J1643" s="127">
        <v>1</v>
      </c>
      <c r="K1643" s="127">
        <v>625.5</v>
      </c>
      <c r="L1643" s="127">
        <v>556.5</v>
      </c>
      <c r="M1643" s="127">
        <v>784399.16</v>
      </c>
      <c r="N1643" s="127">
        <v>0</v>
      </c>
      <c r="O1643" s="127">
        <v>18775.36</v>
      </c>
      <c r="P1643" s="127">
        <v>390650.92</v>
      </c>
      <c r="Q1643" s="127">
        <v>1254.04</v>
      </c>
    </row>
    <row r="1644" spans="1:17" x14ac:dyDescent="0.2">
      <c r="A1644" t="str">
        <f t="shared" si="25"/>
        <v>2016_441</v>
      </c>
      <c r="D1644" s="126">
        <v>1642</v>
      </c>
      <c r="E1644" s="127">
        <v>441</v>
      </c>
      <c r="F1644" s="127" t="s">
        <v>295</v>
      </c>
      <c r="G1644" s="127">
        <v>441</v>
      </c>
      <c r="H1644" s="127">
        <v>2016</v>
      </c>
      <c r="I1644" s="127">
        <v>0</v>
      </c>
      <c r="J1644" s="127">
        <v>2</v>
      </c>
      <c r="K1644" s="127">
        <v>785</v>
      </c>
      <c r="L1644" s="127">
        <v>698</v>
      </c>
      <c r="M1644" s="127">
        <v>603086.91</v>
      </c>
      <c r="N1644" s="127">
        <v>133372.89000000001</v>
      </c>
      <c r="O1644" s="127">
        <v>153816.93</v>
      </c>
      <c r="P1644" s="127">
        <v>367111.84</v>
      </c>
      <c r="Q1644" s="127">
        <v>768.26</v>
      </c>
    </row>
    <row r="1645" spans="1:17" ht="25.5" x14ac:dyDescent="0.2">
      <c r="A1645" t="str">
        <f t="shared" si="25"/>
        <v>2016_18</v>
      </c>
      <c r="D1645" s="126">
        <v>1643</v>
      </c>
      <c r="E1645" s="127">
        <v>18</v>
      </c>
      <c r="F1645" s="127" t="s">
        <v>10</v>
      </c>
      <c r="G1645" s="127">
        <v>18</v>
      </c>
      <c r="H1645" s="127">
        <v>2016</v>
      </c>
      <c r="I1645" s="127">
        <v>0</v>
      </c>
      <c r="J1645" s="127">
        <v>1</v>
      </c>
      <c r="K1645" s="127">
        <v>308.89999999999998</v>
      </c>
      <c r="L1645" s="127">
        <v>273.89999999999998</v>
      </c>
      <c r="M1645" s="127">
        <v>181812.67</v>
      </c>
      <c r="N1645" s="127">
        <v>194472.99</v>
      </c>
      <c r="O1645" s="127">
        <v>208683.53</v>
      </c>
      <c r="P1645" s="127">
        <v>89870</v>
      </c>
      <c r="Q1645" s="127">
        <v>588.58000000000004</v>
      </c>
    </row>
    <row r="1646" spans="1:17" ht="38.25" x14ac:dyDescent="0.2">
      <c r="A1646" t="str">
        <f t="shared" si="25"/>
        <v>2016_27</v>
      </c>
      <c r="D1646" s="126">
        <v>1644</v>
      </c>
      <c r="E1646" s="127">
        <v>27</v>
      </c>
      <c r="F1646" s="127" t="s">
        <v>324</v>
      </c>
      <c r="G1646" s="127">
        <v>27</v>
      </c>
      <c r="H1646" s="127">
        <v>2016</v>
      </c>
      <c r="I1646" s="127">
        <v>0</v>
      </c>
      <c r="J1646" s="127">
        <v>1</v>
      </c>
      <c r="K1646" s="127">
        <v>1569.1</v>
      </c>
      <c r="L1646" s="127">
        <v>1680.9</v>
      </c>
      <c r="M1646" s="127">
        <v>1763564.24</v>
      </c>
      <c r="N1646" s="127">
        <v>411221.04</v>
      </c>
      <c r="O1646" s="127">
        <v>449672.84</v>
      </c>
      <c r="P1646" s="127">
        <v>437609.6</v>
      </c>
      <c r="Q1646" s="127">
        <v>1123.93</v>
      </c>
    </row>
    <row r="1647" spans="1:17" ht="25.5" x14ac:dyDescent="0.2">
      <c r="A1647" t="str">
        <f t="shared" si="25"/>
        <v>2016_63</v>
      </c>
      <c r="D1647" s="126">
        <v>1645</v>
      </c>
      <c r="E1647" s="127">
        <v>63</v>
      </c>
      <c r="F1647" s="127" t="s">
        <v>325</v>
      </c>
      <c r="G1647" s="127">
        <v>63</v>
      </c>
      <c r="H1647" s="127">
        <v>2016</v>
      </c>
      <c r="I1647" s="127">
        <v>0</v>
      </c>
      <c r="J1647" s="127">
        <v>1</v>
      </c>
      <c r="K1647" s="127">
        <v>516</v>
      </c>
      <c r="L1647" s="127">
        <v>524</v>
      </c>
      <c r="M1647" s="127">
        <v>245506.64</v>
      </c>
      <c r="N1647" s="127">
        <v>321265.96000000002</v>
      </c>
      <c r="O1647" s="127">
        <v>335076.3</v>
      </c>
      <c r="P1647" s="127">
        <v>198257.03</v>
      </c>
      <c r="Q1647" s="127">
        <v>475.79</v>
      </c>
    </row>
    <row r="1648" spans="1:17" ht="38.25" x14ac:dyDescent="0.2">
      <c r="A1648" t="str">
        <f t="shared" si="25"/>
        <v>2016_72</v>
      </c>
      <c r="D1648" s="126">
        <v>1646</v>
      </c>
      <c r="E1648" s="127">
        <v>72</v>
      </c>
      <c r="F1648" s="127" t="s">
        <v>11</v>
      </c>
      <c r="G1648" s="127">
        <v>72</v>
      </c>
      <c r="H1648" s="127">
        <v>2016</v>
      </c>
      <c r="I1648" s="127">
        <v>0</v>
      </c>
      <c r="J1648" s="127">
        <v>1</v>
      </c>
      <c r="K1648" s="127">
        <v>202</v>
      </c>
      <c r="L1648" s="127">
        <v>86</v>
      </c>
      <c r="M1648" s="127">
        <v>322007.3</v>
      </c>
      <c r="N1648" s="127">
        <v>101302.58</v>
      </c>
      <c r="O1648" s="127">
        <v>109343.48</v>
      </c>
      <c r="P1648" s="127">
        <v>90475.66</v>
      </c>
      <c r="Q1648" s="127">
        <v>1594.1</v>
      </c>
    </row>
    <row r="1649" spans="1:17" x14ac:dyDescent="0.2">
      <c r="A1649" t="str">
        <f t="shared" si="25"/>
        <v>2016_81</v>
      </c>
      <c r="D1649" s="126">
        <v>1647</v>
      </c>
      <c r="E1649" s="127">
        <v>81</v>
      </c>
      <c r="F1649" s="127" t="s">
        <v>12</v>
      </c>
      <c r="G1649" s="127">
        <v>81</v>
      </c>
      <c r="H1649" s="127">
        <v>2016</v>
      </c>
      <c r="I1649" s="127">
        <v>0</v>
      </c>
      <c r="J1649" s="127">
        <v>1</v>
      </c>
      <c r="K1649" s="127">
        <v>1206.9000000000001</v>
      </c>
      <c r="L1649" s="127">
        <v>1171.0999999999999</v>
      </c>
      <c r="M1649" s="127">
        <v>426291.37</v>
      </c>
      <c r="N1649" s="127">
        <v>274782.18</v>
      </c>
      <c r="O1649" s="127">
        <v>309213.71000000002</v>
      </c>
      <c r="P1649" s="127">
        <v>317529.94</v>
      </c>
      <c r="Q1649" s="127">
        <v>353.21</v>
      </c>
    </row>
    <row r="1650" spans="1:17" x14ac:dyDescent="0.2">
      <c r="A1650" t="str">
        <f t="shared" si="25"/>
        <v>2016_99</v>
      </c>
      <c r="D1650" s="126">
        <v>1648</v>
      </c>
      <c r="E1650" s="127">
        <v>99</v>
      </c>
      <c r="F1650" s="127" t="s">
        <v>13</v>
      </c>
      <c r="G1650" s="127">
        <v>99</v>
      </c>
      <c r="H1650" s="127">
        <v>2016</v>
      </c>
      <c r="I1650" s="127">
        <v>0</v>
      </c>
      <c r="J1650" s="127">
        <v>1</v>
      </c>
      <c r="K1650" s="127">
        <v>516.4</v>
      </c>
      <c r="L1650" s="127">
        <v>602.1</v>
      </c>
      <c r="M1650" s="127">
        <v>99437.39</v>
      </c>
      <c r="N1650" s="127">
        <v>198154.52</v>
      </c>
      <c r="O1650" s="127">
        <v>210613.28</v>
      </c>
      <c r="P1650" s="127">
        <v>184508.86</v>
      </c>
      <c r="Q1650" s="127">
        <v>192.56</v>
      </c>
    </row>
    <row r="1651" spans="1:17" x14ac:dyDescent="0.2">
      <c r="A1651" t="str">
        <f t="shared" si="25"/>
        <v>2016_108</v>
      </c>
      <c r="D1651" s="126">
        <v>1649</v>
      </c>
      <c r="E1651" s="127">
        <v>108</v>
      </c>
      <c r="F1651" s="127" t="s">
        <v>14</v>
      </c>
      <c r="G1651" s="127">
        <v>108</v>
      </c>
      <c r="H1651" s="127">
        <v>2016</v>
      </c>
      <c r="I1651" s="127">
        <v>0</v>
      </c>
      <c r="J1651" s="127">
        <v>1</v>
      </c>
      <c r="K1651" s="127">
        <v>257.5</v>
      </c>
      <c r="L1651" s="127">
        <v>227</v>
      </c>
      <c r="M1651" s="127">
        <v>136130.54999999999</v>
      </c>
      <c r="N1651" s="127">
        <v>75012.460000000006</v>
      </c>
      <c r="O1651" s="127">
        <v>76057.73</v>
      </c>
      <c r="P1651" s="127">
        <v>82238.8</v>
      </c>
      <c r="Q1651" s="127">
        <v>528.66</v>
      </c>
    </row>
    <row r="1652" spans="1:17" x14ac:dyDescent="0.2">
      <c r="A1652" t="str">
        <f t="shared" si="25"/>
        <v>2016_126</v>
      </c>
      <c r="D1652" s="126">
        <v>1650</v>
      </c>
      <c r="E1652" s="127">
        <v>126</v>
      </c>
      <c r="F1652" s="127" t="s">
        <v>15</v>
      </c>
      <c r="G1652" s="127">
        <v>126</v>
      </c>
      <c r="H1652" s="127">
        <v>2016</v>
      </c>
      <c r="I1652" s="127">
        <v>0</v>
      </c>
      <c r="J1652" s="127">
        <v>2</v>
      </c>
      <c r="K1652" s="127">
        <v>1485.5</v>
      </c>
      <c r="L1652" s="127">
        <v>1488</v>
      </c>
      <c r="M1652" s="127">
        <v>1218200.83</v>
      </c>
      <c r="N1652" s="127">
        <v>601820.59</v>
      </c>
      <c r="O1652" s="127">
        <v>767322.93</v>
      </c>
      <c r="P1652" s="127">
        <v>459996.76</v>
      </c>
      <c r="Q1652" s="127">
        <v>820.06</v>
      </c>
    </row>
    <row r="1653" spans="1:17" ht="25.5" x14ac:dyDescent="0.2">
      <c r="A1653" t="str">
        <f t="shared" si="25"/>
        <v>2016_135</v>
      </c>
      <c r="D1653" s="126">
        <v>1651</v>
      </c>
      <c r="E1653" s="127">
        <v>135</v>
      </c>
      <c r="F1653" s="127" t="s">
        <v>16</v>
      </c>
      <c r="G1653" s="127">
        <v>135</v>
      </c>
      <c r="H1653" s="127">
        <v>2016</v>
      </c>
      <c r="I1653" s="127">
        <v>0</v>
      </c>
      <c r="J1653" s="127">
        <v>1</v>
      </c>
      <c r="K1653" s="127">
        <v>1135.0999999999999</v>
      </c>
      <c r="L1653" s="127">
        <v>1132.0999999999999</v>
      </c>
      <c r="M1653" s="127">
        <v>636071.42000000004</v>
      </c>
      <c r="N1653" s="127">
        <v>251144.2</v>
      </c>
      <c r="O1653" s="127">
        <v>284026.77</v>
      </c>
      <c r="P1653" s="127">
        <v>346280.55</v>
      </c>
      <c r="Q1653" s="127">
        <v>560.37</v>
      </c>
    </row>
    <row r="1654" spans="1:17" ht="25.5" x14ac:dyDescent="0.2">
      <c r="A1654" t="str">
        <f t="shared" si="25"/>
        <v>2016_171</v>
      </c>
      <c r="D1654" s="126">
        <v>1652</v>
      </c>
      <c r="E1654" s="127">
        <v>171</v>
      </c>
      <c r="F1654" s="127" t="s">
        <v>326</v>
      </c>
      <c r="G1654" s="127">
        <v>171</v>
      </c>
      <c r="H1654" s="127">
        <v>2016</v>
      </c>
      <c r="I1654" s="127">
        <v>0</v>
      </c>
      <c r="J1654" s="127">
        <v>2</v>
      </c>
      <c r="K1654" s="127">
        <v>778.6</v>
      </c>
      <c r="L1654" s="127">
        <v>779.6</v>
      </c>
      <c r="M1654" s="127">
        <v>1161537.95</v>
      </c>
      <c r="N1654" s="127">
        <v>310328.87</v>
      </c>
      <c r="O1654" s="127">
        <v>325892.08</v>
      </c>
      <c r="P1654" s="127">
        <v>230716.19</v>
      </c>
      <c r="Q1654" s="127">
        <v>1491.83</v>
      </c>
    </row>
    <row r="1655" spans="1:17" x14ac:dyDescent="0.2">
      <c r="A1655" t="str">
        <f t="shared" si="25"/>
        <v>2016_225</v>
      </c>
      <c r="D1655" s="126">
        <v>1653</v>
      </c>
      <c r="E1655" s="127">
        <v>225</v>
      </c>
      <c r="F1655" s="127" t="s">
        <v>17</v>
      </c>
      <c r="G1655" s="127">
        <v>225</v>
      </c>
      <c r="H1655" s="127">
        <v>2016</v>
      </c>
      <c r="I1655" s="127">
        <v>0</v>
      </c>
      <c r="J1655" s="127">
        <v>1</v>
      </c>
      <c r="K1655" s="127">
        <v>4181.2</v>
      </c>
      <c r="L1655" s="127">
        <v>4358.1000000000004</v>
      </c>
      <c r="M1655" s="127">
        <v>6001691.8200000003</v>
      </c>
      <c r="N1655" s="127">
        <v>420197.63</v>
      </c>
      <c r="O1655" s="127">
        <v>482220.96</v>
      </c>
      <c r="P1655" s="127">
        <v>1188870.56</v>
      </c>
      <c r="Q1655" s="127">
        <v>1435.4</v>
      </c>
    </row>
    <row r="1656" spans="1:17" x14ac:dyDescent="0.2">
      <c r="A1656" t="str">
        <f t="shared" si="25"/>
        <v>2016_234</v>
      </c>
      <c r="D1656" s="126">
        <v>1654</v>
      </c>
      <c r="E1656" s="127">
        <v>234</v>
      </c>
      <c r="F1656" s="127" t="s">
        <v>18</v>
      </c>
      <c r="G1656" s="127">
        <v>234</v>
      </c>
      <c r="H1656" s="127">
        <v>2016</v>
      </c>
      <c r="I1656" s="127">
        <v>0</v>
      </c>
      <c r="J1656" s="127">
        <v>1</v>
      </c>
      <c r="K1656" s="127">
        <v>1233.2</v>
      </c>
      <c r="L1656" s="127">
        <v>1228.8</v>
      </c>
      <c r="M1656" s="127">
        <v>201090.89</v>
      </c>
      <c r="N1656" s="127">
        <v>268600.77</v>
      </c>
      <c r="O1656" s="127">
        <v>284694.90000000002</v>
      </c>
      <c r="P1656" s="127">
        <v>261902.98</v>
      </c>
      <c r="Q1656" s="127">
        <v>163.06</v>
      </c>
    </row>
    <row r="1657" spans="1:17" x14ac:dyDescent="0.2">
      <c r="A1657" t="str">
        <f t="shared" si="25"/>
        <v>2016_243</v>
      </c>
      <c r="D1657" s="126">
        <v>1655</v>
      </c>
      <c r="E1657" s="127">
        <v>243</v>
      </c>
      <c r="F1657" s="127" t="s">
        <v>19</v>
      </c>
      <c r="G1657" s="127">
        <v>243</v>
      </c>
      <c r="H1657" s="127">
        <v>2016</v>
      </c>
      <c r="I1657" s="127">
        <v>0</v>
      </c>
      <c r="J1657" s="127">
        <v>1</v>
      </c>
      <c r="K1657" s="127">
        <v>251.3</v>
      </c>
      <c r="L1657" s="127">
        <v>147</v>
      </c>
      <c r="M1657" s="127">
        <v>145209.76</v>
      </c>
      <c r="N1657" s="127">
        <v>4.2699999999999996</v>
      </c>
      <c r="O1657" s="127">
        <v>5603.19</v>
      </c>
      <c r="P1657" s="127">
        <v>70273.320000000007</v>
      </c>
      <c r="Q1657" s="127">
        <v>577.83000000000004</v>
      </c>
    </row>
    <row r="1658" spans="1:17" x14ac:dyDescent="0.2">
      <c r="A1658" t="str">
        <f t="shared" si="25"/>
        <v>2016_261</v>
      </c>
      <c r="D1658" s="126">
        <v>1656</v>
      </c>
      <c r="E1658" s="127">
        <v>261</v>
      </c>
      <c r="F1658" s="127" t="s">
        <v>20</v>
      </c>
      <c r="G1658" s="127">
        <v>261</v>
      </c>
      <c r="H1658" s="127">
        <v>2016</v>
      </c>
      <c r="I1658" s="127">
        <v>0</v>
      </c>
      <c r="J1658" s="127">
        <v>1</v>
      </c>
      <c r="K1658" s="127">
        <v>10793.1</v>
      </c>
      <c r="L1658" s="127">
        <v>10663.8</v>
      </c>
      <c r="M1658" s="127">
        <v>3986218.5</v>
      </c>
      <c r="N1658" s="127">
        <v>1400771.86</v>
      </c>
      <c r="O1658" s="127">
        <v>1614676.7</v>
      </c>
      <c r="P1658" s="127">
        <v>1312984.22</v>
      </c>
      <c r="Q1658" s="127">
        <v>369.33</v>
      </c>
    </row>
    <row r="1659" spans="1:17" ht="38.25" x14ac:dyDescent="0.2">
      <c r="A1659" t="str">
        <f t="shared" si="25"/>
        <v>2016_279</v>
      </c>
      <c r="D1659" s="126">
        <v>1657</v>
      </c>
      <c r="E1659" s="127">
        <v>279</v>
      </c>
      <c r="F1659" s="127" t="s">
        <v>21</v>
      </c>
      <c r="G1659" s="127">
        <v>279</v>
      </c>
      <c r="H1659" s="127">
        <v>2016</v>
      </c>
      <c r="I1659" s="127">
        <v>0</v>
      </c>
      <c r="J1659" s="127">
        <v>1</v>
      </c>
      <c r="K1659" s="127">
        <v>842.2</v>
      </c>
      <c r="L1659" s="127">
        <v>853.2</v>
      </c>
      <c r="M1659" s="127">
        <v>100628.54</v>
      </c>
      <c r="N1659" s="127">
        <v>260047.15</v>
      </c>
      <c r="O1659" s="127">
        <v>263914.40999999997</v>
      </c>
      <c r="P1659" s="127">
        <v>273773.01</v>
      </c>
      <c r="Q1659" s="127">
        <v>119.48</v>
      </c>
    </row>
    <row r="1660" spans="1:17" x14ac:dyDescent="0.2">
      <c r="A1660" t="str">
        <f t="shared" si="25"/>
        <v>2016_355</v>
      </c>
      <c r="D1660" s="126">
        <v>1658</v>
      </c>
      <c r="E1660" s="127">
        <v>355</v>
      </c>
      <c r="F1660" s="127" t="s">
        <v>22</v>
      </c>
      <c r="G1660" s="127">
        <v>355</v>
      </c>
      <c r="H1660" s="127">
        <v>2016</v>
      </c>
      <c r="I1660" s="127">
        <v>0</v>
      </c>
      <c r="J1660" s="127">
        <v>1</v>
      </c>
      <c r="K1660" s="127">
        <v>284.2</v>
      </c>
      <c r="L1660" s="127">
        <v>220.2</v>
      </c>
      <c r="M1660" s="127">
        <v>1131035.8899999999</v>
      </c>
      <c r="N1660" s="127">
        <v>230021.84</v>
      </c>
      <c r="O1660" s="127">
        <v>248866.89</v>
      </c>
      <c r="P1660" s="127">
        <v>83519.179999999993</v>
      </c>
      <c r="Q1660" s="127">
        <v>3979.72</v>
      </c>
    </row>
    <row r="1661" spans="1:17" x14ac:dyDescent="0.2">
      <c r="A1661" t="str">
        <f t="shared" si="25"/>
        <v>2016_387</v>
      </c>
      <c r="D1661" s="126">
        <v>1659</v>
      </c>
      <c r="E1661" s="127">
        <v>387</v>
      </c>
      <c r="F1661" s="127" t="s">
        <v>23</v>
      </c>
      <c r="G1661" s="127">
        <v>387</v>
      </c>
      <c r="H1661" s="127">
        <v>2016</v>
      </c>
      <c r="I1661" s="127">
        <v>0</v>
      </c>
      <c r="J1661" s="127">
        <v>1</v>
      </c>
      <c r="K1661" s="127">
        <v>1402.5</v>
      </c>
      <c r="L1661" s="127">
        <v>1473.1</v>
      </c>
      <c r="M1661" s="127">
        <v>419426.22</v>
      </c>
      <c r="N1661" s="127">
        <v>249927.49</v>
      </c>
      <c r="O1661" s="127">
        <v>281049.99</v>
      </c>
      <c r="P1661" s="127">
        <v>315723.64</v>
      </c>
      <c r="Q1661" s="127">
        <v>299.06</v>
      </c>
    </row>
    <row r="1662" spans="1:17" x14ac:dyDescent="0.2">
      <c r="A1662" t="str">
        <f t="shared" si="25"/>
        <v>2016_414</v>
      </c>
      <c r="D1662" s="126">
        <v>1660</v>
      </c>
      <c r="E1662" s="127">
        <v>414</v>
      </c>
      <c r="F1662" s="127" t="s">
        <v>24</v>
      </c>
      <c r="G1662" s="127">
        <v>414</v>
      </c>
      <c r="H1662" s="127">
        <v>2016</v>
      </c>
      <c r="I1662" s="127">
        <v>0</v>
      </c>
      <c r="J1662" s="127">
        <v>1</v>
      </c>
      <c r="K1662" s="127">
        <v>524.20000000000005</v>
      </c>
      <c r="L1662" s="127">
        <v>526.6</v>
      </c>
      <c r="M1662" s="127">
        <v>37926.68</v>
      </c>
      <c r="N1662" s="127">
        <v>150127.04000000001</v>
      </c>
      <c r="O1662" s="127">
        <v>163994.53</v>
      </c>
      <c r="P1662" s="127">
        <v>147402</v>
      </c>
      <c r="Q1662" s="127">
        <v>72.349999999999994</v>
      </c>
    </row>
    <row r="1663" spans="1:17" x14ac:dyDescent="0.2">
      <c r="A1663" t="str">
        <f t="shared" si="25"/>
        <v>2016_540</v>
      </c>
      <c r="D1663" s="126">
        <v>1661</v>
      </c>
      <c r="E1663" s="127">
        <v>540</v>
      </c>
      <c r="F1663" s="127" t="s">
        <v>3</v>
      </c>
      <c r="G1663" s="127">
        <v>540</v>
      </c>
      <c r="H1663" s="127">
        <v>2016</v>
      </c>
      <c r="I1663" s="127">
        <v>0</v>
      </c>
      <c r="J1663" s="127">
        <v>1</v>
      </c>
      <c r="K1663" s="127">
        <v>571.5</v>
      </c>
      <c r="L1663" s="127">
        <v>601.9</v>
      </c>
      <c r="M1663" s="127">
        <v>516064.71</v>
      </c>
      <c r="N1663" s="127">
        <v>209709.33</v>
      </c>
      <c r="O1663" s="127">
        <v>227590.61</v>
      </c>
      <c r="P1663" s="127">
        <v>203142.59</v>
      </c>
      <c r="Q1663" s="127">
        <v>903</v>
      </c>
    </row>
    <row r="1664" spans="1:17" x14ac:dyDescent="0.2">
      <c r="A1664" t="str">
        <f t="shared" si="25"/>
        <v>2016_472</v>
      </c>
      <c r="D1664" s="126">
        <v>1662</v>
      </c>
      <c r="E1664" s="127">
        <v>472</v>
      </c>
      <c r="F1664" s="127" t="s">
        <v>25</v>
      </c>
      <c r="G1664" s="127">
        <v>472</v>
      </c>
      <c r="H1664" s="127">
        <v>2016</v>
      </c>
      <c r="I1664" s="127">
        <v>0</v>
      </c>
      <c r="J1664" s="127">
        <v>1</v>
      </c>
      <c r="K1664" s="127">
        <v>1602.7</v>
      </c>
      <c r="L1664" s="127">
        <v>1701.1</v>
      </c>
      <c r="M1664" s="127">
        <v>846767.07</v>
      </c>
      <c r="N1664" s="127">
        <v>601261.53</v>
      </c>
      <c r="O1664" s="127">
        <v>627635.48</v>
      </c>
      <c r="P1664" s="127">
        <v>318792.53999999998</v>
      </c>
      <c r="Q1664" s="127">
        <v>528.34</v>
      </c>
    </row>
    <row r="1665" spans="1:17" x14ac:dyDescent="0.2">
      <c r="A1665" t="str">
        <f t="shared" si="25"/>
        <v>2016_513</v>
      </c>
      <c r="D1665" s="126">
        <v>1663</v>
      </c>
      <c r="E1665" s="127">
        <v>513</v>
      </c>
      <c r="F1665" s="127" t="s">
        <v>26</v>
      </c>
      <c r="G1665" s="127">
        <v>513</v>
      </c>
      <c r="H1665" s="127">
        <v>2016</v>
      </c>
      <c r="I1665" s="127">
        <v>0</v>
      </c>
      <c r="J1665" s="127">
        <v>1</v>
      </c>
      <c r="K1665" s="127">
        <v>345.9</v>
      </c>
      <c r="L1665" s="127">
        <v>433</v>
      </c>
      <c r="M1665" s="127">
        <v>86990.96</v>
      </c>
      <c r="N1665" s="127">
        <v>152358.1</v>
      </c>
      <c r="O1665" s="127">
        <v>168598.46</v>
      </c>
      <c r="P1665" s="127">
        <v>169945.16</v>
      </c>
      <c r="Q1665" s="127">
        <v>251.49</v>
      </c>
    </row>
    <row r="1666" spans="1:17" x14ac:dyDescent="0.2">
      <c r="A1666" t="str">
        <f t="shared" si="25"/>
        <v>2016_549</v>
      </c>
      <c r="D1666" s="126">
        <v>1664</v>
      </c>
      <c r="E1666" s="127">
        <v>549</v>
      </c>
      <c r="F1666" s="127" t="s">
        <v>27</v>
      </c>
      <c r="G1666" s="127">
        <v>549</v>
      </c>
      <c r="H1666" s="127">
        <v>2016</v>
      </c>
      <c r="I1666" s="127">
        <v>0</v>
      </c>
      <c r="J1666" s="127">
        <v>1</v>
      </c>
      <c r="K1666" s="127">
        <v>479.9</v>
      </c>
      <c r="L1666" s="127">
        <v>462.9</v>
      </c>
      <c r="M1666" s="127">
        <v>139628.47</v>
      </c>
      <c r="N1666" s="127">
        <v>150008.57</v>
      </c>
      <c r="O1666" s="127">
        <v>155866.39000000001</v>
      </c>
      <c r="P1666" s="127">
        <v>229259.22</v>
      </c>
      <c r="Q1666" s="127">
        <v>290.95</v>
      </c>
    </row>
    <row r="1667" spans="1:17" ht="25.5" x14ac:dyDescent="0.2">
      <c r="A1667" t="str">
        <f t="shared" si="25"/>
        <v>2016_576</v>
      </c>
      <c r="D1667" s="126">
        <v>1665</v>
      </c>
      <c r="E1667" s="127">
        <v>576</v>
      </c>
      <c r="F1667" s="127" t="s">
        <v>28</v>
      </c>
      <c r="G1667" s="127">
        <v>576</v>
      </c>
      <c r="H1667" s="127">
        <v>2016</v>
      </c>
      <c r="I1667" s="127">
        <v>0</v>
      </c>
      <c r="J1667" s="127">
        <v>1</v>
      </c>
      <c r="K1667" s="127">
        <v>546.29999999999995</v>
      </c>
      <c r="L1667" s="127">
        <v>526.4</v>
      </c>
      <c r="M1667" s="127">
        <v>661620.27</v>
      </c>
      <c r="N1667" s="127">
        <v>98908.79</v>
      </c>
      <c r="O1667" s="127">
        <v>102488.01</v>
      </c>
      <c r="P1667" s="127">
        <v>172985.12</v>
      </c>
      <c r="Q1667" s="127">
        <v>1211.0899999999999</v>
      </c>
    </row>
    <row r="1668" spans="1:17" x14ac:dyDescent="0.2">
      <c r="A1668" t="str">
        <f t="shared" ref="A1668:A1731" si="26">CONCATENATE(H1668,"_",G1668)</f>
        <v>2016_585</v>
      </c>
      <c r="D1668" s="126">
        <v>1666</v>
      </c>
      <c r="E1668" s="127">
        <v>585</v>
      </c>
      <c r="F1668" s="127" t="s">
        <v>29</v>
      </c>
      <c r="G1668" s="127">
        <v>585</v>
      </c>
      <c r="H1668" s="127">
        <v>2016</v>
      </c>
      <c r="I1668" s="127">
        <v>0</v>
      </c>
      <c r="J1668" s="127">
        <v>1</v>
      </c>
      <c r="K1668" s="127">
        <v>561.1</v>
      </c>
      <c r="L1668" s="127">
        <v>624.1</v>
      </c>
      <c r="M1668" s="127">
        <v>296253.09000000003</v>
      </c>
      <c r="N1668" s="127">
        <v>50078.55</v>
      </c>
      <c r="O1668" s="127">
        <v>64997.38</v>
      </c>
      <c r="P1668" s="127">
        <v>107926.81</v>
      </c>
      <c r="Q1668" s="127">
        <v>527.99</v>
      </c>
    </row>
    <row r="1669" spans="1:17" ht="25.5" x14ac:dyDescent="0.2">
      <c r="A1669" t="str">
        <f t="shared" si="26"/>
        <v>2016_594</v>
      </c>
      <c r="D1669" s="126">
        <v>1667</v>
      </c>
      <c r="E1669" s="127">
        <v>594</v>
      </c>
      <c r="F1669" s="127" t="s">
        <v>30</v>
      </c>
      <c r="G1669" s="127">
        <v>594</v>
      </c>
      <c r="H1669" s="127">
        <v>2016</v>
      </c>
      <c r="I1669" s="127">
        <v>0</v>
      </c>
      <c r="J1669" s="127">
        <v>1</v>
      </c>
      <c r="K1669" s="127">
        <v>801.3</v>
      </c>
      <c r="L1669" s="127">
        <v>712.3</v>
      </c>
      <c r="M1669" s="127">
        <v>1075173.68</v>
      </c>
      <c r="N1669" s="127">
        <v>432383.69</v>
      </c>
      <c r="O1669" s="127">
        <v>571700.37</v>
      </c>
      <c r="P1669" s="127">
        <v>139444.22</v>
      </c>
      <c r="Q1669" s="127">
        <v>1341.79</v>
      </c>
    </row>
    <row r="1670" spans="1:17" x14ac:dyDescent="0.2">
      <c r="A1670" t="str">
        <f t="shared" si="26"/>
        <v>2016_603</v>
      </c>
      <c r="D1670" s="126">
        <v>1668</v>
      </c>
      <c r="E1670" s="127">
        <v>603</v>
      </c>
      <c r="F1670" s="127" t="s">
        <v>31</v>
      </c>
      <c r="G1670" s="127">
        <v>603</v>
      </c>
      <c r="H1670" s="127">
        <v>2016</v>
      </c>
      <c r="I1670" s="127">
        <v>0</v>
      </c>
      <c r="J1670" s="127">
        <v>1</v>
      </c>
      <c r="K1670" s="127">
        <v>187.3</v>
      </c>
      <c r="L1670" s="127">
        <v>70</v>
      </c>
      <c r="M1670" s="127">
        <v>211511.55</v>
      </c>
      <c r="N1670" s="127">
        <v>200353.13</v>
      </c>
      <c r="O1670" s="127">
        <v>200923.86</v>
      </c>
      <c r="P1670" s="127">
        <v>60764.4</v>
      </c>
      <c r="Q1670" s="127">
        <v>1129.27</v>
      </c>
    </row>
    <row r="1671" spans="1:17" x14ac:dyDescent="0.2">
      <c r="A1671" t="str">
        <f t="shared" si="26"/>
        <v>2016_609</v>
      </c>
      <c r="D1671" s="126">
        <v>1669</v>
      </c>
      <c r="E1671" s="127">
        <v>609</v>
      </c>
      <c r="F1671" s="127" t="s">
        <v>32</v>
      </c>
      <c r="G1671" s="127">
        <v>609</v>
      </c>
      <c r="H1671" s="127">
        <v>2016</v>
      </c>
      <c r="I1671" s="127">
        <v>0</v>
      </c>
      <c r="J1671" s="127">
        <v>1</v>
      </c>
      <c r="K1671" s="127">
        <v>1483</v>
      </c>
      <c r="L1671" s="127">
        <v>1432.2</v>
      </c>
      <c r="M1671" s="127">
        <v>280937.09999999998</v>
      </c>
      <c r="N1671" s="127">
        <v>652908.31000000006</v>
      </c>
      <c r="O1671" s="127">
        <v>695621.6</v>
      </c>
      <c r="P1671" s="127">
        <v>550215.02</v>
      </c>
      <c r="Q1671" s="127">
        <v>189.44</v>
      </c>
    </row>
    <row r="1672" spans="1:17" ht="25.5" x14ac:dyDescent="0.2">
      <c r="A1672" t="str">
        <f t="shared" si="26"/>
        <v>2016_621</v>
      </c>
      <c r="D1672" s="126">
        <v>1670</v>
      </c>
      <c r="E1672" s="127">
        <v>621</v>
      </c>
      <c r="F1672" s="127" t="s">
        <v>33</v>
      </c>
      <c r="G1672" s="127">
        <v>621</v>
      </c>
      <c r="H1672" s="127">
        <v>2016</v>
      </c>
      <c r="I1672" s="127">
        <v>0</v>
      </c>
      <c r="J1672" s="127">
        <v>1</v>
      </c>
      <c r="K1672" s="127">
        <v>4056.9</v>
      </c>
      <c r="L1672" s="127">
        <v>4556</v>
      </c>
      <c r="M1672" s="127">
        <v>4208461.09</v>
      </c>
      <c r="N1672" s="127">
        <v>1898895.13</v>
      </c>
      <c r="O1672" s="127">
        <v>1973990.53</v>
      </c>
      <c r="P1672" s="127">
        <v>934234.56</v>
      </c>
      <c r="Q1672" s="127">
        <v>1037.3599999999999</v>
      </c>
    </row>
    <row r="1673" spans="1:17" ht="25.5" x14ac:dyDescent="0.2">
      <c r="A1673" t="str">
        <f t="shared" si="26"/>
        <v>2016_720</v>
      </c>
      <c r="D1673" s="126">
        <v>1671</v>
      </c>
      <c r="E1673" s="127">
        <v>720</v>
      </c>
      <c r="F1673" s="127" t="s">
        <v>34</v>
      </c>
      <c r="G1673" s="127">
        <v>720</v>
      </c>
      <c r="H1673" s="127">
        <v>2016</v>
      </c>
      <c r="I1673" s="127">
        <v>0</v>
      </c>
      <c r="J1673" s="127">
        <v>1</v>
      </c>
      <c r="K1673" s="127">
        <v>1813.6</v>
      </c>
      <c r="L1673" s="127">
        <v>1893.7</v>
      </c>
      <c r="M1673" s="127">
        <v>414466.99</v>
      </c>
      <c r="N1673" s="127">
        <v>211507.63</v>
      </c>
      <c r="O1673" s="127">
        <v>267130.62</v>
      </c>
      <c r="P1673" s="127">
        <v>318638.67</v>
      </c>
      <c r="Q1673" s="127">
        <v>228.53</v>
      </c>
    </row>
    <row r="1674" spans="1:17" x14ac:dyDescent="0.2">
      <c r="A1674" t="str">
        <f t="shared" si="26"/>
        <v>2016_729</v>
      </c>
      <c r="D1674" s="126">
        <v>1672</v>
      </c>
      <c r="E1674" s="127">
        <v>729</v>
      </c>
      <c r="F1674" s="127" t="s">
        <v>35</v>
      </c>
      <c r="G1674" s="127">
        <v>729</v>
      </c>
      <c r="H1674" s="127">
        <v>2016</v>
      </c>
      <c r="I1674" s="127">
        <v>0</v>
      </c>
      <c r="J1674" s="127">
        <v>1</v>
      </c>
      <c r="K1674" s="127">
        <v>2066.4</v>
      </c>
      <c r="L1674" s="127">
        <v>2006.2</v>
      </c>
      <c r="M1674" s="127">
        <v>596728.9</v>
      </c>
      <c r="N1674" s="127">
        <v>200119.04000000001</v>
      </c>
      <c r="O1674" s="127">
        <v>254522.95</v>
      </c>
      <c r="P1674" s="127">
        <v>433331.08</v>
      </c>
      <c r="Q1674" s="127">
        <v>288.77999999999997</v>
      </c>
    </row>
    <row r="1675" spans="1:17" ht="25.5" x14ac:dyDescent="0.2">
      <c r="A1675" t="str">
        <f t="shared" si="26"/>
        <v>2016_747</v>
      </c>
      <c r="D1675" s="126">
        <v>1673</v>
      </c>
      <c r="E1675" s="127">
        <v>747</v>
      </c>
      <c r="F1675" s="127" t="s">
        <v>36</v>
      </c>
      <c r="G1675" s="127">
        <v>747</v>
      </c>
      <c r="H1675" s="127">
        <v>2016</v>
      </c>
      <c r="I1675" s="127">
        <v>0</v>
      </c>
      <c r="J1675" s="127">
        <v>1</v>
      </c>
      <c r="K1675" s="127">
        <v>611.6</v>
      </c>
      <c r="L1675" s="127">
        <v>627.6</v>
      </c>
      <c r="M1675" s="127">
        <v>488225.44</v>
      </c>
      <c r="N1675" s="127">
        <v>310382.69</v>
      </c>
      <c r="O1675" s="127">
        <v>328381.94</v>
      </c>
      <c r="P1675" s="127">
        <v>95197</v>
      </c>
      <c r="Q1675" s="127">
        <v>798.28</v>
      </c>
    </row>
    <row r="1676" spans="1:17" ht="25.5" x14ac:dyDescent="0.2">
      <c r="A1676" t="str">
        <f t="shared" si="26"/>
        <v>2016_1917</v>
      </c>
      <c r="D1676" s="126">
        <v>1674</v>
      </c>
      <c r="E1676" s="127">
        <v>1917</v>
      </c>
      <c r="F1676" s="127" t="s">
        <v>37</v>
      </c>
      <c r="G1676" s="127">
        <v>1917</v>
      </c>
      <c r="H1676" s="127">
        <v>2016</v>
      </c>
      <c r="I1676" s="127">
        <v>0</v>
      </c>
      <c r="J1676" s="127">
        <v>1</v>
      </c>
      <c r="K1676" s="127">
        <v>423.8</v>
      </c>
      <c r="L1676" s="127">
        <v>449.1</v>
      </c>
      <c r="M1676" s="127">
        <v>156879.82999999999</v>
      </c>
      <c r="N1676" s="127">
        <v>174634.67</v>
      </c>
      <c r="O1676" s="127">
        <v>186831.59</v>
      </c>
      <c r="P1676" s="127">
        <v>149659.93</v>
      </c>
      <c r="Q1676" s="127">
        <v>370.17</v>
      </c>
    </row>
    <row r="1677" spans="1:17" ht="38.25" x14ac:dyDescent="0.2">
      <c r="A1677" t="str">
        <f t="shared" si="26"/>
        <v>2016_846</v>
      </c>
      <c r="D1677" s="126">
        <v>1675</v>
      </c>
      <c r="E1677" s="127">
        <v>846</v>
      </c>
      <c r="F1677" s="127" t="s">
        <v>396</v>
      </c>
      <c r="G1677" s="127">
        <v>846</v>
      </c>
      <c r="H1677" s="127">
        <v>2016</v>
      </c>
      <c r="I1677" s="127">
        <v>0</v>
      </c>
      <c r="J1677" s="127">
        <v>1</v>
      </c>
      <c r="K1677" s="127">
        <v>533.9</v>
      </c>
      <c r="L1677" s="127">
        <v>545.70000000000005</v>
      </c>
      <c r="M1677" s="127">
        <v>992233.36</v>
      </c>
      <c r="N1677" s="127">
        <v>322009.95</v>
      </c>
      <c r="O1677" s="127">
        <v>340228.97</v>
      </c>
      <c r="P1677" s="127">
        <v>230378</v>
      </c>
      <c r="Q1677" s="127">
        <v>1858.46</v>
      </c>
    </row>
    <row r="1678" spans="1:17" ht="25.5" x14ac:dyDescent="0.2">
      <c r="A1678" t="str">
        <f t="shared" si="26"/>
        <v>2016_882</v>
      </c>
      <c r="D1678" s="126">
        <v>1676</v>
      </c>
      <c r="E1678" s="127">
        <v>882</v>
      </c>
      <c r="F1678" s="127" t="s">
        <v>38</v>
      </c>
      <c r="G1678" s="127">
        <v>882</v>
      </c>
      <c r="H1678" s="127">
        <v>2016</v>
      </c>
      <c r="I1678" s="127">
        <v>0</v>
      </c>
      <c r="J1678" s="127">
        <v>1</v>
      </c>
      <c r="K1678" s="127">
        <v>4457.5</v>
      </c>
      <c r="L1678" s="127">
        <v>3909.2</v>
      </c>
      <c r="M1678" s="127">
        <v>754070.43</v>
      </c>
      <c r="N1678" s="127">
        <v>1003331.97</v>
      </c>
      <c r="O1678" s="127">
        <v>1111207.81</v>
      </c>
      <c r="P1678" s="127">
        <v>1136461.83</v>
      </c>
      <c r="Q1678" s="127">
        <v>169.17</v>
      </c>
    </row>
    <row r="1679" spans="1:17" x14ac:dyDescent="0.2">
      <c r="A1679" t="str">
        <f t="shared" si="26"/>
        <v>2016_916</v>
      </c>
      <c r="D1679" s="126">
        <v>1677</v>
      </c>
      <c r="E1679" s="127">
        <v>916</v>
      </c>
      <c r="F1679" s="127" t="s">
        <v>4</v>
      </c>
      <c r="G1679" s="127">
        <v>916</v>
      </c>
      <c r="H1679" s="127">
        <v>2016</v>
      </c>
      <c r="I1679" s="127">
        <v>0</v>
      </c>
      <c r="J1679" s="127">
        <v>1</v>
      </c>
      <c r="K1679" s="127">
        <v>261.10000000000002</v>
      </c>
      <c r="L1679" s="127">
        <v>236.1</v>
      </c>
      <c r="M1679" s="127">
        <v>96760.04</v>
      </c>
      <c r="N1679" s="127">
        <v>0</v>
      </c>
      <c r="O1679" s="127">
        <v>11044.71</v>
      </c>
      <c r="P1679" s="127">
        <v>130078.71</v>
      </c>
      <c r="Q1679" s="127">
        <v>370.59</v>
      </c>
    </row>
    <row r="1680" spans="1:17" x14ac:dyDescent="0.2">
      <c r="A1680" t="str">
        <f t="shared" si="26"/>
        <v>2016_914</v>
      </c>
      <c r="D1680" s="126">
        <v>1678</v>
      </c>
      <c r="E1680" s="127">
        <v>914</v>
      </c>
      <c r="F1680" s="127" t="s">
        <v>5</v>
      </c>
      <c r="G1680" s="127">
        <v>914</v>
      </c>
      <c r="H1680" s="127">
        <v>2016</v>
      </c>
      <c r="I1680" s="127">
        <v>0</v>
      </c>
      <c r="J1680" s="127">
        <v>1</v>
      </c>
      <c r="K1680" s="127">
        <v>469</v>
      </c>
      <c r="L1680" s="127">
        <v>882.4</v>
      </c>
      <c r="M1680" s="127">
        <v>190754.6</v>
      </c>
      <c r="N1680" s="127">
        <v>225776.88</v>
      </c>
      <c r="O1680" s="127">
        <v>252519.98</v>
      </c>
      <c r="P1680" s="127">
        <v>178385.47</v>
      </c>
      <c r="Q1680" s="127">
        <v>406.73</v>
      </c>
    </row>
    <row r="1681" spans="1:17" ht="38.25" x14ac:dyDescent="0.2">
      <c r="A1681" t="str">
        <f t="shared" si="26"/>
        <v>2016_918</v>
      </c>
      <c r="D1681" s="126">
        <v>1679</v>
      </c>
      <c r="E1681" s="127">
        <v>918</v>
      </c>
      <c r="F1681" s="127" t="s">
        <v>39</v>
      </c>
      <c r="G1681" s="127">
        <v>918</v>
      </c>
      <c r="H1681" s="127">
        <v>2016</v>
      </c>
      <c r="I1681" s="127">
        <v>0</v>
      </c>
      <c r="J1681" s="127">
        <v>1</v>
      </c>
      <c r="K1681" s="127">
        <v>479.1</v>
      </c>
      <c r="L1681" s="127">
        <v>516.29999999999995</v>
      </c>
      <c r="M1681" s="127">
        <v>335601.18</v>
      </c>
      <c r="N1681" s="127">
        <v>200028.08</v>
      </c>
      <c r="O1681" s="127">
        <v>211382.11</v>
      </c>
      <c r="P1681" s="127">
        <v>120546.34</v>
      </c>
      <c r="Q1681" s="127">
        <v>700.48</v>
      </c>
    </row>
    <row r="1682" spans="1:17" ht="25.5" x14ac:dyDescent="0.2">
      <c r="A1682" t="str">
        <f t="shared" si="26"/>
        <v>2016_936</v>
      </c>
      <c r="D1682" s="126">
        <v>1680</v>
      </c>
      <c r="E1682" s="127">
        <v>936</v>
      </c>
      <c r="F1682" s="127" t="s">
        <v>40</v>
      </c>
      <c r="G1682" s="127">
        <v>936</v>
      </c>
      <c r="H1682" s="127">
        <v>2016</v>
      </c>
      <c r="I1682" s="127">
        <v>0</v>
      </c>
      <c r="J1682" s="127">
        <v>1</v>
      </c>
      <c r="K1682" s="127">
        <v>877.2</v>
      </c>
      <c r="L1682" s="127">
        <v>1050.2</v>
      </c>
      <c r="M1682" s="127">
        <v>65478.43</v>
      </c>
      <c r="N1682" s="127">
        <v>225954.53</v>
      </c>
      <c r="O1682" s="127">
        <v>239487.78</v>
      </c>
      <c r="P1682" s="127">
        <v>264580.3</v>
      </c>
      <c r="Q1682" s="127">
        <v>74.64</v>
      </c>
    </row>
    <row r="1683" spans="1:17" x14ac:dyDescent="0.2">
      <c r="A1683" t="str">
        <f t="shared" si="26"/>
        <v>2016_977</v>
      </c>
      <c r="D1683" s="126">
        <v>1681</v>
      </c>
      <c r="E1683" s="127">
        <v>977</v>
      </c>
      <c r="F1683" s="127" t="s">
        <v>41</v>
      </c>
      <c r="G1683" s="127">
        <v>977</v>
      </c>
      <c r="H1683" s="127">
        <v>2016</v>
      </c>
      <c r="I1683" s="127">
        <v>0</v>
      </c>
      <c r="J1683" s="127">
        <v>1</v>
      </c>
      <c r="K1683" s="127">
        <v>562.5</v>
      </c>
      <c r="L1683" s="127">
        <v>660.4</v>
      </c>
      <c r="M1683" s="127">
        <v>459607.56</v>
      </c>
      <c r="N1683" s="127">
        <v>0</v>
      </c>
      <c r="O1683" s="127">
        <v>11823.5</v>
      </c>
      <c r="P1683" s="127">
        <v>230905.04</v>
      </c>
      <c r="Q1683" s="127">
        <v>817.08</v>
      </c>
    </row>
    <row r="1684" spans="1:17" x14ac:dyDescent="0.2">
      <c r="A1684" t="str">
        <f t="shared" si="26"/>
        <v>2016_981</v>
      </c>
      <c r="D1684" s="126">
        <v>1682</v>
      </c>
      <c r="E1684" s="127">
        <v>981</v>
      </c>
      <c r="F1684" s="127" t="s">
        <v>42</v>
      </c>
      <c r="G1684" s="127">
        <v>981</v>
      </c>
      <c r="H1684" s="127">
        <v>2016</v>
      </c>
      <c r="I1684" s="127">
        <v>0</v>
      </c>
      <c r="J1684" s="127">
        <v>1</v>
      </c>
      <c r="K1684" s="127">
        <v>1905.5</v>
      </c>
      <c r="L1684" s="127">
        <v>2019</v>
      </c>
      <c r="M1684" s="127">
        <v>731161.23</v>
      </c>
      <c r="N1684" s="127">
        <v>510655.21</v>
      </c>
      <c r="O1684" s="127">
        <v>551762.52</v>
      </c>
      <c r="P1684" s="127">
        <v>359245.32</v>
      </c>
      <c r="Q1684" s="127">
        <v>383.71</v>
      </c>
    </row>
    <row r="1685" spans="1:17" x14ac:dyDescent="0.2">
      <c r="A1685" t="str">
        <f t="shared" si="26"/>
        <v>2016_999</v>
      </c>
      <c r="D1685" s="126">
        <v>1683</v>
      </c>
      <c r="E1685" s="127">
        <v>999</v>
      </c>
      <c r="F1685" s="127" t="s">
        <v>43</v>
      </c>
      <c r="G1685" s="127">
        <v>999</v>
      </c>
      <c r="H1685" s="127">
        <v>2016</v>
      </c>
      <c r="I1685" s="127">
        <v>0</v>
      </c>
      <c r="J1685" s="127">
        <v>1</v>
      </c>
      <c r="K1685" s="127">
        <v>1718.2</v>
      </c>
      <c r="L1685" s="127">
        <v>1717.9</v>
      </c>
      <c r="M1685" s="127">
        <v>1272645.9099999999</v>
      </c>
      <c r="N1685" s="127">
        <v>100203.91</v>
      </c>
      <c r="O1685" s="127">
        <v>151005.57999999999</v>
      </c>
      <c r="P1685" s="127">
        <v>278528.09999999998</v>
      </c>
      <c r="Q1685" s="127">
        <v>740.69</v>
      </c>
    </row>
    <row r="1686" spans="1:17" ht="25.5" x14ac:dyDescent="0.2">
      <c r="A1686" t="str">
        <f t="shared" si="26"/>
        <v>2016_1044</v>
      </c>
      <c r="D1686" s="126">
        <v>1684</v>
      </c>
      <c r="E1686" s="127">
        <v>1044</v>
      </c>
      <c r="F1686" s="127" t="s">
        <v>44</v>
      </c>
      <c r="G1686" s="127">
        <v>1044</v>
      </c>
      <c r="H1686" s="127">
        <v>2016</v>
      </c>
      <c r="I1686" s="127">
        <v>0</v>
      </c>
      <c r="J1686" s="127">
        <v>1</v>
      </c>
      <c r="K1686" s="127">
        <v>5052.1000000000004</v>
      </c>
      <c r="L1686" s="127">
        <v>5289.1</v>
      </c>
      <c r="M1686" s="127">
        <v>938299.99</v>
      </c>
      <c r="N1686" s="127">
        <v>525967.81000000006</v>
      </c>
      <c r="O1686" s="127">
        <v>585224.31000000006</v>
      </c>
      <c r="P1686" s="127">
        <v>646822.55000000005</v>
      </c>
      <c r="Q1686" s="127">
        <v>185.72</v>
      </c>
    </row>
    <row r="1687" spans="1:17" ht="25.5" x14ac:dyDescent="0.2">
      <c r="A1687" t="str">
        <f t="shared" si="26"/>
        <v>2016_1053</v>
      </c>
      <c r="D1687" s="126">
        <v>1685</v>
      </c>
      <c r="E1687" s="127">
        <v>1053</v>
      </c>
      <c r="F1687" s="127" t="s">
        <v>45</v>
      </c>
      <c r="G1687" s="127">
        <v>1053</v>
      </c>
      <c r="H1687" s="127">
        <v>2016</v>
      </c>
      <c r="I1687" s="127">
        <v>0</v>
      </c>
      <c r="J1687" s="127">
        <v>1</v>
      </c>
      <c r="K1687" s="127">
        <v>16939.3</v>
      </c>
      <c r="L1687" s="127">
        <v>16157.3</v>
      </c>
      <c r="M1687" s="127">
        <v>4231478.68</v>
      </c>
      <c r="N1687" s="127">
        <v>5009252.78</v>
      </c>
      <c r="O1687" s="127">
        <v>5408773.3600000003</v>
      </c>
      <c r="P1687" s="127">
        <v>7535399.8600000003</v>
      </c>
      <c r="Q1687" s="127">
        <v>249.8</v>
      </c>
    </row>
    <row r="1688" spans="1:17" ht="38.25" x14ac:dyDescent="0.2">
      <c r="A1688" t="str">
        <f t="shared" si="26"/>
        <v>2016_1062</v>
      </c>
      <c r="D1688" s="126">
        <v>1686</v>
      </c>
      <c r="E1688" s="127">
        <v>1062</v>
      </c>
      <c r="F1688" s="127" t="s">
        <v>46</v>
      </c>
      <c r="G1688" s="127">
        <v>1062</v>
      </c>
      <c r="H1688" s="127">
        <v>2016</v>
      </c>
      <c r="I1688" s="127">
        <v>0</v>
      </c>
      <c r="J1688" s="127">
        <v>1</v>
      </c>
      <c r="K1688" s="127">
        <v>1360</v>
      </c>
      <c r="L1688" s="127">
        <v>1515.6</v>
      </c>
      <c r="M1688" s="127">
        <v>78209.19</v>
      </c>
      <c r="N1688" s="127">
        <v>255236.59</v>
      </c>
      <c r="O1688" s="127">
        <v>283322.13</v>
      </c>
      <c r="P1688" s="127">
        <v>282831.35999999999</v>
      </c>
      <c r="Q1688" s="127">
        <v>57.51</v>
      </c>
    </row>
    <row r="1689" spans="1:17" ht="25.5" x14ac:dyDescent="0.2">
      <c r="A1689" t="str">
        <f t="shared" si="26"/>
        <v>2016_1071</v>
      </c>
      <c r="D1689" s="126">
        <v>1687</v>
      </c>
      <c r="E1689" s="127">
        <v>1071</v>
      </c>
      <c r="F1689" s="127" t="s">
        <v>47</v>
      </c>
      <c r="G1689" s="127">
        <v>1071</v>
      </c>
      <c r="H1689" s="127">
        <v>2016</v>
      </c>
      <c r="I1689" s="127">
        <v>0</v>
      </c>
      <c r="J1689" s="127">
        <v>1</v>
      </c>
      <c r="K1689" s="127">
        <v>1335.2</v>
      </c>
      <c r="L1689" s="127">
        <v>1318.5</v>
      </c>
      <c r="M1689" s="127">
        <v>803428.9</v>
      </c>
      <c r="N1689" s="127">
        <v>499694.91</v>
      </c>
      <c r="O1689" s="127">
        <v>535770.52</v>
      </c>
      <c r="P1689" s="127">
        <v>204382.38</v>
      </c>
      <c r="Q1689" s="127">
        <v>601.73</v>
      </c>
    </row>
    <row r="1690" spans="1:17" ht="25.5" x14ac:dyDescent="0.2">
      <c r="A1690" t="str">
        <f t="shared" si="26"/>
        <v>2016_1089</v>
      </c>
      <c r="D1690" s="126">
        <v>1688</v>
      </c>
      <c r="E1690" s="127">
        <v>1089</v>
      </c>
      <c r="F1690" s="127" t="s">
        <v>48</v>
      </c>
      <c r="G1690" s="127">
        <v>1089</v>
      </c>
      <c r="H1690" s="127">
        <v>2016</v>
      </c>
      <c r="I1690" s="127">
        <v>0</v>
      </c>
      <c r="J1690" s="127">
        <v>1</v>
      </c>
      <c r="K1690" s="127">
        <v>477.9</v>
      </c>
      <c r="L1690" s="127">
        <v>438.4</v>
      </c>
      <c r="M1690" s="127">
        <v>102608.52</v>
      </c>
      <c r="N1690" s="127">
        <v>68252.33</v>
      </c>
      <c r="O1690" s="127">
        <v>79280.2</v>
      </c>
      <c r="P1690" s="127">
        <v>113812.44</v>
      </c>
      <c r="Q1690" s="127">
        <v>214.71</v>
      </c>
    </row>
    <row r="1691" spans="1:17" ht="25.5" x14ac:dyDescent="0.2">
      <c r="A1691" t="str">
        <f t="shared" si="26"/>
        <v>2016_1080</v>
      </c>
      <c r="D1691" s="126">
        <v>1689</v>
      </c>
      <c r="E1691" s="127">
        <v>1080</v>
      </c>
      <c r="F1691" s="127" t="s">
        <v>327</v>
      </c>
      <c r="G1691" s="127">
        <v>1080</v>
      </c>
      <c r="H1691" s="127">
        <v>2016</v>
      </c>
      <c r="I1691" s="127">
        <v>0</v>
      </c>
      <c r="J1691" s="127">
        <v>1</v>
      </c>
      <c r="K1691" s="127">
        <v>448.3</v>
      </c>
      <c r="L1691" s="127">
        <v>446.3</v>
      </c>
      <c r="M1691" s="127">
        <v>626647.41</v>
      </c>
      <c r="N1691" s="127">
        <v>190060.96</v>
      </c>
      <c r="O1691" s="127">
        <v>203538.38</v>
      </c>
      <c r="P1691" s="127">
        <v>125119.99</v>
      </c>
      <c r="Q1691" s="127">
        <v>1397.83</v>
      </c>
    </row>
    <row r="1692" spans="1:17" ht="25.5" x14ac:dyDescent="0.2">
      <c r="A1692" t="str">
        <f t="shared" si="26"/>
        <v>2016_1082</v>
      </c>
      <c r="D1692" s="126">
        <v>1690</v>
      </c>
      <c r="E1692" s="127">
        <v>1082</v>
      </c>
      <c r="F1692" s="127" t="s">
        <v>296</v>
      </c>
      <c r="G1692" s="127">
        <v>1082</v>
      </c>
      <c r="H1692" s="127">
        <v>2016</v>
      </c>
      <c r="I1692" s="127">
        <v>0</v>
      </c>
      <c r="J1692" s="127">
        <v>1</v>
      </c>
      <c r="K1692" s="127">
        <v>1450.9</v>
      </c>
      <c r="L1692" s="127">
        <v>1470.6</v>
      </c>
      <c r="M1692" s="127">
        <v>615631.59</v>
      </c>
      <c r="N1692" s="127">
        <v>480035.81</v>
      </c>
      <c r="O1692" s="127">
        <v>494101.33</v>
      </c>
      <c r="P1692" s="127">
        <v>316743.28999999998</v>
      </c>
      <c r="Q1692" s="127">
        <v>424.31</v>
      </c>
    </row>
    <row r="1693" spans="1:17" ht="25.5" x14ac:dyDescent="0.2">
      <c r="A1693" t="str">
        <f t="shared" si="26"/>
        <v>2016_1093</v>
      </c>
      <c r="D1693" s="126">
        <v>1691</v>
      </c>
      <c r="E1693" s="127">
        <v>1093</v>
      </c>
      <c r="F1693" s="127" t="s">
        <v>49</v>
      </c>
      <c r="G1693" s="127">
        <v>1093</v>
      </c>
      <c r="H1693" s="127">
        <v>2016</v>
      </c>
      <c r="I1693" s="127">
        <v>0</v>
      </c>
      <c r="J1693" s="127">
        <v>1</v>
      </c>
      <c r="K1693" s="127">
        <v>684</v>
      </c>
      <c r="L1693" s="127">
        <v>699.7</v>
      </c>
      <c r="M1693" s="127">
        <v>79544.490000000005</v>
      </c>
      <c r="N1693" s="127">
        <v>205972.23</v>
      </c>
      <c r="O1693" s="127">
        <v>220740.79</v>
      </c>
      <c r="P1693" s="127">
        <v>222927.66</v>
      </c>
      <c r="Q1693" s="127">
        <v>116.29</v>
      </c>
    </row>
    <row r="1694" spans="1:17" ht="25.5" x14ac:dyDescent="0.2">
      <c r="A1694" t="str">
        <f t="shared" si="26"/>
        <v>2016_1079</v>
      </c>
      <c r="D1694" s="126">
        <v>1692</v>
      </c>
      <c r="E1694" s="127">
        <v>1079</v>
      </c>
      <c r="F1694" s="127" t="s">
        <v>50</v>
      </c>
      <c r="G1694" s="127">
        <v>1079</v>
      </c>
      <c r="H1694" s="127">
        <v>2016</v>
      </c>
      <c r="I1694" s="127">
        <v>0</v>
      </c>
      <c r="J1694" s="127">
        <v>1</v>
      </c>
      <c r="K1694" s="127">
        <v>786.1</v>
      </c>
      <c r="L1694" s="127">
        <v>1066.0999999999999</v>
      </c>
      <c r="M1694" s="127">
        <v>585594.65</v>
      </c>
      <c r="N1694" s="127">
        <v>300966.67</v>
      </c>
      <c r="O1694" s="127">
        <v>307666.64</v>
      </c>
      <c r="P1694" s="127">
        <v>165656.87</v>
      </c>
      <c r="Q1694" s="127">
        <v>744.94</v>
      </c>
    </row>
    <row r="1695" spans="1:17" ht="25.5" x14ac:dyDescent="0.2">
      <c r="A1695" t="str">
        <f t="shared" si="26"/>
        <v>2016_1095</v>
      </c>
      <c r="D1695" s="126">
        <v>1693</v>
      </c>
      <c r="E1695" s="127">
        <v>1095</v>
      </c>
      <c r="F1695" s="127" t="s">
        <v>51</v>
      </c>
      <c r="G1695" s="127">
        <v>1095</v>
      </c>
      <c r="H1695" s="127">
        <v>2016</v>
      </c>
      <c r="I1695" s="127">
        <v>0</v>
      </c>
      <c r="J1695" s="127">
        <v>1</v>
      </c>
      <c r="K1695" s="127">
        <v>768</v>
      </c>
      <c r="L1695" s="127">
        <v>743</v>
      </c>
      <c r="M1695" s="127">
        <v>26235.51</v>
      </c>
      <c r="N1695" s="127">
        <v>101023.55</v>
      </c>
      <c r="O1695" s="127">
        <v>116372.24</v>
      </c>
      <c r="P1695" s="127">
        <v>147606.04999999999</v>
      </c>
      <c r="Q1695" s="127">
        <v>34.159999999999997</v>
      </c>
    </row>
    <row r="1696" spans="1:17" ht="25.5" x14ac:dyDescent="0.2">
      <c r="A1696" t="str">
        <f t="shared" si="26"/>
        <v>2016_4772</v>
      </c>
      <c r="D1696" s="126">
        <v>1694</v>
      </c>
      <c r="E1696" s="127">
        <v>4772</v>
      </c>
      <c r="F1696" s="127" t="s">
        <v>52</v>
      </c>
      <c r="G1696" s="127">
        <v>4772</v>
      </c>
      <c r="H1696" s="127">
        <v>2016</v>
      </c>
      <c r="I1696" s="127">
        <v>0</v>
      </c>
      <c r="J1696" s="127">
        <v>1</v>
      </c>
      <c r="K1696" s="127">
        <v>811</v>
      </c>
      <c r="L1696" s="127">
        <v>741.4</v>
      </c>
      <c r="M1696" s="127">
        <v>639140.52</v>
      </c>
      <c r="N1696" s="127">
        <v>354097.38</v>
      </c>
      <c r="O1696" s="127">
        <v>387448.8</v>
      </c>
      <c r="P1696" s="127">
        <v>293882.5</v>
      </c>
      <c r="Q1696" s="127">
        <v>788.09</v>
      </c>
    </row>
    <row r="1697" spans="1:17" x14ac:dyDescent="0.2">
      <c r="A1697" t="str">
        <f t="shared" si="26"/>
        <v>2016_1107</v>
      </c>
      <c r="D1697" s="126">
        <v>1695</v>
      </c>
      <c r="E1697" s="127">
        <v>1107</v>
      </c>
      <c r="F1697" s="127" t="s">
        <v>53</v>
      </c>
      <c r="G1697" s="127">
        <v>1107</v>
      </c>
      <c r="H1697" s="127">
        <v>2016</v>
      </c>
      <c r="I1697" s="127">
        <v>0</v>
      </c>
      <c r="J1697" s="127">
        <v>1</v>
      </c>
      <c r="K1697" s="127">
        <v>1298.8</v>
      </c>
      <c r="L1697" s="127">
        <v>1285.5999999999999</v>
      </c>
      <c r="M1697" s="127">
        <v>800733.47</v>
      </c>
      <c r="N1697" s="127">
        <v>350502.94</v>
      </c>
      <c r="O1697" s="127">
        <v>377752.75</v>
      </c>
      <c r="P1697" s="127">
        <v>312338.57</v>
      </c>
      <c r="Q1697" s="127">
        <v>616.52</v>
      </c>
    </row>
    <row r="1698" spans="1:17" ht="25.5" x14ac:dyDescent="0.2">
      <c r="A1698" t="str">
        <f t="shared" si="26"/>
        <v>2016_1116</v>
      </c>
      <c r="D1698" s="126">
        <v>1696</v>
      </c>
      <c r="E1698" s="127">
        <v>1116</v>
      </c>
      <c r="F1698" s="127" t="s">
        <v>54</v>
      </c>
      <c r="G1698" s="127">
        <v>1116</v>
      </c>
      <c r="H1698" s="127">
        <v>2016</v>
      </c>
      <c r="I1698" s="127">
        <v>0</v>
      </c>
      <c r="J1698" s="127">
        <v>1</v>
      </c>
      <c r="K1698" s="127">
        <v>1531.4</v>
      </c>
      <c r="L1698" s="127">
        <v>1535.2</v>
      </c>
      <c r="M1698" s="127">
        <v>314049.62</v>
      </c>
      <c r="N1698" s="127">
        <v>331513.74</v>
      </c>
      <c r="O1698" s="127">
        <v>375716.48</v>
      </c>
      <c r="P1698" s="127">
        <v>343191.83</v>
      </c>
      <c r="Q1698" s="127">
        <v>205.07</v>
      </c>
    </row>
    <row r="1699" spans="1:17" ht="25.5" x14ac:dyDescent="0.2">
      <c r="A1699" t="str">
        <f t="shared" si="26"/>
        <v>2016_1134</v>
      </c>
      <c r="D1699" s="126">
        <v>1697</v>
      </c>
      <c r="E1699" s="127">
        <v>1134</v>
      </c>
      <c r="F1699" s="127" t="s">
        <v>55</v>
      </c>
      <c r="G1699" s="127">
        <v>1134</v>
      </c>
      <c r="H1699" s="127">
        <v>2016</v>
      </c>
      <c r="I1699" s="127">
        <v>0</v>
      </c>
      <c r="J1699" s="127">
        <v>1</v>
      </c>
      <c r="K1699" s="127">
        <v>274.3</v>
      </c>
      <c r="L1699" s="127">
        <v>276.8</v>
      </c>
      <c r="M1699" s="127">
        <v>467413.27</v>
      </c>
      <c r="N1699" s="127">
        <v>99907.31</v>
      </c>
      <c r="O1699" s="127">
        <v>107347.03</v>
      </c>
      <c r="P1699" s="127">
        <v>88583.44</v>
      </c>
      <c r="Q1699" s="127">
        <v>1704.02</v>
      </c>
    </row>
    <row r="1700" spans="1:17" x14ac:dyDescent="0.2">
      <c r="A1700" t="str">
        <f t="shared" si="26"/>
        <v>2016_1152</v>
      </c>
      <c r="D1700" s="126">
        <v>1698</v>
      </c>
      <c r="E1700" s="127">
        <v>1152</v>
      </c>
      <c r="F1700" s="127" t="s">
        <v>56</v>
      </c>
      <c r="G1700" s="127">
        <v>1152</v>
      </c>
      <c r="H1700" s="127">
        <v>2016</v>
      </c>
      <c r="I1700" s="127">
        <v>0</v>
      </c>
      <c r="J1700" s="127">
        <v>1</v>
      </c>
      <c r="K1700" s="127">
        <v>941.6</v>
      </c>
      <c r="L1700" s="127">
        <v>1010.4</v>
      </c>
      <c r="M1700" s="127">
        <v>572776.77</v>
      </c>
      <c r="N1700" s="127">
        <v>203048.29</v>
      </c>
      <c r="O1700" s="127">
        <v>223290.32</v>
      </c>
      <c r="P1700" s="127">
        <v>175135.18</v>
      </c>
      <c r="Q1700" s="127">
        <v>608.29999999999995</v>
      </c>
    </row>
    <row r="1701" spans="1:17" x14ac:dyDescent="0.2">
      <c r="A1701" t="str">
        <f t="shared" si="26"/>
        <v>2016_1197</v>
      </c>
      <c r="D1701" s="126">
        <v>1699</v>
      </c>
      <c r="E1701" s="127">
        <v>1197</v>
      </c>
      <c r="F1701" s="127" t="s">
        <v>57</v>
      </c>
      <c r="G1701" s="127">
        <v>1197</v>
      </c>
      <c r="H1701" s="127">
        <v>2016</v>
      </c>
      <c r="I1701" s="127">
        <v>0</v>
      </c>
      <c r="J1701" s="127">
        <v>1</v>
      </c>
      <c r="K1701" s="127">
        <v>983.1</v>
      </c>
      <c r="L1701" s="127">
        <v>1107.0999999999999</v>
      </c>
      <c r="M1701" s="127">
        <v>222261.93</v>
      </c>
      <c r="N1701" s="127">
        <v>175248.03</v>
      </c>
      <c r="O1701" s="127">
        <v>197090.19</v>
      </c>
      <c r="P1701" s="127">
        <v>169395.06</v>
      </c>
      <c r="Q1701" s="127">
        <v>226.08</v>
      </c>
    </row>
    <row r="1702" spans="1:17" ht="38.25" x14ac:dyDescent="0.2">
      <c r="A1702" t="str">
        <f t="shared" si="26"/>
        <v>2016_1206</v>
      </c>
      <c r="D1702" s="126">
        <v>1700</v>
      </c>
      <c r="E1702" s="127">
        <v>1206</v>
      </c>
      <c r="F1702" s="127" t="s">
        <v>58</v>
      </c>
      <c r="G1702" s="127">
        <v>1206</v>
      </c>
      <c r="H1702" s="127">
        <v>2016</v>
      </c>
      <c r="I1702" s="127">
        <v>0</v>
      </c>
      <c r="J1702" s="127">
        <v>1</v>
      </c>
      <c r="K1702" s="127">
        <v>951.1</v>
      </c>
      <c r="L1702" s="127">
        <v>925.1</v>
      </c>
      <c r="M1702" s="127">
        <v>916584.76</v>
      </c>
      <c r="N1702" s="127">
        <v>99918.58</v>
      </c>
      <c r="O1702" s="127">
        <v>123796.7</v>
      </c>
      <c r="P1702" s="127">
        <v>477272.89</v>
      </c>
      <c r="Q1702" s="127">
        <v>963.71</v>
      </c>
    </row>
    <row r="1703" spans="1:17" x14ac:dyDescent="0.2">
      <c r="A1703" t="str">
        <f t="shared" si="26"/>
        <v>2016_1211</v>
      </c>
      <c r="D1703" s="126">
        <v>1701</v>
      </c>
      <c r="E1703" s="127">
        <v>1211</v>
      </c>
      <c r="F1703" s="127" t="s">
        <v>59</v>
      </c>
      <c r="G1703" s="127">
        <v>1211</v>
      </c>
      <c r="H1703" s="127">
        <v>2016</v>
      </c>
      <c r="I1703" s="127">
        <v>0</v>
      </c>
      <c r="J1703" s="127">
        <v>1</v>
      </c>
      <c r="K1703" s="127">
        <v>1436.4</v>
      </c>
      <c r="L1703" s="127">
        <v>1355.4</v>
      </c>
      <c r="M1703" s="127">
        <v>542864.69999999995</v>
      </c>
      <c r="N1703" s="127">
        <v>298487.43</v>
      </c>
      <c r="O1703" s="127">
        <v>331005.15000000002</v>
      </c>
      <c r="P1703" s="127">
        <v>241640.51</v>
      </c>
      <c r="Q1703" s="127">
        <v>377.93</v>
      </c>
    </row>
    <row r="1704" spans="1:17" ht="25.5" x14ac:dyDescent="0.2">
      <c r="A1704" t="str">
        <f t="shared" si="26"/>
        <v>2016_1215</v>
      </c>
      <c r="D1704" s="126">
        <v>1702</v>
      </c>
      <c r="E1704" s="127">
        <v>1215</v>
      </c>
      <c r="F1704" s="127" t="s">
        <v>60</v>
      </c>
      <c r="G1704" s="127">
        <v>1215</v>
      </c>
      <c r="H1704" s="127">
        <v>2016</v>
      </c>
      <c r="I1704" s="127">
        <v>0</v>
      </c>
      <c r="J1704" s="127">
        <v>1</v>
      </c>
      <c r="K1704" s="127">
        <v>342</v>
      </c>
      <c r="L1704" s="127">
        <v>311</v>
      </c>
      <c r="M1704" s="127">
        <v>151375.16</v>
      </c>
      <c r="N1704" s="127">
        <v>87250.05</v>
      </c>
      <c r="O1704" s="127">
        <v>95644.43</v>
      </c>
      <c r="P1704" s="127">
        <v>100690.86</v>
      </c>
      <c r="Q1704" s="127">
        <v>442.62</v>
      </c>
    </row>
    <row r="1705" spans="1:17" ht="38.25" x14ac:dyDescent="0.2">
      <c r="A1705" t="str">
        <f t="shared" si="26"/>
        <v>2016_1218</v>
      </c>
      <c r="D1705" s="126">
        <v>1703</v>
      </c>
      <c r="E1705" s="127">
        <v>1218</v>
      </c>
      <c r="F1705" s="127" t="s">
        <v>61</v>
      </c>
      <c r="G1705" s="127">
        <v>1218</v>
      </c>
      <c r="H1705" s="127">
        <v>2016</v>
      </c>
      <c r="I1705" s="127">
        <v>0</v>
      </c>
      <c r="J1705" s="127">
        <v>1</v>
      </c>
      <c r="K1705" s="127">
        <v>365</v>
      </c>
      <c r="L1705" s="127">
        <v>279</v>
      </c>
      <c r="M1705" s="127">
        <v>721461.74</v>
      </c>
      <c r="N1705" s="127">
        <v>80055.27</v>
      </c>
      <c r="O1705" s="127">
        <v>81344.929999999993</v>
      </c>
      <c r="P1705" s="127">
        <v>112497.63</v>
      </c>
      <c r="Q1705" s="127">
        <v>1976.61</v>
      </c>
    </row>
    <row r="1706" spans="1:17" ht="25.5" x14ac:dyDescent="0.2">
      <c r="A1706" t="str">
        <f t="shared" si="26"/>
        <v>2016_2763</v>
      </c>
      <c r="D1706" s="126">
        <v>1704</v>
      </c>
      <c r="E1706" s="127">
        <v>2763</v>
      </c>
      <c r="F1706" s="127" t="s">
        <v>62</v>
      </c>
      <c r="G1706" s="127">
        <v>2763</v>
      </c>
      <c r="H1706" s="127">
        <v>2016</v>
      </c>
      <c r="I1706" s="127">
        <v>0</v>
      </c>
      <c r="J1706" s="127">
        <v>1</v>
      </c>
      <c r="K1706" s="127">
        <v>587.5</v>
      </c>
      <c r="L1706" s="127">
        <v>852.9</v>
      </c>
      <c r="M1706" s="127">
        <v>508416.07</v>
      </c>
      <c r="N1706" s="127">
        <v>125386.2</v>
      </c>
      <c r="O1706" s="127">
        <v>182302.46</v>
      </c>
      <c r="P1706" s="127">
        <v>295630.38</v>
      </c>
      <c r="Q1706" s="127">
        <v>865.39</v>
      </c>
    </row>
    <row r="1707" spans="1:17" ht="38.25" x14ac:dyDescent="0.2">
      <c r="A1707" t="str">
        <f t="shared" si="26"/>
        <v>2016_1221</v>
      </c>
      <c r="D1707" s="126">
        <v>1705</v>
      </c>
      <c r="E1707" s="127">
        <v>1221</v>
      </c>
      <c r="F1707" s="127" t="s">
        <v>328</v>
      </c>
      <c r="G1707" s="127">
        <v>1221</v>
      </c>
      <c r="H1707" s="127">
        <v>2016</v>
      </c>
      <c r="I1707" s="127">
        <v>0</v>
      </c>
      <c r="J1707" s="127">
        <v>1</v>
      </c>
      <c r="K1707" s="127">
        <v>1895.1</v>
      </c>
      <c r="L1707" s="127">
        <v>2099.5</v>
      </c>
      <c r="M1707" s="127">
        <v>917527.83</v>
      </c>
      <c r="N1707" s="127">
        <v>10034.83</v>
      </c>
      <c r="O1707" s="127">
        <v>44588.32</v>
      </c>
      <c r="P1707" s="127">
        <v>549555.69999999995</v>
      </c>
      <c r="Q1707" s="127">
        <v>484.16</v>
      </c>
    </row>
    <row r="1708" spans="1:17" ht="25.5" x14ac:dyDescent="0.2">
      <c r="A1708" t="str">
        <f t="shared" si="26"/>
        <v>2016_1233</v>
      </c>
      <c r="D1708" s="126">
        <v>1706</v>
      </c>
      <c r="E1708" s="127">
        <v>1233</v>
      </c>
      <c r="F1708" s="127" t="s">
        <v>63</v>
      </c>
      <c r="G1708" s="127">
        <v>1233</v>
      </c>
      <c r="H1708" s="127">
        <v>2016</v>
      </c>
      <c r="I1708" s="127">
        <v>0</v>
      </c>
      <c r="J1708" s="127">
        <v>1</v>
      </c>
      <c r="K1708" s="127">
        <v>1222.2</v>
      </c>
      <c r="L1708" s="127">
        <v>1289.3</v>
      </c>
      <c r="M1708" s="127">
        <v>1260697.31</v>
      </c>
      <c r="N1708" s="127">
        <v>704957.3</v>
      </c>
      <c r="O1708" s="127">
        <v>725845.59</v>
      </c>
      <c r="P1708" s="127">
        <v>342845.39</v>
      </c>
      <c r="Q1708" s="127">
        <v>1031.5</v>
      </c>
    </row>
    <row r="1709" spans="1:17" x14ac:dyDescent="0.2">
      <c r="A1709" t="str">
        <f t="shared" si="26"/>
        <v>2016_1278</v>
      </c>
      <c r="D1709" s="126">
        <v>1707</v>
      </c>
      <c r="E1709" s="127">
        <v>1278</v>
      </c>
      <c r="F1709" s="127" t="s">
        <v>64</v>
      </c>
      <c r="G1709" s="127">
        <v>1278</v>
      </c>
      <c r="H1709" s="127">
        <v>2016</v>
      </c>
      <c r="I1709" s="127">
        <v>0</v>
      </c>
      <c r="J1709" s="127">
        <v>1</v>
      </c>
      <c r="K1709" s="127">
        <v>3846.4</v>
      </c>
      <c r="L1709" s="127">
        <v>3529.1</v>
      </c>
      <c r="M1709" s="127">
        <v>326279.44</v>
      </c>
      <c r="N1709" s="127">
        <v>585672.19999999995</v>
      </c>
      <c r="O1709" s="127">
        <v>680132.06</v>
      </c>
      <c r="P1709" s="127">
        <v>718590.03</v>
      </c>
      <c r="Q1709" s="127">
        <v>84.83</v>
      </c>
    </row>
    <row r="1710" spans="1:17" ht="25.5" x14ac:dyDescent="0.2">
      <c r="A1710" t="str">
        <f t="shared" si="26"/>
        <v>2016_1332</v>
      </c>
      <c r="D1710" s="126">
        <v>1708</v>
      </c>
      <c r="E1710" s="127">
        <v>1332</v>
      </c>
      <c r="F1710" s="127" t="s">
        <v>65</v>
      </c>
      <c r="G1710" s="127">
        <v>1332</v>
      </c>
      <c r="H1710" s="127">
        <v>2016</v>
      </c>
      <c r="I1710" s="127">
        <v>0</v>
      </c>
      <c r="J1710" s="127">
        <v>1</v>
      </c>
      <c r="K1710" s="127">
        <v>732.5</v>
      </c>
      <c r="L1710" s="127">
        <v>641.1</v>
      </c>
      <c r="M1710" s="127">
        <v>242550.84</v>
      </c>
      <c r="N1710" s="127">
        <v>300102.77</v>
      </c>
      <c r="O1710" s="127">
        <v>320952.01</v>
      </c>
      <c r="P1710" s="127">
        <v>250940.68</v>
      </c>
      <c r="Q1710" s="127">
        <v>331.13</v>
      </c>
    </row>
    <row r="1711" spans="1:17" ht="38.25" x14ac:dyDescent="0.2">
      <c r="A1711" t="str">
        <f t="shared" si="26"/>
        <v>2016_1337</v>
      </c>
      <c r="D1711" s="126">
        <v>1709</v>
      </c>
      <c r="E1711" s="127">
        <v>1337</v>
      </c>
      <c r="F1711" s="127" t="s">
        <v>329</v>
      </c>
      <c r="G1711" s="127">
        <v>1337</v>
      </c>
      <c r="H1711" s="127">
        <v>2016</v>
      </c>
      <c r="I1711" s="127">
        <v>0</v>
      </c>
      <c r="J1711" s="127">
        <v>1</v>
      </c>
      <c r="K1711" s="127">
        <v>4947.3999999999996</v>
      </c>
      <c r="L1711" s="127">
        <v>5262.4</v>
      </c>
      <c r="M1711" s="127">
        <v>1551808.04</v>
      </c>
      <c r="N1711" s="127">
        <v>1094477.53</v>
      </c>
      <c r="O1711" s="127">
        <v>1248233.05</v>
      </c>
      <c r="P1711" s="127">
        <v>1624243.5</v>
      </c>
      <c r="Q1711" s="127">
        <v>313.66000000000003</v>
      </c>
    </row>
    <row r="1712" spans="1:17" ht="25.5" x14ac:dyDescent="0.2">
      <c r="A1712" t="str">
        <f t="shared" si="26"/>
        <v>2016_1350</v>
      </c>
      <c r="D1712" s="126">
        <v>1710</v>
      </c>
      <c r="E1712" s="127">
        <v>1350</v>
      </c>
      <c r="F1712" s="127" t="s">
        <v>66</v>
      </c>
      <c r="G1712" s="127">
        <v>1350</v>
      </c>
      <c r="H1712" s="127">
        <v>2016</v>
      </c>
      <c r="I1712" s="127">
        <v>0</v>
      </c>
      <c r="J1712" s="127">
        <v>1</v>
      </c>
      <c r="K1712" s="127">
        <v>483.9</v>
      </c>
      <c r="L1712" s="127">
        <v>430.4</v>
      </c>
      <c r="M1712" s="127">
        <v>359897.86</v>
      </c>
      <c r="N1712" s="127">
        <v>0</v>
      </c>
      <c r="O1712" s="127">
        <v>8875.0300000000007</v>
      </c>
      <c r="P1712" s="127">
        <v>115623.07</v>
      </c>
      <c r="Q1712" s="127">
        <v>743.74</v>
      </c>
    </row>
    <row r="1713" spans="1:17" ht="25.5" x14ac:dyDescent="0.2">
      <c r="A1713" t="str">
        <f t="shared" si="26"/>
        <v>2016_1359</v>
      </c>
      <c r="D1713" s="126">
        <v>1711</v>
      </c>
      <c r="E1713" s="127">
        <v>1359</v>
      </c>
      <c r="F1713" s="127" t="s">
        <v>330</v>
      </c>
      <c r="G1713" s="127">
        <v>1359</v>
      </c>
      <c r="H1713" s="127">
        <v>2016</v>
      </c>
      <c r="I1713" s="127">
        <v>0</v>
      </c>
      <c r="J1713" s="127">
        <v>1</v>
      </c>
      <c r="K1713" s="127">
        <v>487.6</v>
      </c>
      <c r="L1713" s="127">
        <v>409.3</v>
      </c>
      <c r="M1713" s="127">
        <v>218867.11</v>
      </c>
      <c r="N1713" s="127">
        <v>355244.91</v>
      </c>
      <c r="O1713" s="127">
        <v>364063.31</v>
      </c>
      <c r="P1713" s="127">
        <v>193505.57</v>
      </c>
      <c r="Q1713" s="127">
        <v>448.87</v>
      </c>
    </row>
    <row r="1714" spans="1:17" ht="25.5" x14ac:dyDescent="0.2">
      <c r="A1714" t="str">
        <f t="shared" si="26"/>
        <v>2016_1368</v>
      </c>
      <c r="D1714" s="126">
        <v>1712</v>
      </c>
      <c r="E1714" s="127">
        <v>1368</v>
      </c>
      <c r="F1714" s="127" t="s">
        <v>67</v>
      </c>
      <c r="G1714" s="127">
        <v>1368</v>
      </c>
      <c r="H1714" s="127">
        <v>2016</v>
      </c>
      <c r="I1714" s="127">
        <v>0</v>
      </c>
      <c r="J1714" s="127">
        <v>1</v>
      </c>
      <c r="K1714" s="127">
        <v>817.9</v>
      </c>
      <c r="L1714" s="127">
        <v>731.5</v>
      </c>
      <c r="M1714" s="127">
        <v>336685.59</v>
      </c>
      <c r="N1714" s="127">
        <v>251615.79</v>
      </c>
      <c r="O1714" s="127">
        <v>365493.41</v>
      </c>
      <c r="P1714" s="127">
        <v>282639.26</v>
      </c>
      <c r="Q1714" s="127">
        <v>411.65</v>
      </c>
    </row>
    <row r="1715" spans="1:17" ht="38.25" x14ac:dyDescent="0.2">
      <c r="A1715" t="str">
        <f t="shared" si="26"/>
        <v>2016_1413</v>
      </c>
      <c r="D1715" s="126">
        <v>1713</v>
      </c>
      <c r="E1715" s="127">
        <v>1413</v>
      </c>
      <c r="F1715" s="127" t="s">
        <v>68</v>
      </c>
      <c r="G1715" s="127">
        <v>1413</v>
      </c>
      <c r="H1715" s="127">
        <v>2016</v>
      </c>
      <c r="I1715" s="127">
        <v>0</v>
      </c>
      <c r="J1715" s="127">
        <v>1</v>
      </c>
      <c r="K1715" s="127">
        <v>400.6</v>
      </c>
      <c r="L1715" s="127">
        <v>387.5</v>
      </c>
      <c r="M1715" s="127">
        <v>96309.759999999995</v>
      </c>
      <c r="N1715" s="127">
        <v>167182.65</v>
      </c>
      <c r="O1715" s="127">
        <v>178053.43</v>
      </c>
      <c r="P1715" s="127">
        <v>121398</v>
      </c>
      <c r="Q1715" s="127">
        <v>240.41</v>
      </c>
    </row>
    <row r="1716" spans="1:17" x14ac:dyDescent="0.2">
      <c r="A1716" t="str">
        <f t="shared" si="26"/>
        <v>2016_1431</v>
      </c>
      <c r="D1716" s="126">
        <v>1714</v>
      </c>
      <c r="E1716" s="127">
        <v>1431</v>
      </c>
      <c r="F1716" s="127" t="s">
        <v>69</v>
      </c>
      <c r="G1716" s="127">
        <v>1431</v>
      </c>
      <c r="H1716" s="127">
        <v>2016</v>
      </c>
      <c r="I1716" s="127">
        <v>0</v>
      </c>
      <c r="J1716" s="127">
        <v>1</v>
      </c>
      <c r="K1716" s="127">
        <v>421.5</v>
      </c>
      <c r="L1716" s="127">
        <v>421.9</v>
      </c>
      <c r="M1716" s="127">
        <v>71996.710000000006</v>
      </c>
      <c r="N1716" s="127">
        <v>50951.54</v>
      </c>
      <c r="O1716" s="127">
        <v>62711.01</v>
      </c>
      <c r="P1716" s="127">
        <v>201860.5</v>
      </c>
      <c r="Q1716" s="127">
        <v>170.81</v>
      </c>
    </row>
    <row r="1717" spans="1:17" ht="25.5" x14ac:dyDescent="0.2">
      <c r="A1717" t="str">
        <f t="shared" si="26"/>
        <v>2016_1476</v>
      </c>
      <c r="D1717" s="126">
        <v>1715</v>
      </c>
      <c r="E1717" s="127">
        <v>1476</v>
      </c>
      <c r="F1717" s="127" t="s">
        <v>70</v>
      </c>
      <c r="G1717" s="127">
        <v>1476</v>
      </c>
      <c r="H1717" s="127">
        <v>2016</v>
      </c>
      <c r="I1717" s="127">
        <v>0</v>
      </c>
      <c r="J1717" s="127">
        <v>1</v>
      </c>
      <c r="K1717" s="127">
        <v>9126</v>
      </c>
      <c r="L1717" s="127">
        <v>8621</v>
      </c>
      <c r="M1717" s="127">
        <v>2581167.0099999998</v>
      </c>
      <c r="N1717" s="127">
        <v>1795435.07</v>
      </c>
      <c r="O1717" s="127">
        <v>1877550.01</v>
      </c>
      <c r="P1717" s="127">
        <v>1217678.71</v>
      </c>
      <c r="Q1717" s="127">
        <v>282.83999999999997</v>
      </c>
    </row>
    <row r="1718" spans="1:17" x14ac:dyDescent="0.2">
      <c r="A1718" t="str">
        <f t="shared" si="26"/>
        <v>2016_1503</v>
      </c>
      <c r="D1718" s="126">
        <v>1716</v>
      </c>
      <c r="E1718" s="127">
        <v>1503</v>
      </c>
      <c r="F1718" s="127" t="s">
        <v>71</v>
      </c>
      <c r="G1718" s="127">
        <v>1503</v>
      </c>
      <c r="H1718" s="127">
        <v>2016</v>
      </c>
      <c r="I1718" s="127">
        <v>0</v>
      </c>
      <c r="J1718" s="127">
        <v>2</v>
      </c>
      <c r="K1718" s="127">
        <v>1469.4</v>
      </c>
      <c r="L1718" s="127">
        <v>1437</v>
      </c>
      <c r="M1718" s="127">
        <v>311758.82</v>
      </c>
      <c r="N1718" s="127">
        <v>563504.93999999994</v>
      </c>
      <c r="O1718" s="127">
        <v>592631.06000000006</v>
      </c>
      <c r="P1718" s="127">
        <v>442033.3</v>
      </c>
      <c r="Q1718" s="127">
        <v>212.17</v>
      </c>
    </row>
    <row r="1719" spans="1:17" ht="38.25" x14ac:dyDescent="0.2">
      <c r="A1719" t="str">
        <f t="shared" si="26"/>
        <v>2016_1576</v>
      </c>
      <c r="D1719" s="126">
        <v>1717</v>
      </c>
      <c r="E1719" s="127">
        <v>1576</v>
      </c>
      <c r="F1719" s="127" t="s">
        <v>72</v>
      </c>
      <c r="G1719" s="127">
        <v>1576</v>
      </c>
      <c r="H1719" s="127">
        <v>2016</v>
      </c>
      <c r="I1719" s="127">
        <v>0</v>
      </c>
      <c r="J1719" s="127">
        <v>1</v>
      </c>
      <c r="K1719" s="127">
        <v>2483</v>
      </c>
      <c r="L1719" s="127">
        <v>2758.4</v>
      </c>
      <c r="M1719" s="127">
        <v>191429.17</v>
      </c>
      <c r="N1719" s="127">
        <v>634800.5</v>
      </c>
      <c r="O1719" s="127">
        <v>685844.95</v>
      </c>
      <c r="P1719" s="127">
        <v>694004.65</v>
      </c>
      <c r="Q1719" s="127">
        <v>77.099999999999994</v>
      </c>
    </row>
    <row r="1720" spans="1:17" x14ac:dyDescent="0.2">
      <c r="A1720" t="str">
        <f t="shared" si="26"/>
        <v>2016_1602</v>
      </c>
      <c r="D1720" s="126">
        <v>1718</v>
      </c>
      <c r="E1720" s="127">
        <v>1602</v>
      </c>
      <c r="F1720" s="127" t="s">
        <v>73</v>
      </c>
      <c r="G1720" s="127">
        <v>1602</v>
      </c>
      <c r="H1720" s="127">
        <v>2016</v>
      </c>
      <c r="I1720" s="127">
        <v>0</v>
      </c>
      <c r="J1720" s="127">
        <v>1</v>
      </c>
      <c r="K1720" s="127">
        <v>511.5</v>
      </c>
      <c r="L1720" s="127">
        <v>625.6</v>
      </c>
      <c r="M1720" s="127">
        <v>165540.26</v>
      </c>
      <c r="N1720" s="127">
        <v>469367.29</v>
      </c>
      <c r="O1720" s="127">
        <v>472450.3</v>
      </c>
      <c r="P1720" s="127">
        <v>332615.99</v>
      </c>
      <c r="Q1720" s="127">
        <v>323.64</v>
      </c>
    </row>
    <row r="1721" spans="1:17" x14ac:dyDescent="0.2">
      <c r="A1721" t="str">
        <f t="shared" si="26"/>
        <v>2016_1611</v>
      </c>
      <c r="D1721" s="126">
        <v>1719</v>
      </c>
      <c r="E1721" s="127">
        <v>1611</v>
      </c>
      <c r="F1721" s="127" t="s">
        <v>74</v>
      </c>
      <c r="G1721" s="127">
        <v>1611</v>
      </c>
      <c r="H1721" s="127">
        <v>2016</v>
      </c>
      <c r="I1721" s="127">
        <v>0</v>
      </c>
      <c r="J1721" s="127">
        <v>1</v>
      </c>
      <c r="K1721" s="127">
        <v>15801.3</v>
      </c>
      <c r="L1721" s="127">
        <v>15299</v>
      </c>
      <c r="M1721" s="127">
        <v>7074082.9500000002</v>
      </c>
      <c r="N1721" s="127">
        <v>2032892.52</v>
      </c>
      <c r="O1721" s="127">
        <v>2311054.2599999998</v>
      </c>
      <c r="P1721" s="127">
        <v>2796085.14</v>
      </c>
      <c r="Q1721" s="127">
        <v>447.69</v>
      </c>
    </row>
    <row r="1722" spans="1:17" ht="25.5" x14ac:dyDescent="0.2">
      <c r="A1722" t="str">
        <f t="shared" si="26"/>
        <v>2016_1619</v>
      </c>
      <c r="D1722" s="126">
        <v>1720</v>
      </c>
      <c r="E1722" s="127">
        <v>1619</v>
      </c>
      <c r="F1722" s="127" t="s">
        <v>75</v>
      </c>
      <c r="G1722" s="127">
        <v>1619</v>
      </c>
      <c r="H1722" s="127">
        <v>2016</v>
      </c>
      <c r="I1722" s="127">
        <v>0</v>
      </c>
      <c r="J1722" s="127">
        <v>1</v>
      </c>
      <c r="K1722" s="127">
        <v>1175.9000000000001</v>
      </c>
      <c r="L1722" s="127">
        <v>1259.9000000000001</v>
      </c>
      <c r="M1722" s="127">
        <v>420039.28</v>
      </c>
      <c r="N1722" s="127">
        <v>255638.63</v>
      </c>
      <c r="O1722" s="127">
        <v>274248.81</v>
      </c>
      <c r="P1722" s="127">
        <v>178055.17</v>
      </c>
      <c r="Q1722" s="127">
        <v>357.21</v>
      </c>
    </row>
    <row r="1723" spans="1:17" x14ac:dyDescent="0.2">
      <c r="A1723" t="str">
        <f t="shared" si="26"/>
        <v>2016_1638</v>
      </c>
      <c r="D1723" s="126">
        <v>1721</v>
      </c>
      <c r="E1723" s="127">
        <v>1638</v>
      </c>
      <c r="F1723" s="127" t="s">
        <v>331</v>
      </c>
      <c r="G1723" s="127">
        <v>1638</v>
      </c>
      <c r="H1723" s="127">
        <v>2016</v>
      </c>
      <c r="I1723" s="127">
        <v>0</v>
      </c>
      <c r="J1723" s="127">
        <v>2</v>
      </c>
      <c r="K1723" s="127">
        <v>1684.6</v>
      </c>
      <c r="L1723" s="127">
        <v>1810.6</v>
      </c>
      <c r="M1723" s="127">
        <v>723744.12</v>
      </c>
      <c r="N1723" s="127">
        <v>801407.19</v>
      </c>
      <c r="O1723" s="127">
        <v>856241.12</v>
      </c>
      <c r="P1723" s="127">
        <v>694940.64</v>
      </c>
      <c r="Q1723" s="127">
        <v>429.62</v>
      </c>
    </row>
    <row r="1724" spans="1:17" x14ac:dyDescent="0.2">
      <c r="A1724" t="str">
        <f t="shared" si="26"/>
        <v>2016_1675</v>
      </c>
      <c r="D1724" s="126">
        <v>1722</v>
      </c>
      <c r="E1724" s="127">
        <v>1675</v>
      </c>
      <c r="F1724" s="127" t="s">
        <v>76</v>
      </c>
      <c r="G1724" s="127">
        <v>1675</v>
      </c>
      <c r="H1724" s="127">
        <v>2016</v>
      </c>
      <c r="I1724" s="127">
        <v>0</v>
      </c>
      <c r="J1724" s="127">
        <v>1</v>
      </c>
      <c r="K1724" s="127">
        <v>189.2</v>
      </c>
      <c r="L1724" s="127">
        <v>141</v>
      </c>
      <c r="M1724" s="127">
        <v>164160.85999999999</v>
      </c>
      <c r="N1724" s="127">
        <v>90237.18</v>
      </c>
      <c r="O1724" s="127">
        <v>95111.38</v>
      </c>
      <c r="P1724" s="127">
        <v>54082.12</v>
      </c>
      <c r="Q1724" s="127">
        <v>867.66</v>
      </c>
    </row>
    <row r="1725" spans="1:17" x14ac:dyDescent="0.2">
      <c r="A1725" t="str">
        <f t="shared" si="26"/>
        <v>2016_1701</v>
      </c>
      <c r="D1725" s="126">
        <v>1723</v>
      </c>
      <c r="E1725" s="127">
        <v>1701</v>
      </c>
      <c r="F1725" s="127" t="s">
        <v>77</v>
      </c>
      <c r="G1725" s="127">
        <v>1701</v>
      </c>
      <c r="H1725" s="127">
        <v>2016</v>
      </c>
      <c r="I1725" s="127">
        <v>0</v>
      </c>
      <c r="J1725" s="127">
        <v>1</v>
      </c>
      <c r="K1725" s="127">
        <v>2004.5</v>
      </c>
      <c r="L1725" s="127">
        <v>2102.5</v>
      </c>
      <c r="M1725" s="127">
        <v>428900.11</v>
      </c>
      <c r="N1725" s="127">
        <v>364068.01</v>
      </c>
      <c r="O1725" s="127">
        <v>409650.82</v>
      </c>
      <c r="P1725" s="127">
        <v>353816.49</v>
      </c>
      <c r="Q1725" s="127">
        <v>213.97</v>
      </c>
    </row>
    <row r="1726" spans="1:17" x14ac:dyDescent="0.2">
      <c r="A1726" t="str">
        <f t="shared" si="26"/>
        <v>2016_1719</v>
      </c>
      <c r="D1726" s="126">
        <v>1724</v>
      </c>
      <c r="E1726" s="127">
        <v>1719</v>
      </c>
      <c r="F1726" s="127" t="s">
        <v>78</v>
      </c>
      <c r="G1726" s="127">
        <v>1719</v>
      </c>
      <c r="H1726" s="127">
        <v>2016</v>
      </c>
      <c r="I1726" s="127">
        <v>0</v>
      </c>
      <c r="J1726" s="127">
        <v>1</v>
      </c>
      <c r="K1726" s="127">
        <v>718</v>
      </c>
      <c r="L1726" s="127">
        <v>748</v>
      </c>
      <c r="M1726" s="127">
        <v>220872.07</v>
      </c>
      <c r="N1726" s="127">
        <v>50269.48</v>
      </c>
      <c r="O1726" s="127">
        <v>51801.81</v>
      </c>
      <c r="P1726" s="127">
        <v>138910</v>
      </c>
      <c r="Q1726" s="127">
        <v>307.62</v>
      </c>
    </row>
    <row r="1727" spans="1:17" ht="25.5" x14ac:dyDescent="0.2">
      <c r="A1727" t="str">
        <f t="shared" si="26"/>
        <v>2016_1737</v>
      </c>
      <c r="D1727" s="126">
        <v>1725</v>
      </c>
      <c r="E1727" s="127">
        <v>1737</v>
      </c>
      <c r="F1727" s="127" t="s">
        <v>332</v>
      </c>
      <c r="G1727" s="127">
        <v>1737</v>
      </c>
      <c r="H1727" s="127">
        <v>2016</v>
      </c>
      <c r="I1727" s="127">
        <v>0</v>
      </c>
      <c r="J1727" s="127">
        <v>1</v>
      </c>
      <c r="K1727" s="127">
        <v>32581.9</v>
      </c>
      <c r="L1727" s="127">
        <v>31815.8</v>
      </c>
      <c r="M1727" s="127">
        <v>4785176.8</v>
      </c>
      <c r="N1727" s="127">
        <v>8103984.7400000002</v>
      </c>
      <c r="O1727" s="127">
        <v>8500956.4399999995</v>
      </c>
      <c r="P1727" s="127">
        <v>10907180.84</v>
      </c>
      <c r="Q1727" s="127">
        <v>146.87</v>
      </c>
    </row>
    <row r="1728" spans="1:17" x14ac:dyDescent="0.2">
      <c r="A1728" t="str">
        <f t="shared" si="26"/>
        <v>2016_1782</v>
      </c>
      <c r="D1728" s="126">
        <v>1726</v>
      </c>
      <c r="E1728" s="127">
        <v>1782</v>
      </c>
      <c r="F1728" s="127" t="s">
        <v>79</v>
      </c>
      <c r="G1728" s="127">
        <v>1782</v>
      </c>
      <c r="H1728" s="127">
        <v>2016</v>
      </c>
      <c r="I1728" s="127">
        <v>0</v>
      </c>
      <c r="J1728" s="127">
        <v>1</v>
      </c>
      <c r="K1728" s="127">
        <v>97</v>
      </c>
      <c r="L1728" s="127">
        <v>104</v>
      </c>
      <c r="M1728" s="127">
        <v>132622.56</v>
      </c>
      <c r="N1728" s="127">
        <v>89997.98</v>
      </c>
      <c r="O1728" s="127">
        <v>93925.25</v>
      </c>
      <c r="P1728" s="127">
        <v>45625.67</v>
      </c>
      <c r="Q1728" s="127">
        <v>1367.24</v>
      </c>
    </row>
    <row r="1729" spans="1:17" ht="25.5" x14ac:dyDescent="0.2">
      <c r="A1729" t="str">
        <f t="shared" si="26"/>
        <v>2016_1791</v>
      </c>
      <c r="D1729" s="126">
        <v>1727</v>
      </c>
      <c r="E1729" s="127">
        <v>1791</v>
      </c>
      <c r="F1729" s="127" t="s">
        <v>80</v>
      </c>
      <c r="G1729" s="127">
        <v>1791</v>
      </c>
      <c r="H1729" s="127">
        <v>2016</v>
      </c>
      <c r="I1729" s="127">
        <v>0</v>
      </c>
      <c r="J1729" s="127">
        <v>1</v>
      </c>
      <c r="K1729" s="127">
        <v>899.7</v>
      </c>
      <c r="L1729" s="127">
        <v>889.7</v>
      </c>
      <c r="M1729" s="127">
        <v>151720.23000000001</v>
      </c>
      <c r="N1729" s="127">
        <v>170496.1</v>
      </c>
      <c r="O1729" s="127">
        <v>189521.19</v>
      </c>
      <c r="P1729" s="127">
        <v>236394.03</v>
      </c>
      <c r="Q1729" s="127">
        <v>168.63</v>
      </c>
    </row>
    <row r="1730" spans="1:17" x14ac:dyDescent="0.2">
      <c r="A1730" t="str">
        <f t="shared" si="26"/>
        <v>2016_1863</v>
      </c>
      <c r="D1730" s="126">
        <v>1728</v>
      </c>
      <c r="E1730" s="127">
        <v>1863</v>
      </c>
      <c r="F1730" s="127" t="s">
        <v>81</v>
      </c>
      <c r="G1730" s="127">
        <v>1863</v>
      </c>
      <c r="H1730" s="127">
        <v>2016</v>
      </c>
      <c r="I1730" s="127">
        <v>0</v>
      </c>
      <c r="J1730" s="127">
        <v>1</v>
      </c>
      <c r="K1730" s="127">
        <v>10587.9</v>
      </c>
      <c r="L1730" s="127">
        <v>10483.6</v>
      </c>
      <c r="M1730" s="127">
        <v>8257566.29</v>
      </c>
      <c r="N1730" s="127">
        <v>1500263.17</v>
      </c>
      <c r="O1730" s="127">
        <v>1930939.51</v>
      </c>
      <c r="P1730" s="127">
        <v>2717380.92</v>
      </c>
      <c r="Q1730" s="127">
        <v>779.91</v>
      </c>
    </row>
    <row r="1731" spans="1:17" ht="25.5" x14ac:dyDescent="0.2">
      <c r="A1731" t="str">
        <f t="shared" si="26"/>
        <v>2016_1908</v>
      </c>
      <c r="D1731" s="126">
        <v>1729</v>
      </c>
      <c r="E1731" s="127">
        <v>1908</v>
      </c>
      <c r="F1731" s="127" t="s">
        <v>82</v>
      </c>
      <c r="G1731" s="127">
        <v>1908</v>
      </c>
      <c r="H1731" s="127">
        <v>2016</v>
      </c>
      <c r="I1731" s="127">
        <v>0</v>
      </c>
      <c r="J1731" s="127">
        <v>1</v>
      </c>
      <c r="K1731" s="127">
        <v>445.2</v>
      </c>
      <c r="L1731" s="127">
        <v>442.3</v>
      </c>
      <c r="M1731" s="127">
        <v>622708.41</v>
      </c>
      <c r="N1731" s="127">
        <v>373243.45</v>
      </c>
      <c r="O1731" s="127">
        <v>388739.68</v>
      </c>
      <c r="P1731" s="127">
        <v>128467</v>
      </c>
      <c r="Q1731" s="127">
        <v>1398.72</v>
      </c>
    </row>
    <row r="1732" spans="1:17" x14ac:dyDescent="0.2">
      <c r="A1732" t="str">
        <f t="shared" ref="A1732:A1795" si="27">CONCATENATE(H1732,"_",G1732)</f>
        <v>2016_1926</v>
      </c>
      <c r="D1732" s="126">
        <v>1730</v>
      </c>
      <c r="E1732" s="127">
        <v>1926</v>
      </c>
      <c r="F1732" s="127" t="s">
        <v>83</v>
      </c>
      <c r="G1732" s="127">
        <v>1926</v>
      </c>
      <c r="H1732" s="127">
        <v>2016</v>
      </c>
      <c r="I1732" s="127">
        <v>0</v>
      </c>
      <c r="J1732" s="127">
        <v>1</v>
      </c>
      <c r="K1732" s="127">
        <v>571.6</v>
      </c>
      <c r="L1732" s="127">
        <v>663.7</v>
      </c>
      <c r="M1732" s="127">
        <v>157052.24</v>
      </c>
      <c r="N1732" s="127">
        <v>316351.59999999998</v>
      </c>
      <c r="O1732" s="127">
        <v>337988.48</v>
      </c>
      <c r="P1732" s="127">
        <v>243248.03</v>
      </c>
      <c r="Q1732" s="127">
        <v>274.76</v>
      </c>
    </row>
    <row r="1733" spans="1:17" ht="25.5" x14ac:dyDescent="0.2">
      <c r="A1733" t="str">
        <f t="shared" si="27"/>
        <v>2016_1944</v>
      </c>
      <c r="D1733" s="126">
        <v>1731</v>
      </c>
      <c r="E1733" s="127">
        <v>1944</v>
      </c>
      <c r="F1733" s="127" t="s">
        <v>84</v>
      </c>
      <c r="G1733" s="127">
        <v>1944</v>
      </c>
      <c r="H1733" s="127">
        <v>2016</v>
      </c>
      <c r="I1733" s="127">
        <v>0</v>
      </c>
      <c r="J1733" s="127">
        <v>1</v>
      </c>
      <c r="K1733" s="127">
        <v>838.6</v>
      </c>
      <c r="L1733" s="127">
        <v>827.1</v>
      </c>
      <c r="M1733" s="127">
        <v>607034.29</v>
      </c>
      <c r="N1733" s="127">
        <v>350450.97</v>
      </c>
      <c r="O1733" s="127">
        <v>377056.09</v>
      </c>
      <c r="P1733" s="127">
        <v>211452.7</v>
      </c>
      <c r="Q1733" s="127">
        <v>723.87</v>
      </c>
    </row>
    <row r="1734" spans="1:17" x14ac:dyDescent="0.2">
      <c r="A1734" t="str">
        <f t="shared" si="27"/>
        <v>2016_1953</v>
      </c>
      <c r="D1734" s="126">
        <v>1732</v>
      </c>
      <c r="E1734" s="127">
        <v>1953</v>
      </c>
      <c r="F1734" s="127" t="s">
        <v>85</v>
      </c>
      <c r="G1734" s="127">
        <v>1953</v>
      </c>
      <c r="H1734" s="127">
        <v>2016</v>
      </c>
      <c r="I1734" s="127">
        <v>0</v>
      </c>
      <c r="J1734" s="127">
        <v>1</v>
      </c>
      <c r="K1734" s="127">
        <v>607.9</v>
      </c>
      <c r="L1734" s="127">
        <v>602.29999999999995</v>
      </c>
      <c r="M1734" s="127">
        <v>107874.25</v>
      </c>
      <c r="N1734" s="127">
        <v>124939.75</v>
      </c>
      <c r="O1734" s="127">
        <v>132336.13</v>
      </c>
      <c r="P1734" s="127">
        <v>135904.32000000001</v>
      </c>
      <c r="Q1734" s="127">
        <v>177.45</v>
      </c>
    </row>
    <row r="1735" spans="1:17" ht="38.25" x14ac:dyDescent="0.2">
      <c r="A1735" t="str">
        <f t="shared" si="27"/>
        <v>2016_1963</v>
      </c>
      <c r="D1735" s="126">
        <v>1733</v>
      </c>
      <c r="E1735" s="127">
        <v>1963</v>
      </c>
      <c r="F1735" s="127" t="s">
        <v>86</v>
      </c>
      <c r="G1735" s="127">
        <v>1963</v>
      </c>
      <c r="H1735" s="127">
        <v>2016</v>
      </c>
      <c r="I1735" s="127">
        <v>0</v>
      </c>
      <c r="J1735" s="127">
        <v>1</v>
      </c>
      <c r="K1735" s="127">
        <v>537.6</v>
      </c>
      <c r="L1735" s="127">
        <v>549</v>
      </c>
      <c r="M1735" s="127">
        <v>554719.69999999995</v>
      </c>
      <c r="N1735" s="127">
        <v>177732.91</v>
      </c>
      <c r="O1735" s="127">
        <v>190282.88</v>
      </c>
      <c r="P1735" s="127">
        <v>128599.1</v>
      </c>
      <c r="Q1735" s="127">
        <v>1031.8399999999999</v>
      </c>
    </row>
    <row r="1736" spans="1:17" ht="25.5" x14ac:dyDescent="0.2">
      <c r="A1736" t="str">
        <f t="shared" si="27"/>
        <v>2016_1968</v>
      </c>
      <c r="D1736" s="126">
        <v>1734</v>
      </c>
      <c r="E1736" s="127">
        <v>3582</v>
      </c>
      <c r="F1736" s="127" t="s">
        <v>87</v>
      </c>
      <c r="G1736" s="127">
        <v>1968</v>
      </c>
      <c r="H1736" s="127">
        <v>2016</v>
      </c>
      <c r="I1736" s="127">
        <v>0</v>
      </c>
      <c r="J1736" s="127">
        <v>1</v>
      </c>
      <c r="K1736" s="127">
        <v>569.6</v>
      </c>
      <c r="L1736" s="127">
        <v>857.8</v>
      </c>
      <c r="M1736" s="127">
        <v>192196.85</v>
      </c>
      <c r="N1736" s="127">
        <v>228962.67</v>
      </c>
      <c r="O1736" s="127">
        <v>232313.11</v>
      </c>
      <c r="P1736" s="127">
        <v>198105.88</v>
      </c>
      <c r="Q1736" s="127">
        <v>337.42</v>
      </c>
    </row>
    <row r="1737" spans="1:17" ht="25.5" x14ac:dyDescent="0.2">
      <c r="A1737" t="str">
        <f t="shared" si="27"/>
        <v>2016_3978</v>
      </c>
      <c r="D1737" s="126">
        <v>1735</v>
      </c>
      <c r="E1737" s="127">
        <v>3978</v>
      </c>
      <c r="F1737" s="127" t="s">
        <v>88</v>
      </c>
      <c r="G1737" s="127">
        <v>3978</v>
      </c>
      <c r="H1737" s="127">
        <v>2016</v>
      </c>
      <c r="I1737" s="127">
        <v>0</v>
      </c>
      <c r="J1737" s="127">
        <v>1</v>
      </c>
      <c r="K1737" s="127">
        <v>554.4</v>
      </c>
      <c r="L1737" s="127">
        <v>452.4</v>
      </c>
      <c r="M1737" s="127">
        <v>2165925.31</v>
      </c>
      <c r="N1737" s="127">
        <v>409271.8</v>
      </c>
      <c r="O1737" s="127">
        <v>436858</v>
      </c>
      <c r="P1737" s="127">
        <v>348471.9</v>
      </c>
      <c r="Q1737" s="127">
        <v>3906.79</v>
      </c>
    </row>
    <row r="1738" spans="1:17" ht="25.5" x14ac:dyDescent="0.2">
      <c r="A1738" t="str">
        <f t="shared" si="27"/>
        <v>2016_6741</v>
      </c>
      <c r="D1738" s="126">
        <v>1736</v>
      </c>
      <c r="E1738" s="127">
        <v>6741</v>
      </c>
      <c r="F1738" s="127" t="s">
        <v>89</v>
      </c>
      <c r="G1738" s="127">
        <v>6741</v>
      </c>
      <c r="H1738" s="127">
        <v>2016</v>
      </c>
      <c r="I1738" s="127">
        <v>0</v>
      </c>
      <c r="J1738" s="127">
        <v>1</v>
      </c>
      <c r="K1738" s="127">
        <v>899.6</v>
      </c>
      <c r="L1738" s="127">
        <v>913.2</v>
      </c>
      <c r="M1738" s="127">
        <v>338853.95</v>
      </c>
      <c r="N1738" s="127">
        <v>302711.33</v>
      </c>
      <c r="O1738" s="127">
        <v>334425.51</v>
      </c>
      <c r="P1738" s="127">
        <v>249733.83</v>
      </c>
      <c r="Q1738" s="127">
        <v>376.67</v>
      </c>
    </row>
    <row r="1739" spans="1:17" ht="25.5" x14ac:dyDescent="0.2">
      <c r="A1739" t="str">
        <f t="shared" si="27"/>
        <v>2016_1970</v>
      </c>
      <c r="D1739" s="126">
        <v>1737</v>
      </c>
      <c r="E1739" s="127">
        <v>1970</v>
      </c>
      <c r="F1739" s="127" t="s">
        <v>90</v>
      </c>
      <c r="G1739" s="127">
        <v>1970</v>
      </c>
      <c r="H1739" s="127">
        <v>2016</v>
      </c>
      <c r="I1739" s="127">
        <v>0</v>
      </c>
      <c r="J1739" s="127">
        <v>1</v>
      </c>
      <c r="K1739" s="127">
        <v>516.29999999999995</v>
      </c>
      <c r="L1739" s="127">
        <v>473.3</v>
      </c>
      <c r="M1739" s="127">
        <v>2241.5</v>
      </c>
      <c r="N1739" s="127">
        <v>138870.29999999999</v>
      </c>
      <c r="O1739" s="127">
        <v>140427.96</v>
      </c>
      <c r="P1739" s="127">
        <v>160992.74</v>
      </c>
      <c r="Q1739" s="127">
        <v>4.34</v>
      </c>
    </row>
    <row r="1740" spans="1:17" ht="38.25" x14ac:dyDescent="0.2">
      <c r="A1740" t="str">
        <f t="shared" si="27"/>
        <v>2016_1972</v>
      </c>
      <c r="D1740" s="126">
        <v>1738</v>
      </c>
      <c r="E1740" s="127">
        <v>1972</v>
      </c>
      <c r="F1740" s="127" t="s">
        <v>91</v>
      </c>
      <c r="G1740" s="127">
        <v>1972</v>
      </c>
      <c r="H1740" s="127">
        <v>2016</v>
      </c>
      <c r="I1740" s="127">
        <v>0</v>
      </c>
      <c r="J1740" s="127">
        <v>1</v>
      </c>
      <c r="K1740" s="127">
        <v>346.4</v>
      </c>
      <c r="L1740" s="127">
        <v>344.4</v>
      </c>
      <c r="M1740" s="127">
        <v>250592.88</v>
      </c>
      <c r="N1740" s="127">
        <v>145365.4</v>
      </c>
      <c r="O1740" s="127">
        <v>160503.45000000001</v>
      </c>
      <c r="P1740" s="127">
        <v>115873.93</v>
      </c>
      <c r="Q1740" s="127">
        <v>723.42</v>
      </c>
    </row>
    <row r="1741" spans="1:17" ht="25.5" x14ac:dyDescent="0.2">
      <c r="A1741" t="str">
        <f t="shared" si="27"/>
        <v>2016_1965</v>
      </c>
      <c r="D1741" s="126">
        <v>1739</v>
      </c>
      <c r="E1741" s="127">
        <v>1965</v>
      </c>
      <c r="F1741" s="127" t="s">
        <v>92</v>
      </c>
      <c r="G1741" s="127">
        <v>1965</v>
      </c>
      <c r="H1741" s="127">
        <v>2016</v>
      </c>
      <c r="I1741" s="127">
        <v>0</v>
      </c>
      <c r="J1741" s="127">
        <v>1</v>
      </c>
      <c r="K1741" s="127">
        <v>621</v>
      </c>
      <c r="L1741" s="127">
        <v>461</v>
      </c>
      <c r="M1741" s="127">
        <v>153301.54</v>
      </c>
      <c r="N1741" s="127">
        <v>332468.39</v>
      </c>
      <c r="O1741" s="127">
        <v>346809.55</v>
      </c>
      <c r="P1741" s="127">
        <v>546162.29</v>
      </c>
      <c r="Q1741" s="127">
        <v>246.86</v>
      </c>
    </row>
    <row r="1742" spans="1:17" ht="51" x14ac:dyDescent="0.2">
      <c r="A1742" t="str">
        <f t="shared" si="27"/>
        <v>2016_657</v>
      </c>
      <c r="D1742" s="126">
        <v>1740</v>
      </c>
      <c r="E1742" s="127">
        <v>657</v>
      </c>
      <c r="F1742" s="127" t="s">
        <v>333</v>
      </c>
      <c r="G1742" s="127">
        <v>657</v>
      </c>
      <c r="H1742" s="127">
        <v>2016</v>
      </c>
      <c r="I1742" s="127">
        <v>0</v>
      </c>
      <c r="J1742" s="127">
        <v>1</v>
      </c>
      <c r="K1742" s="127">
        <v>879.3</v>
      </c>
      <c r="L1742" s="127">
        <v>956.9</v>
      </c>
      <c r="M1742" s="127">
        <v>892229.98</v>
      </c>
      <c r="N1742" s="127">
        <v>488511.27</v>
      </c>
      <c r="O1742" s="127">
        <v>514918.97</v>
      </c>
      <c r="P1742" s="127">
        <v>454234.34</v>
      </c>
      <c r="Q1742" s="127">
        <v>1014.7</v>
      </c>
    </row>
    <row r="1743" spans="1:17" ht="51" x14ac:dyDescent="0.2">
      <c r="A1743" t="str">
        <f t="shared" si="27"/>
        <v>2016_1989</v>
      </c>
      <c r="D1743" s="126">
        <v>1741</v>
      </c>
      <c r="E1743" s="127">
        <v>1989</v>
      </c>
      <c r="F1743" s="127" t="s">
        <v>93</v>
      </c>
      <c r="G1743" s="127">
        <v>1989</v>
      </c>
      <c r="H1743" s="127">
        <v>2016</v>
      </c>
      <c r="I1743" s="127">
        <v>0</v>
      </c>
      <c r="J1743" s="127">
        <v>1</v>
      </c>
      <c r="K1743" s="127">
        <v>400</v>
      </c>
      <c r="L1743" s="127">
        <v>513</v>
      </c>
      <c r="M1743" s="127">
        <v>107167.84</v>
      </c>
      <c r="N1743" s="127">
        <v>106826</v>
      </c>
      <c r="O1743" s="127">
        <v>118330.82</v>
      </c>
      <c r="P1743" s="127">
        <v>219183.28</v>
      </c>
      <c r="Q1743" s="127">
        <v>267.92</v>
      </c>
    </row>
    <row r="1744" spans="1:17" ht="51" x14ac:dyDescent="0.2">
      <c r="A1744" t="str">
        <f t="shared" si="27"/>
        <v>2016_2007</v>
      </c>
      <c r="D1744" s="126">
        <v>1742</v>
      </c>
      <c r="E1744" s="127">
        <v>2007</v>
      </c>
      <c r="F1744" s="127" t="s">
        <v>94</v>
      </c>
      <c r="G1744" s="127">
        <v>2007</v>
      </c>
      <c r="H1744" s="127">
        <v>2016</v>
      </c>
      <c r="I1744" s="127">
        <v>0</v>
      </c>
      <c r="J1744" s="127">
        <v>1</v>
      </c>
      <c r="K1744" s="127">
        <v>627.1</v>
      </c>
      <c r="L1744" s="127">
        <v>560.29999999999995</v>
      </c>
      <c r="M1744" s="127">
        <v>854988</v>
      </c>
      <c r="N1744" s="127">
        <v>374944.7</v>
      </c>
      <c r="O1744" s="127">
        <v>396193.82</v>
      </c>
      <c r="P1744" s="127">
        <v>202682.78</v>
      </c>
      <c r="Q1744" s="127">
        <v>1363.4</v>
      </c>
    </row>
    <row r="1745" spans="1:17" ht="25.5" x14ac:dyDescent="0.2">
      <c r="A1745" t="str">
        <f t="shared" si="27"/>
        <v>2016_2088</v>
      </c>
      <c r="D1745" s="126">
        <v>1743</v>
      </c>
      <c r="E1745" s="127">
        <v>2088</v>
      </c>
      <c r="F1745" s="127" t="s">
        <v>95</v>
      </c>
      <c r="G1745" s="127">
        <v>2088</v>
      </c>
      <c r="H1745" s="127">
        <v>2016</v>
      </c>
      <c r="I1745" s="127">
        <v>0</v>
      </c>
      <c r="J1745" s="127">
        <v>1</v>
      </c>
      <c r="K1745" s="127">
        <v>672.2</v>
      </c>
      <c r="L1745" s="127">
        <v>767.2</v>
      </c>
      <c r="M1745" s="127">
        <v>188871.13</v>
      </c>
      <c r="N1745" s="127">
        <v>201540.92</v>
      </c>
      <c r="O1745" s="127">
        <v>207432.28</v>
      </c>
      <c r="P1745" s="127">
        <v>288539.01</v>
      </c>
      <c r="Q1745" s="127">
        <v>280.97000000000003</v>
      </c>
    </row>
    <row r="1746" spans="1:17" ht="25.5" x14ac:dyDescent="0.2">
      <c r="A1746" t="str">
        <f t="shared" si="27"/>
        <v>2016_2097</v>
      </c>
      <c r="D1746" s="126">
        <v>1744</v>
      </c>
      <c r="E1746" s="127">
        <v>2097</v>
      </c>
      <c r="F1746" s="127" t="s">
        <v>96</v>
      </c>
      <c r="G1746" s="127">
        <v>2097</v>
      </c>
      <c r="H1746" s="127">
        <v>2016</v>
      </c>
      <c r="I1746" s="127">
        <v>0</v>
      </c>
      <c r="J1746" s="127">
        <v>1</v>
      </c>
      <c r="K1746" s="127">
        <v>454.2</v>
      </c>
      <c r="L1746" s="127">
        <v>437</v>
      </c>
      <c r="M1746" s="127">
        <v>171181.11</v>
      </c>
      <c r="N1746" s="127">
        <v>75607.48</v>
      </c>
      <c r="O1746" s="127">
        <v>87030.29</v>
      </c>
      <c r="P1746" s="127">
        <v>150059.95000000001</v>
      </c>
      <c r="Q1746" s="127">
        <v>376.88</v>
      </c>
    </row>
    <row r="1747" spans="1:17" x14ac:dyDescent="0.2">
      <c r="A1747" t="str">
        <f t="shared" si="27"/>
        <v>2016_2113</v>
      </c>
      <c r="D1747" s="126">
        <v>1745</v>
      </c>
      <c r="E1747" s="127">
        <v>2113</v>
      </c>
      <c r="F1747" s="127" t="s">
        <v>97</v>
      </c>
      <c r="G1747" s="127">
        <v>2113</v>
      </c>
      <c r="H1747" s="127">
        <v>2016</v>
      </c>
      <c r="I1747" s="127">
        <v>0</v>
      </c>
      <c r="J1747" s="127">
        <v>1</v>
      </c>
      <c r="K1747" s="127">
        <v>203.2</v>
      </c>
      <c r="L1747" s="127">
        <v>221.2</v>
      </c>
      <c r="M1747" s="127">
        <v>207376.56</v>
      </c>
      <c r="N1747" s="127">
        <v>82909.75</v>
      </c>
      <c r="O1747" s="127">
        <v>84438.45</v>
      </c>
      <c r="P1747" s="127">
        <v>80070.149999999994</v>
      </c>
      <c r="Q1747" s="127">
        <v>1020.55</v>
      </c>
    </row>
    <row r="1748" spans="1:17" ht="38.25" x14ac:dyDescent="0.2">
      <c r="A1748" t="str">
        <f t="shared" si="27"/>
        <v>2016_2124</v>
      </c>
      <c r="D1748" s="126">
        <v>1746</v>
      </c>
      <c r="E1748" s="127">
        <v>2124</v>
      </c>
      <c r="F1748" s="127" t="s">
        <v>397</v>
      </c>
      <c r="G1748" s="127">
        <v>2124</v>
      </c>
      <c r="H1748" s="127">
        <v>2016</v>
      </c>
      <c r="I1748" s="127">
        <v>0</v>
      </c>
      <c r="J1748" s="127">
        <v>1</v>
      </c>
      <c r="K1748" s="127">
        <v>1376.8</v>
      </c>
      <c r="L1748" s="127">
        <v>1325.8</v>
      </c>
      <c r="M1748" s="127">
        <v>295534.71999999997</v>
      </c>
      <c r="N1748" s="127">
        <v>301203.44</v>
      </c>
      <c r="O1748" s="127">
        <v>333595.62</v>
      </c>
      <c r="P1748" s="127">
        <v>294822.59999999998</v>
      </c>
      <c r="Q1748" s="127">
        <v>214.65</v>
      </c>
    </row>
    <row r="1749" spans="1:17" ht="51" x14ac:dyDescent="0.2">
      <c r="A1749" t="str">
        <f t="shared" si="27"/>
        <v>2016_2151</v>
      </c>
      <c r="D1749" s="126">
        <v>1747</v>
      </c>
      <c r="E1749" s="127">
        <v>2151</v>
      </c>
      <c r="F1749" s="127" t="s">
        <v>406</v>
      </c>
      <c r="G1749" s="127">
        <v>2151</v>
      </c>
      <c r="H1749" s="127">
        <v>2016</v>
      </c>
      <c r="I1749" s="127">
        <v>0</v>
      </c>
      <c r="J1749" s="127">
        <v>1</v>
      </c>
      <c r="K1749" s="127">
        <v>409.9</v>
      </c>
      <c r="L1749" s="127">
        <v>355.9</v>
      </c>
      <c r="M1749" s="127">
        <v>343192.5</v>
      </c>
      <c r="N1749" s="127">
        <v>225554.99</v>
      </c>
      <c r="O1749" s="127">
        <v>243870.27</v>
      </c>
      <c r="P1749" s="127">
        <v>131680</v>
      </c>
      <c r="Q1749" s="127">
        <v>837.26</v>
      </c>
    </row>
    <row r="1750" spans="1:17" x14ac:dyDescent="0.2">
      <c r="A1750" t="str">
        <f t="shared" si="27"/>
        <v>2016_2169</v>
      </c>
      <c r="D1750" s="126">
        <v>1748</v>
      </c>
      <c r="E1750" s="127">
        <v>2169</v>
      </c>
      <c r="F1750" s="127" t="s">
        <v>98</v>
      </c>
      <c r="G1750" s="127">
        <v>2169</v>
      </c>
      <c r="H1750" s="127">
        <v>2016</v>
      </c>
      <c r="I1750" s="127">
        <v>0</v>
      </c>
      <c r="J1750" s="127">
        <v>1</v>
      </c>
      <c r="K1750" s="127">
        <v>1670.2</v>
      </c>
      <c r="L1750" s="127">
        <v>1705.4</v>
      </c>
      <c r="M1750" s="127">
        <v>1686520.48</v>
      </c>
      <c r="N1750" s="127">
        <v>430088.45</v>
      </c>
      <c r="O1750" s="127">
        <v>445416.42</v>
      </c>
      <c r="P1750" s="127">
        <v>448081.5</v>
      </c>
      <c r="Q1750" s="127">
        <v>1009.77</v>
      </c>
    </row>
    <row r="1751" spans="1:17" ht="25.5" x14ac:dyDescent="0.2">
      <c r="A1751" t="str">
        <f t="shared" si="27"/>
        <v>2016_2295</v>
      </c>
      <c r="D1751" s="126">
        <v>1749</v>
      </c>
      <c r="E1751" s="127">
        <v>2295</v>
      </c>
      <c r="F1751" s="127" t="s">
        <v>99</v>
      </c>
      <c r="G1751" s="127">
        <v>2295</v>
      </c>
      <c r="H1751" s="127">
        <v>2016</v>
      </c>
      <c r="I1751" s="127">
        <v>0</v>
      </c>
      <c r="J1751" s="127">
        <v>1</v>
      </c>
      <c r="K1751" s="127">
        <v>1091.5999999999999</v>
      </c>
      <c r="L1751" s="127">
        <v>1107.5</v>
      </c>
      <c r="M1751" s="127">
        <v>584096.07999999996</v>
      </c>
      <c r="N1751" s="127">
        <v>298900.39</v>
      </c>
      <c r="O1751" s="127">
        <v>314550.13</v>
      </c>
      <c r="P1751" s="127">
        <v>345890.5</v>
      </c>
      <c r="Q1751" s="127">
        <v>535.08000000000004</v>
      </c>
    </row>
    <row r="1752" spans="1:17" ht="25.5" x14ac:dyDescent="0.2">
      <c r="A1752" t="str">
        <f t="shared" si="27"/>
        <v>2016_2313</v>
      </c>
      <c r="D1752" s="126">
        <v>1750</v>
      </c>
      <c r="E1752" s="127">
        <v>2313</v>
      </c>
      <c r="F1752" s="127" t="s">
        <v>100</v>
      </c>
      <c r="G1752" s="127">
        <v>2313</v>
      </c>
      <c r="H1752" s="127">
        <v>2016</v>
      </c>
      <c r="I1752" s="127">
        <v>0</v>
      </c>
      <c r="J1752" s="127">
        <v>1</v>
      </c>
      <c r="K1752" s="127">
        <v>3766.9</v>
      </c>
      <c r="L1752" s="127">
        <v>3702.7</v>
      </c>
      <c r="M1752" s="127">
        <v>2897543.06</v>
      </c>
      <c r="N1752" s="127">
        <v>1101486.71</v>
      </c>
      <c r="O1752" s="127">
        <v>1188899.1000000001</v>
      </c>
      <c r="P1752" s="127">
        <v>540251.82999999996</v>
      </c>
      <c r="Q1752" s="127">
        <v>769.21</v>
      </c>
    </row>
    <row r="1753" spans="1:17" ht="25.5" x14ac:dyDescent="0.2">
      <c r="A1753" t="str">
        <f t="shared" si="27"/>
        <v>2016_2322</v>
      </c>
      <c r="D1753" s="126">
        <v>1751</v>
      </c>
      <c r="E1753" s="127">
        <v>2322</v>
      </c>
      <c r="F1753" s="127" t="s">
        <v>101</v>
      </c>
      <c r="G1753" s="127">
        <v>2322</v>
      </c>
      <c r="H1753" s="127">
        <v>2016</v>
      </c>
      <c r="I1753" s="127">
        <v>0</v>
      </c>
      <c r="J1753" s="127">
        <v>1</v>
      </c>
      <c r="K1753" s="127">
        <v>2213.3000000000002</v>
      </c>
      <c r="L1753" s="127">
        <v>1989.9</v>
      </c>
      <c r="M1753" s="127">
        <v>1001535.73</v>
      </c>
      <c r="N1753" s="127">
        <v>225882.63</v>
      </c>
      <c r="O1753" s="127">
        <v>246649.59</v>
      </c>
      <c r="P1753" s="127">
        <v>305692</v>
      </c>
      <c r="Q1753" s="127">
        <v>452.51</v>
      </c>
    </row>
    <row r="1754" spans="1:17" ht="25.5" x14ac:dyDescent="0.2">
      <c r="A1754" t="str">
        <f t="shared" si="27"/>
        <v>2016_2369</v>
      </c>
      <c r="D1754" s="126">
        <v>1752</v>
      </c>
      <c r="E1754" s="127">
        <v>2369</v>
      </c>
      <c r="F1754" s="127" t="s">
        <v>102</v>
      </c>
      <c r="G1754" s="127">
        <v>2369</v>
      </c>
      <c r="H1754" s="127">
        <v>2016</v>
      </c>
      <c r="I1754" s="127">
        <v>0</v>
      </c>
      <c r="J1754" s="127">
        <v>1</v>
      </c>
      <c r="K1754" s="127">
        <v>464</v>
      </c>
      <c r="L1754" s="127">
        <v>454</v>
      </c>
      <c r="M1754" s="127">
        <v>87410.29</v>
      </c>
      <c r="N1754" s="127">
        <v>80309.919999999998</v>
      </c>
      <c r="O1754" s="127">
        <v>89493.48</v>
      </c>
      <c r="P1754" s="127">
        <v>86864.53</v>
      </c>
      <c r="Q1754" s="127">
        <v>188.38</v>
      </c>
    </row>
    <row r="1755" spans="1:17" x14ac:dyDescent="0.2">
      <c r="A1755" t="str">
        <f t="shared" si="27"/>
        <v>2016_2682</v>
      </c>
      <c r="D1755" s="126">
        <v>1753</v>
      </c>
      <c r="E1755" s="127">
        <v>2682</v>
      </c>
      <c r="F1755" s="127" t="s">
        <v>1</v>
      </c>
      <c r="G1755" s="127">
        <v>2682</v>
      </c>
      <c r="H1755" s="127">
        <v>2016</v>
      </c>
      <c r="I1755" s="127">
        <v>0</v>
      </c>
      <c r="J1755" s="127">
        <v>1</v>
      </c>
      <c r="K1755" s="127">
        <v>299.2</v>
      </c>
      <c r="L1755" s="127">
        <v>533.20000000000005</v>
      </c>
      <c r="M1755" s="127">
        <v>286853.46000000002</v>
      </c>
      <c r="N1755" s="127">
        <v>234687.34</v>
      </c>
      <c r="O1755" s="127">
        <v>245726.88</v>
      </c>
      <c r="P1755" s="127">
        <v>144327.9</v>
      </c>
      <c r="Q1755" s="127">
        <v>958.73</v>
      </c>
    </row>
    <row r="1756" spans="1:17" ht="25.5" x14ac:dyDescent="0.2">
      <c r="A1756" t="str">
        <f t="shared" si="27"/>
        <v>2016_2376</v>
      </c>
      <c r="D1756" s="126">
        <v>1754</v>
      </c>
      <c r="E1756" s="127">
        <v>2376</v>
      </c>
      <c r="F1756" s="127" t="s">
        <v>103</v>
      </c>
      <c r="G1756" s="127">
        <v>2376</v>
      </c>
      <c r="H1756" s="127">
        <v>2016</v>
      </c>
      <c r="I1756" s="127">
        <v>0</v>
      </c>
      <c r="J1756" s="127">
        <v>1</v>
      </c>
      <c r="K1756" s="127">
        <v>446</v>
      </c>
      <c r="L1756" s="127">
        <v>432.2</v>
      </c>
      <c r="M1756" s="127">
        <v>400387.94</v>
      </c>
      <c r="N1756" s="127">
        <v>100898.63</v>
      </c>
      <c r="O1756" s="127">
        <v>113134.29</v>
      </c>
      <c r="P1756" s="127">
        <v>106302</v>
      </c>
      <c r="Q1756" s="127">
        <v>897.73</v>
      </c>
    </row>
    <row r="1757" spans="1:17" ht="38.25" x14ac:dyDescent="0.2">
      <c r="A1757" t="str">
        <f t="shared" si="27"/>
        <v>2016_2403</v>
      </c>
      <c r="D1757" s="126">
        <v>1755</v>
      </c>
      <c r="E1757" s="127">
        <v>2403</v>
      </c>
      <c r="F1757" s="127" t="s">
        <v>398</v>
      </c>
      <c r="G1757" s="127">
        <v>2403</v>
      </c>
      <c r="H1757" s="127">
        <v>2016</v>
      </c>
      <c r="I1757" s="127">
        <v>0</v>
      </c>
      <c r="J1757" s="127">
        <v>1</v>
      </c>
      <c r="K1757" s="127">
        <v>900.6</v>
      </c>
      <c r="L1757" s="127">
        <v>1015.9</v>
      </c>
      <c r="M1757" s="127">
        <v>344133.37</v>
      </c>
      <c r="N1757" s="127">
        <v>76188.240000000005</v>
      </c>
      <c r="O1757" s="127">
        <v>78386.31</v>
      </c>
      <c r="P1757" s="127">
        <v>277530.37</v>
      </c>
      <c r="Q1757" s="127">
        <v>382.12</v>
      </c>
    </row>
    <row r="1758" spans="1:17" ht="38.25" x14ac:dyDescent="0.2">
      <c r="A1758" t="str">
        <f t="shared" si="27"/>
        <v>2016_2457</v>
      </c>
      <c r="D1758" s="126">
        <v>1756</v>
      </c>
      <c r="E1758" s="127">
        <v>2457</v>
      </c>
      <c r="F1758" s="127" t="s">
        <v>104</v>
      </c>
      <c r="G1758" s="127">
        <v>2457</v>
      </c>
      <c r="H1758" s="127">
        <v>2016</v>
      </c>
      <c r="I1758" s="127">
        <v>0</v>
      </c>
      <c r="J1758" s="127">
        <v>1</v>
      </c>
      <c r="K1758" s="127">
        <v>463</v>
      </c>
      <c r="L1758" s="127">
        <v>442</v>
      </c>
      <c r="M1758" s="127">
        <v>257168.47</v>
      </c>
      <c r="N1758" s="127">
        <v>210213.6</v>
      </c>
      <c r="O1758" s="127">
        <v>224862.63</v>
      </c>
      <c r="P1758" s="127">
        <v>189192.27</v>
      </c>
      <c r="Q1758" s="127">
        <v>555.44000000000005</v>
      </c>
    </row>
    <row r="1759" spans="1:17" x14ac:dyDescent="0.2">
      <c r="A1759" t="str">
        <f t="shared" si="27"/>
        <v>2016_2466</v>
      </c>
      <c r="D1759" s="126">
        <v>1757</v>
      </c>
      <c r="E1759" s="127">
        <v>2466</v>
      </c>
      <c r="F1759" s="127" t="s">
        <v>105</v>
      </c>
      <c r="G1759" s="127">
        <v>2466</v>
      </c>
      <c r="H1759" s="127">
        <v>2016</v>
      </c>
      <c r="I1759" s="127">
        <v>0</v>
      </c>
      <c r="J1759" s="127">
        <v>1</v>
      </c>
      <c r="K1759" s="127">
        <v>1391</v>
      </c>
      <c r="L1759" s="127">
        <v>1440.6</v>
      </c>
      <c r="M1759" s="127">
        <v>245448.86</v>
      </c>
      <c r="N1759" s="127">
        <v>300300.88</v>
      </c>
      <c r="O1759" s="127">
        <v>335375.76</v>
      </c>
      <c r="P1759" s="127">
        <v>460216.67</v>
      </c>
      <c r="Q1759" s="127">
        <v>176.45</v>
      </c>
    </row>
    <row r="1760" spans="1:17" ht="38.25" x14ac:dyDescent="0.2">
      <c r="A1760" t="str">
        <f t="shared" si="27"/>
        <v>2016_2493</v>
      </c>
      <c r="D1760" s="126">
        <v>1758</v>
      </c>
      <c r="E1760" s="127">
        <v>2493</v>
      </c>
      <c r="F1760" s="127" t="s">
        <v>106</v>
      </c>
      <c r="G1760" s="127">
        <v>2493</v>
      </c>
      <c r="H1760" s="127">
        <v>2016</v>
      </c>
      <c r="I1760" s="127">
        <v>0</v>
      </c>
      <c r="J1760" s="127">
        <v>1</v>
      </c>
      <c r="K1760" s="127">
        <v>109</v>
      </c>
      <c r="L1760" s="127">
        <v>46</v>
      </c>
      <c r="M1760" s="127">
        <v>368193.45</v>
      </c>
      <c r="N1760" s="127">
        <v>0</v>
      </c>
      <c r="O1760" s="127">
        <v>434.48</v>
      </c>
      <c r="P1760" s="127">
        <v>49161.120000000003</v>
      </c>
      <c r="Q1760" s="127">
        <v>3377.92</v>
      </c>
    </row>
    <row r="1761" spans="1:17" ht="38.25" x14ac:dyDescent="0.2">
      <c r="A1761" t="str">
        <f t="shared" si="27"/>
        <v>2016_2502</v>
      </c>
      <c r="D1761" s="126">
        <v>1759</v>
      </c>
      <c r="E1761" s="127">
        <v>2502</v>
      </c>
      <c r="F1761" s="127" t="s">
        <v>107</v>
      </c>
      <c r="G1761" s="127">
        <v>2502</v>
      </c>
      <c r="H1761" s="127">
        <v>2016</v>
      </c>
      <c r="I1761" s="127">
        <v>0</v>
      </c>
      <c r="J1761" s="127">
        <v>1</v>
      </c>
      <c r="K1761" s="127">
        <v>587.1</v>
      </c>
      <c r="L1761" s="127">
        <v>466.1</v>
      </c>
      <c r="M1761" s="127">
        <v>467005.99</v>
      </c>
      <c r="N1761" s="127">
        <v>249853.26</v>
      </c>
      <c r="O1761" s="127">
        <v>269525.31</v>
      </c>
      <c r="P1761" s="127">
        <v>289197.65999999997</v>
      </c>
      <c r="Q1761" s="127">
        <v>795.45</v>
      </c>
    </row>
    <row r="1762" spans="1:17" x14ac:dyDescent="0.2">
      <c r="A1762" t="str">
        <f t="shared" si="27"/>
        <v>2016_2511</v>
      </c>
      <c r="D1762" s="126">
        <v>1760</v>
      </c>
      <c r="E1762" s="127">
        <v>2511</v>
      </c>
      <c r="F1762" s="127" t="s">
        <v>108</v>
      </c>
      <c r="G1762" s="127">
        <v>2511</v>
      </c>
      <c r="H1762" s="127">
        <v>2016</v>
      </c>
      <c r="I1762" s="127">
        <v>0</v>
      </c>
      <c r="J1762" s="127">
        <v>1</v>
      </c>
      <c r="K1762" s="127">
        <v>1999</v>
      </c>
      <c r="L1762" s="127">
        <v>1988</v>
      </c>
      <c r="M1762" s="127">
        <v>1351072.88</v>
      </c>
      <c r="N1762" s="127">
        <v>656575.94999999995</v>
      </c>
      <c r="O1762" s="127">
        <v>709313.56</v>
      </c>
      <c r="P1762" s="127">
        <v>676947.7</v>
      </c>
      <c r="Q1762" s="127">
        <v>675.87</v>
      </c>
    </row>
    <row r="1763" spans="1:17" ht="25.5" x14ac:dyDescent="0.2">
      <c r="A1763" t="str">
        <f t="shared" si="27"/>
        <v>2016_2520</v>
      </c>
      <c r="D1763" s="126">
        <v>1761</v>
      </c>
      <c r="E1763" s="127">
        <v>2520</v>
      </c>
      <c r="F1763" s="127" t="s">
        <v>109</v>
      </c>
      <c r="G1763" s="127">
        <v>2520</v>
      </c>
      <c r="H1763" s="127">
        <v>2016</v>
      </c>
      <c r="I1763" s="127">
        <v>0</v>
      </c>
      <c r="J1763" s="127">
        <v>1</v>
      </c>
      <c r="K1763" s="127">
        <v>270</v>
      </c>
      <c r="L1763" s="127">
        <v>310.39999999999998</v>
      </c>
      <c r="M1763" s="127">
        <v>151460.21</v>
      </c>
      <c r="N1763" s="127">
        <v>129320.97</v>
      </c>
      <c r="O1763" s="127">
        <v>136259.25</v>
      </c>
      <c r="P1763" s="127">
        <v>75335</v>
      </c>
      <c r="Q1763" s="127">
        <v>560.96</v>
      </c>
    </row>
    <row r="1764" spans="1:17" ht="25.5" x14ac:dyDescent="0.2">
      <c r="A1764" t="str">
        <f t="shared" si="27"/>
        <v>2016_2556</v>
      </c>
      <c r="D1764" s="126">
        <v>1762</v>
      </c>
      <c r="E1764" s="127">
        <v>2556</v>
      </c>
      <c r="F1764" s="127" t="s">
        <v>110</v>
      </c>
      <c r="G1764" s="127">
        <v>2556</v>
      </c>
      <c r="H1764" s="127">
        <v>2016</v>
      </c>
      <c r="I1764" s="127">
        <v>0</v>
      </c>
      <c r="J1764" s="127">
        <v>1</v>
      </c>
      <c r="K1764" s="127">
        <v>355</v>
      </c>
      <c r="L1764" s="127">
        <v>327</v>
      </c>
      <c r="M1764" s="127">
        <v>495205.37</v>
      </c>
      <c r="N1764" s="127">
        <v>150103.76</v>
      </c>
      <c r="O1764" s="127">
        <v>172745.61</v>
      </c>
      <c r="P1764" s="127">
        <v>140654.15</v>
      </c>
      <c r="Q1764" s="127">
        <v>1394.94</v>
      </c>
    </row>
    <row r="1765" spans="1:17" ht="25.5" x14ac:dyDescent="0.2">
      <c r="A1765" t="str">
        <f t="shared" si="27"/>
        <v>2016_3195</v>
      </c>
      <c r="D1765" s="126">
        <v>1763</v>
      </c>
      <c r="E1765" s="127">
        <v>3195</v>
      </c>
      <c r="F1765" s="127" t="s">
        <v>111</v>
      </c>
      <c r="G1765" s="127">
        <v>3195</v>
      </c>
      <c r="H1765" s="127">
        <v>2016</v>
      </c>
      <c r="I1765" s="127">
        <v>0</v>
      </c>
      <c r="J1765" s="127">
        <v>1</v>
      </c>
      <c r="K1765" s="127">
        <v>1298.8</v>
      </c>
      <c r="L1765" s="127">
        <v>1258.7</v>
      </c>
      <c r="M1765" s="127">
        <v>797793.36</v>
      </c>
      <c r="N1765" s="127">
        <v>200370.42</v>
      </c>
      <c r="O1765" s="127">
        <v>208835.95</v>
      </c>
      <c r="P1765" s="127">
        <v>553541.43999999994</v>
      </c>
      <c r="Q1765" s="127">
        <v>614.25</v>
      </c>
    </row>
    <row r="1766" spans="1:17" ht="25.5" x14ac:dyDescent="0.2">
      <c r="A1766" t="str">
        <f t="shared" si="27"/>
        <v>2016_2709</v>
      </c>
      <c r="D1766" s="126">
        <v>1764</v>
      </c>
      <c r="E1766" s="127">
        <v>2709</v>
      </c>
      <c r="F1766" s="127" t="s">
        <v>112</v>
      </c>
      <c r="G1766" s="127">
        <v>2709</v>
      </c>
      <c r="H1766" s="127">
        <v>2016</v>
      </c>
      <c r="I1766" s="127">
        <v>0</v>
      </c>
      <c r="J1766" s="127">
        <v>1</v>
      </c>
      <c r="K1766" s="127">
        <v>1602.8</v>
      </c>
      <c r="L1766" s="127">
        <v>1624.7</v>
      </c>
      <c r="M1766" s="127">
        <v>452818.87</v>
      </c>
      <c r="N1766" s="127">
        <v>491788.74</v>
      </c>
      <c r="O1766" s="127">
        <v>521496.41</v>
      </c>
      <c r="P1766" s="127">
        <v>701756.37</v>
      </c>
      <c r="Q1766" s="127">
        <v>282.52</v>
      </c>
    </row>
    <row r="1767" spans="1:17" x14ac:dyDescent="0.2">
      <c r="A1767" t="str">
        <f t="shared" si="27"/>
        <v>2016_2718</v>
      </c>
      <c r="D1767" s="126">
        <v>1765</v>
      </c>
      <c r="E1767" s="127">
        <v>2718</v>
      </c>
      <c r="F1767" s="127" t="s">
        <v>113</v>
      </c>
      <c r="G1767" s="127">
        <v>2718</v>
      </c>
      <c r="H1767" s="127">
        <v>2016</v>
      </c>
      <c r="I1767" s="127">
        <v>0</v>
      </c>
      <c r="J1767" s="127">
        <v>1</v>
      </c>
      <c r="K1767" s="127">
        <v>528.9</v>
      </c>
      <c r="L1767" s="127">
        <v>499.4</v>
      </c>
      <c r="M1767" s="127">
        <v>574027.96</v>
      </c>
      <c r="N1767" s="127">
        <v>199728.74</v>
      </c>
      <c r="O1767" s="127">
        <v>200836.6</v>
      </c>
      <c r="P1767" s="127">
        <v>136708.64000000001</v>
      </c>
      <c r="Q1767" s="127">
        <v>1085.32</v>
      </c>
    </row>
    <row r="1768" spans="1:17" ht="25.5" x14ac:dyDescent="0.2">
      <c r="A1768" t="str">
        <f t="shared" si="27"/>
        <v>2016_2727</v>
      </c>
      <c r="D1768" s="126">
        <v>1766</v>
      </c>
      <c r="E1768" s="127">
        <v>2727</v>
      </c>
      <c r="F1768" s="127" t="s">
        <v>114</v>
      </c>
      <c r="G1768" s="127">
        <v>2727</v>
      </c>
      <c r="H1768" s="127">
        <v>2016</v>
      </c>
      <c r="I1768" s="127">
        <v>0</v>
      </c>
      <c r="J1768" s="127">
        <v>1</v>
      </c>
      <c r="K1768" s="127">
        <v>634.5</v>
      </c>
      <c r="L1768" s="127">
        <v>691.5</v>
      </c>
      <c r="M1768" s="127">
        <v>377871.35</v>
      </c>
      <c r="N1768" s="127">
        <v>374579.84</v>
      </c>
      <c r="O1768" s="127">
        <v>391100.36</v>
      </c>
      <c r="P1768" s="127">
        <v>285914.21999999997</v>
      </c>
      <c r="Q1768" s="127">
        <v>595.54</v>
      </c>
    </row>
    <row r="1769" spans="1:17" ht="25.5" x14ac:dyDescent="0.2">
      <c r="A1769" t="str">
        <f t="shared" si="27"/>
        <v>2016_2754</v>
      </c>
      <c r="D1769" s="126">
        <v>1767</v>
      </c>
      <c r="E1769" s="127">
        <v>2754</v>
      </c>
      <c r="F1769" s="127" t="s">
        <v>115</v>
      </c>
      <c r="G1769" s="127">
        <v>2754</v>
      </c>
      <c r="H1769" s="127">
        <v>2016</v>
      </c>
      <c r="I1769" s="127">
        <v>0</v>
      </c>
      <c r="J1769" s="127">
        <v>1</v>
      </c>
      <c r="K1769" s="127">
        <v>454</v>
      </c>
      <c r="L1769" s="127">
        <v>503.1</v>
      </c>
      <c r="M1769" s="127">
        <v>59999.99</v>
      </c>
      <c r="N1769" s="127">
        <v>130535.71</v>
      </c>
      <c r="O1769" s="127">
        <v>145198.70000000001</v>
      </c>
      <c r="P1769" s="127">
        <v>132549</v>
      </c>
      <c r="Q1769" s="127">
        <v>132.16</v>
      </c>
    </row>
    <row r="1770" spans="1:17" x14ac:dyDescent="0.2">
      <c r="A1770" t="str">
        <f t="shared" si="27"/>
        <v>2016_2766</v>
      </c>
      <c r="D1770" s="126">
        <v>1768</v>
      </c>
      <c r="E1770" s="127">
        <v>2766</v>
      </c>
      <c r="F1770" s="127" t="s">
        <v>334</v>
      </c>
      <c r="G1770" s="127">
        <v>2766</v>
      </c>
      <c r="H1770" s="127">
        <v>2016</v>
      </c>
      <c r="I1770" s="127">
        <v>0</v>
      </c>
      <c r="J1770" s="127">
        <v>1</v>
      </c>
      <c r="K1770" s="127">
        <v>349.7</v>
      </c>
      <c r="L1770" s="127">
        <v>345.1</v>
      </c>
      <c r="M1770" s="127">
        <v>293609.53999999998</v>
      </c>
      <c r="N1770" s="127">
        <v>160311.76</v>
      </c>
      <c r="O1770" s="127">
        <v>166620.19</v>
      </c>
      <c r="P1770" s="127">
        <v>305109.84000000003</v>
      </c>
      <c r="Q1770" s="127">
        <v>839.6</v>
      </c>
    </row>
    <row r="1771" spans="1:17" x14ac:dyDescent="0.2">
      <c r="A1771" t="str">
        <f t="shared" si="27"/>
        <v>2016_2772</v>
      </c>
      <c r="D1771" s="126">
        <v>1769</v>
      </c>
      <c r="E1771" s="127">
        <v>2772</v>
      </c>
      <c r="F1771" s="127" t="s">
        <v>116</v>
      </c>
      <c r="G1771" s="127">
        <v>2772</v>
      </c>
      <c r="H1771" s="127">
        <v>2016</v>
      </c>
      <c r="I1771" s="127">
        <v>0</v>
      </c>
      <c r="J1771" s="127">
        <v>1</v>
      </c>
      <c r="K1771" s="127">
        <v>246.2</v>
      </c>
      <c r="L1771" s="127">
        <v>183</v>
      </c>
      <c r="M1771" s="127">
        <v>336760.84</v>
      </c>
      <c r="N1771" s="127">
        <v>0</v>
      </c>
      <c r="O1771" s="127">
        <v>14548.74</v>
      </c>
      <c r="P1771" s="127">
        <v>91929.13</v>
      </c>
      <c r="Q1771" s="127">
        <v>1367.83</v>
      </c>
    </row>
    <row r="1772" spans="1:17" ht="25.5" x14ac:dyDescent="0.2">
      <c r="A1772" t="str">
        <f t="shared" si="27"/>
        <v>2016_2781</v>
      </c>
      <c r="D1772" s="126">
        <v>1770</v>
      </c>
      <c r="E1772" s="127">
        <v>2781</v>
      </c>
      <c r="F1772" s="127" t="s">
        <v>117</v>
      </c>
      <c r="G1772" s="127">
        <v>2781</v>
      </c>
      <c r="H1772" s="127">
        <v>2016</v>
      </c>
      <c r="I1772" s="127">
        <v>0</v>
      </c>
      <c r="J1772" s="127">
        <v>1</v>
      </c>
      <c r="K1772" s="127">
        <v>1210.2</v>
      </c>
      <c r="L1772" s="127">
        <v>1183.5999999999999</v>
      </c>
      <c r="M1772" s="127">
        <v>184856.98</v>
      </c>
      <c r="N1772" s="127">
        <v>99879.87</v>
      </c>
      <c r="O1772" s="127">
        <v>122738.35</v>
      </c>
      <c r="P1772" s="127">
        <v>248023.21</v>
      </c>
      <c r="Q1772" s="127">
        <v>152.75</v>
      </c>
    </row>
    <row r="1773" spans="1:17" x14ac:dyDescent="0.2">
      <c r="A1773" t="str">
        <f t="shared" si="27"/>
        <v>2016_2826</v>
      </c>
      <c r="D1773" s="126">
        <v>1771</v>
      </c>
      <c r="E1773" s="127">
        <v>2826</v>
      </c>
      <c r="F1773" s="127" t="s">
        <v>118</v>
      </c>
      <c r="G1773" s="127">
        <v>2826</v>
      </c>
      <c r="H1773" s="127">
        <v>2016</v>
      </c>
      <c r="I1773" s="127">
        <v>0</v>
      </c>
      <c r="J1773" s="127">
        <v>1</v>
      </c>
      <c r="K1773" s="127">
        <v>1411.9</v>
      </c>
      <c r="L1773" s="127">
        <v>1524</v>
      </c>
      <c r="M1773" s="127">
        <v>969865.76</v>
      </c>
      <c r="N1773" s="127">
        <v>345011.48</v>
      </c>
      <c r="O1773" s="127">
        <v>377262.62</v>
      </c>
      <c r="P1773" s="127">
        <v>434456.2</v>
      </c>
      <c r="Q1773" s="127">
        <v>686.92</v>
      </c>
    </row>
    <row r="1774" spans="1:17" ht="38.25" x14ac:dyDescent="0.2">
      <c r="A1774" t="str">
        <f t="shared" si="27"/>
        <v>2016_2846</v>
      </c>
      <c r="D1774" s="126">
        <v>1772</v>
      </c>
      <c r="E1774" s="127">
        <v>2846</v>
      </c>
      <c r="F1774" s="127" t="s">
        <v>119</v>
      </c>
      <c r="G1774" s="127">
        <v>2846</v>
      </c>
      <c r="H1774" s="127">
        <v>2016</v>
      </c>
      <c r="I1774" s="127">
        <v>0</v>
      </c>
      <c r="J1774" s="127">
        <v>1</v>
      </c>
      <c r="K1774" s="127">
        <v>329.4</v>
      </c>
      <c r="L1774" s="127">
        <v>332.4</v>
      </c>
      <c r="M1774" s="127">
        <v>450188.32</v>
      </c>
      <c r="N1774" s="127">
        <v>101705.81</v>
      </c>
      <c r="O1774" s="127">
        <v>117933.16</v>
      </c>
      <c r="P1774" s="127">
        <v>76831.320000000007</v>
      </c>
      <c r="Q1774" s="127">
        <v>1366.69</v>
      </c>
    </row>
    <row r="1775" spans="1:17" ht="38.25" x14ac:dyDescent="0.2">
      <c r="A1775" t="str">
        <f t="shared" si="27"/>
        <v>2016_2862</v>
      </c>
      <c r="D1775" s="126">
        <v>1773</v>
      </c>
      <c r="E1775" s="127">
        <v>2862</v>
      </c>
      <c r="F1775" s="127" t="s">
        <v>120</v>
      </c>
      <c r="G1775" s="127">
        <v>2862</v>
      </c>
      <c r="H1775" s="127">
        <v>2016</v>
      </c>
      <c r="I1775" s="127">
        <v>0</v>
      </c>
      <c r="J1775" s="127">
        <v>1</v>
      </c>
      <c r="K1775" s="127">
        <v>634.5</v>
      </c>
      <c r="L1775" s="127">
        <v>647.5</v>
      </c>
      <c r="M1775" s="127">
        <v>427206.01</v>
      </c>
      <c r="N1775" s="127">
        <v>401765.79</v>
      </c>
      <c r="O1775" s="127">
        <v>423859.20000000001</v>
      </c>
      <c r="P1775" s="127">
        <v>226448.2</v>
      </c>
      <c r="Q1775" s="127">
        <v>673.3</v>
      </c>
    </row>
    <row r="1776" spans="1:17" x14ac:dyDescent="0.2">
      <c r="A1776" t="str">
        <f t="shared" si="27"/>
        <v>2016_2977</v>
      </c>
      <c r="D1776" s="126">
        <v>1774</v>
      </c>
      <c r="E1776" s="127">
        <v>2977</v>
      </c>
      <c r="F1776" s="127" t="s">
        <v>121</v>
      </c>
      <c r="G1776" s="127">
        <v>2977</v>
      </c>
      <c r="H1776" s="127">
        <v>2016</v>
      </c>
      <c r="I1776" s="127">
        <v>0</v>
      </c>
      <c r="J1776" s="127">
        <v>1</v>
      </c>
      <c r="K1776" s="127">
        <v>616.9</v>
      </c>
      <c r="L1776" s="127">
        <v>641</v>
      </c>
      <c r="M1776" s="127">
        <v>59909.39</v>
      </c>
      <c r="N1776" s="127">
        <v>249984.01</v>
      </c>
      <c r="O1776" s="127">
        <v>269901.84999999998</v>
      </c>
      <c r="P1776" s="127">
        <v>260985.57</v>
      </c>
      <c r="Q1776" s="127">
        <v>97.11</v>
      </c>
    </row>
    <row r="1777" spans="1:17" x14ac:dyDescent="0.2">
      <c r="A1777" t="str">
        <f t="shared" si="27"/>
        <v>2016_2988</v>
      </c>
      <c r="D1777" s="126">
        <v>1775</v>
      </c>
      <c r="E1777" s="127">
        <v>2988</v>
      </c>
      <c r="F1777" s="127" t="s">
        <v>122</v>
      </c>
      <c r="G1777" s="127">
        <v>2988</v>
      </c>
      <c r="H1777" s="127">
        <v>2016</v>
      </c>
      <c r="I1777" s="127">
        <v>0</v>
      </c>
      <c r="J1777" s="127">
        <v>1</v>
      </c>
      <c r="K1777" s="127">
        <v>524</v>
      </c>
      <c r="L1777" s="127">
        <v>754</v>
      </c>
      <c r="M1777" s="127">
        <v>209682.12</v>
      </c>
      <c r="N1777" s="127">
        <v>201016.38</v>
      </c>
      <c r="O1777" s="127">
        <v>203847.67999999999</v>
      </c>
      <c r="P1777" s="127">
        <v>202356.03</v>
      </c>
      <c r="Q1777" s="127">
        <v>400.16</v>
      </c>
    </row>
    <row r="1778" spans="1:17" ht="38.25" x14ac:dyDescent="0.2">
      <c r="A1778" t="str">
        <f t="shared" si="27"/>
        <v>2016_3029</v>
      </c>
      <c r="D1778" s="126">
        <v>1776</v>
      </c>
      <c r="E1778" s="127">
        <v>3029</v>
      </c>
      <c r="F1778" s="127" t="s">
        <v>123</v>
      </c>
      <c r="G1778" s="127">
        <v>3029</v>
      </c>
      <c r="H1778" s="127">
        <v>2016</v>
      </c>
      <c r="I1778" s="127">
        <v>0</v>
      </c>
      <c r="J1778" s="127">
        <v>1</v>
      </c>
      <c r="K1778" s="127">
        <v>1197.5</v>
      </c>
      <c r="L1778" s="127">
        <v>1105.5</v>
      </c>
      <c r="M1778" s="127">
        <v>793973.5</v>
      </c>
      <c r="N1778" s="127">
        <v>652531.47</v>
      </c>
      <c r="O1778" s="127">
        <v>689255.22</v>
      </c>
      <c r="P1778" s="127">
        <v>574740.57999999996</v>
      </c>
      <c r="Q1778" s="127">
        <v>663.03</v>
      </c>
    </row>
    <row r="1779" spans="1:17" ht="25.5" x14ac:dyDescent="0.2">
      <c r="A1779" t="str">
        <f t="shared" si="27"/>
        <v>2016_3033</v>
      </c>
      <c r="D1779" s="126">
        <v>1777</v>
      </c>
      <c r="E1779" s="127">
        <v>3033</v>
      </c>
      <c r="F1779" s="127" t="s">
        <v>124</v>
      </c>
      <c r="G1779" s="127">
        <v>3033</v>
      </c>
      <c r="H1779" s="127">
        <v>2016</v>
      </c>
      <c r="I1779" s="127">
        <v>0</v>
      </c>
      <c r="J1779" s="127">
        <v>1</v>
      </c>
      <c r="K1779" s="127">
        <v>447.2</v>
      </c>
      <c r="L1779" s="127">
        <v>380.4</v>
      </c>
      <c r="M1779" s="127">
        <v>241741.04</v>
      </c>
      <c r="N1779" s="127">
        <v>25048.81</v>
      </c>
      <c r="O1779" s="127">
        <v>37698.379999999997</v>
      </c>
      <c r="P1779" s="127">
        <v>121657.66</v>
      </c>
      <c r="Q1779" s="127">
        <v>540.57000000000005</v>
      </c>
    </row>
    <row r="1780" spans="1:17" x14ac:dyDescent="0.2">
      <c r="A1780" t="str">
        <f t="shared" si="27"/>
        <v>2016_3042</v>
      </c>
      <c r="D1780" s="126">
        <v>1778</v>
      </c>
      <c r="E1780" s="127">
        <v>3042</v>
      </c>
      <c r="F1780" s="127" t="s">
        <v>125</v>
      </c>
      <c r="G1780" s="127">
        <v>3042</v>
      </c>
      <c r="H1780" s="127">
        <v>2016</v>
      </c>
      <c r="I1780" s="127">
        <v>0</v>
      </c>
      <c r="J1780" s="127">
        <v>1</v>
      </c>
      <c r="K1780" s="127">
        <v>679.2</v>
      </c>
      <c r="L1780" s="127">
        <v>705.2</v>
      </c>
      <c r="M1780" s="127">
        <v>480283.93</v>
      </c>
      <c r="N1780" s="127">
        <v>302098.8</v>
      </c>
      <c r="O1780" s="127">
        <v>344037.63</v>
      </c>
      <c r="P1780" s="127">
        <v>205794.04</v>
      </c>
      <c r="Q1780" s="127">
        <v>707.13</v>
      </c>
    </row>
    <row r="1781" spans="1:17" x14ac:dyDescent="0.2">
      <c r="A1781" t="str">
        <f t="shared" si="27"/>
        <v>2016_3060</v>
      </c>
      <c r="D1781" s="126">
        <v>1779</v>
      </c>
      <c r="E1781" s="127">
        <v>3060</v>
      </c>
      <c r="F1781" s="127" t="s">
        <v>126</v>
      </c>
      <c r="G1781" s="127">
        <v>3060</v>
      </c>
      <c r="H1781" s="127">
        <v>2016</v>
      </c>
      <c r="I1781" s="127">
        <v>0</v>
      </c>
      <c r="J1781" s="127">
        <v>1</v>
      </c>
      <c r="K1781" s="127">
        <v>1209.9000000000001</v>
      </c>
      <c r="L1781" s="127">
        <v>1376.4</v>
      </c>
      <c r="M1781" s="127">
        <v>455998.78</v>
      </c>
      <c r="N1781" s="127">
        <v>200264.73</v>
      </c>
      <c r="O1781" s="127">
        <v>229605.67</v>
      </c>
      <c r="P1781" s="127">
        <v>214451</v>
      </c>
      <c r="Q1781" s="127">
        <v>376.89</v>
      </c>
    </row>
    <row r="1782" spans="1:17" ht="25.5" x14ac:dyDescent="0.2">
      <c r="A1782" t="str">
        <f t="shared" si="27"/>
        <v>2016_3168</v>
      </c>
      <c r="D1782" s="126">
        <v>1780</v>
      </c>
      <c r="E1782" s="127">
        <v>3168</v>
      </c>
      <c r="F1782" s="127" t="s">
        <v>127</v>
      </c>
      <c r="G1782" s="127">
        <v>3168</v>
      </c>
      <c r="H1782" s="127">
        <v>2016</v>
      </c>
      <c r="I1782" s="127">
        <v>0</v>
      </c>
      <c r="J1782" s="127">
        <v>1</v>
      </c>
      <c r="K1782" s="127">
        <v>685.5</v>
      </c>
      <c r="L1782" s="127">
        <v>646.4</v>
      </c>
      <c r="M1782" s="127">
        <v>613721.30000000005</v>
      </c>
      <c r="N1782" s="127">
        <v>300162.76</v>
      </c>
      <c r="O1782" s="127">
        <v>339968.74</v>
      </c>
      <c r="P1782" s="127">
        <v>199062.27</v>
      </c>
      <c r="Q1782" s="127">
        <v>895.29</v>
      </c>
    </row>
    <row r="1783" spans="1:17" ht="25.5" x14ac:dyDescent="0.2">
      <c r="A1783" t="str">
        <f t="shared" si="27"/>
        <v>2016_3105</v>
      </c>
      <c r="D1783" s="126">
        <v>1781</v>
      </c>
      <c r="E1783" s="127">
        <v>3105</v>
      </c>
      <c r="F1783" s="127" t="s">
        <v>128</v>
      </c>
      <c r="G1783" s="127">
        <v>3105</v>
      </c>
      <c r="H1783" s="127">
        <v>2016</v>
      </c>
      <c r="I1783" s="127">
        <v>0</v>
      </c>
      <c r="J1783" s="127">
        <v>1</v>
      </c>
      <c r="K1783" s="127">
        <v>1430.5</v>
      </c>
      <c r="L1783" s="127">
        <v>1394.2</v>
      </c>
      <c r="M1783" s="127">
        <v>364406.56</v>
      </c>
      <c r="N1783" s="127">
        <v>300035.43</v>
      </c>
      <c r="O1783" s="127">
        <v>340493.99</v>
      </c>
      <c r="P1783" s="127">
        <v>500575.34</v>
      </c>
      <c r="Q1783" s="127">
        <v>254.74</v>
      </c>
    </row>
    <row r="1784" spans="1:17" x14ac:dyDescent="0.2">
      <c r="A1784" t="str">
        <f t="shared" si="27"/>
        <v>2016_3114</v>
      </c>
      <c r="D1784" s="126">
        <v>1782</v>
      </c>
      <c r="E1784" s="127">
        <v>3114</v>
      </c>
      <c r="F1784" s="127" t="s">
        <v>129</v>
      </c>
      <c r="G1784" s="127">
        <v>3114</v>
      </c>
      <c r="H1784" s="127">
        <v>2016</v>
      </c>
      <c r="I1784" s="127">
        <v>0</v>
      </c>
      <c r="J1784" s="127">
        <v>1</v>
      </c>
      <c r="K1784" s="127">
        <v>3471.5</v>
      </c>
      <c r="L1784" s="127">
        <v>3532.7</v>
      </c>
      <c r="M1784" s="127">
        <v>1599640.87</v>
      </c>
      <c r="N1784" s="127">
        <v>1001503.93</v>
      </c>
      <c r="O1784" s="127">
        <v>1144252.05</v>
      </c>
      <c r="P1784" s="127">
        <v>707410.64</v>
      </c>
      <c r="Q1784" s="127">
        <v>460.79</v>
      </c>
    </row>
    <row r="1785" spans="1:17" ht="25.5" x14ac:dyDescent="0.2">
      <c r="A1785" t="str">
        <f t="shared" si="27"/>
        <v>2016_3119</v>
      </c>
      <c r="D1785" s="126">
        <v>1783</v>
      </c>
      <c r="E1785" s="127">
        <v>3119</v>
      </c>
      <c r="F1785" s="127" t="s">
        <v>130</v>
      </c>
      <c r="G1785" s="127">
        <v>3119</v>
      </c>
      <c r="H1785" s="127">
        <v>2016</v>
      </c>
      <c r="I1785" s="127">
        <v>0</v>
      </c>
      <c r="J1785" s="127">
        <v>1</v>
      </c>
      <c r="K1785" s="127">
        <v>868.6</v>
      </c>
      <c r="L1785" s="127">
        <v>810.7</v>
      </c>
      <c r="M1785" s="127">
        <v>201608.84</v>
      </c>
      <c r="N1785" s="127">
        <v>0</v>
      </c>
      <c r="O1785" s="127">
        <v>36270.050000000003</v>
      </c>
      <c r="P1785" s="127">
        <v>287135.17</v>
      </c>
      <c r="Q1785" s="127">
        <v>232.11</v>
      </c>
    </row>
    <row r="1786" spans="1:17" x14ac:dyDescent="0.2">
      <c r="A1786" t="str">
        <f t="shared" si="27"/>
        <v>2016_3141</v>
      </c>
      <c r="D1786" s="126">
        <v>1784</v>
      </c>
      <c r="E1786" s="127">
        <v>3141</v>
      </c>
      <c r="F1786" s="127" t="s">
        <v>131</v>
      </c>
      <c r="G1786" s="127">
        <v>3141</v>
      </c>
      <c r="H1786" s="127">
        <v>2016</v>
      </c>
      <c r="I1786" s="127">
        <v>0</v>
      </c>
      <c r="J1786" s="127">
        <v>1</v>
      </c>
      <c r="K1786" s="127">
        <v>13671.2</v>
      </c>
      <c r="L1786" s="127">
        <v>13322</v>
      </c>
      <c r="M1786" s="127">
        <v>1991707.46</v>
      </c>
      <c r="N1786" s="127">
        <v>3003876.35</v>
      </c>
      <c r="O1786" s="127">
        <v>3113248.49</v>
      </c>
      <c r="P1786" s="127">
        <v>2903669.71</v>
      </c>
      <c r="Q1786" s="127">
        <v>145.69</v>
      </c>
    </row>
    <row r="1787" spans="1:17" ht="25.5" x14ac:dyDescent="0.2">
      <c r="A1787" t="str">
        <f t="shared" si="27"/>
        <v>2016_3150</v>
      </c>
      <c r="D1787" s="126">
        <v>1785</v>
      </c>
      <c r="E1787" s="127">
        <v>3150</v>
      </c>
      <c r="F1787" s="127" t="s">
        <v>132</v>
      </c>
      <c r="G1787" s="127">
        <v>3150</v>
      </c>
      <c r="H1787" s="127">
        <v>2016</v>
      </c>
      <c r="I1787" s="127">
        <v>0</v>
      </c>
      <c r="J1787" s="127">
        <v>1</v>
      </c>
      <c r="K1787" s="127">
        <v>1086.8</v>
      </c>
      <c r="L1787" s="127">
        <v>1154.8</v>
      </c>
      <c r="M1787" s="127">
        <v>275368.28000000003</v>
      </c>
      <c r="N1787" s="127">
        <v>350984.21</v>
      </c>
      <c r="O1787" s="127">
        <v>390554.56</v>
      </c>
      <c r="P1787" s="127">
        <v>339720.64</v>
      </c>
      <c r="Q1787" s="127">
        <v>253.38</v>
      </c>
    </row>
    <row r="1788" spans="1:17" ht="25.5" x14ac:dyDescent="0.2">
      <c r="A1788" t="str">
        <f t="shared" si="27"/>
        <v>2016_3154</v>
      </c>
      <c r="D1788" s="126">
        <v>1786</v>
      </c>
      <c r="E1788" s="127">
        <v>3154</v>
      </c>
      <c r="F1788" s="127" t="s">
        <v>133</v>
      </c>
      <c r="G1788" s="127">
        <v>3154</v>
      </c>
      <c r="H1788" s="127">
        <v>2016</v>
      </c>
      <c r="I1788" s="127">
        <v>0</v>
      </c>
      <c r="J1788" s="127">
        <v>1</v>
      </c>
      <c r="K1788" s="127">
        <v>527.29999999999995</v>
      </c>
      <c r="L1788" s="127">
        <v>498</v>
      </c>
      <c r="M1788" s="127">
        <v>591570.36</v>
      </c>
      <c r="N1788" s="127">
        <v>238840.69</v>
      </c>
      <c r="O1788" s="127">
        <v>245441.35</v>
      </c>
      <c r="P1788" s="127">
        <v>96526.75</v>
      </c>
      <c r="Q1788" s="127">
        <v>1121.8900000000001</v>
      </c>
    </row>
    <row r="1789" spans="1:17" x14ac:dyDescent="0.2">
      <c r="A1789" t="str">
        <f t="shared" si="27"/>
        <v>2016_3186</v>
      </c>
      <c r="D1789" s="126">
        <v>1787</v>
      </c>
      <c r="E1789" s="127">
        <v>3186</v>
      </c>
      <c r="F1789" s="127" t="s">
        <v>335</v>
      </c>
      <c r="G1789" s="127">
        <v>3186</v>
      </c>
      <c r="H1789" s="127">
        <v>2016</v>
      </c>
      <c r="I1789" s="127">
        <v>0</v>
      </c>
      <c r="J1789" s="127">
        <v>1</v>
      </c>
      <c r="K1789" s="127">
        <v>376.1</v>
      </c>
      <c r="L1789" s="127">
        <v>340.1</v>
      </c>
      <c r="M1789" s="127">
        <v>462172.05</v>
      </c>
      <c r="N1789" s="127">
        <v>185274.94</v>
      </c>
      <c r="O1789" s="127">
        <v>193432.89</v>
      </c>
      <c r="P1789" s="127">
        <v>64171.77</v>
      </c>
      <c r="Q1789" s="127">
        <v>1228.8499999999999</v>
      </c>
    </row>
    <row r="1790" spans="1:17" x14ac:dyDescent="0.2">
      <c r="A1790" t="str">
        <f t="shared" si="27"/>
        <v>2016_3204</v>
      </c>
      <c r="D1790" s="126">
        <v>1788</v>
      </c>
      <c r="E1790" s="127">
        <v>3204</v>
      </c>
      <c r="F1790" s="127" t="s">
        <v>134</v>
      </c>
      <c r="G1790" s="127">
        <v>3204</v>
      </c>
      <c r="H1790" s="127">
        <v>2016</v>
      </c>
      <c r="I1790" s="127">
        <v>0</v>
      </c>
      <c r="J1790" s="127">
        <v>1</v>
      </c>
      <c r="K1790" s="127">
        <v>884.4</v>
      </c>
      <c r="L1790" s="127">
        <v>927.2</v>
      </c>
      <c r="M1790" s="127">
        <v>68801.490000000005</v>
      </c>
      <c r="N1790" s="127">
        <v>180068.6</v>
      </c>
      <c r="O1790" s="127">
        <v>184883.39</v>
      </c>
      <c r="P1790" s="127">
        <v>270320.71000000002</v>
      </c>
      <c r="Q1790" s="127">
        <v>77.790000000000006</v>
      </c>
    </row>
    <row r="1791" spans="1:17" x14ac:dyDescent="0.2">
      <c r="A1791" t="str">
        <f t="shared" si="27"/>
        <v>2016_3231</v>
      </c>
      <c r="D1791" s="126">
        <v>1789</v>
      </c>
      <c r="E1791" s="127">
        <v>3231</v>
      </c>
      <c r="F1791" s="127" t="s">
        <v>135</v>
      </c>
      <c r="G1791" s="127">
        <v>3231</v>
      </c>
      <c r="H1791" s="127">
        <v>2016</v>
      </c>
      <c r="I1791" s="127">
        <v>0</v>
      </c>
      <c r="J1791" s="127">
        <v>1</v>
      </c>
      <c r="K1791" s="127">
        <v>6756.1</v>
      </c>
      <c r="L1791" s="127">
        <v>6767.6</v>
      </c>
      <c r="M1791" s="127">
        <v>919713.2</v>
      </c>
      <c r="N1791" s="127">
        <v>748750.69</v>
      </c>
      <c r="O1791" s="127">
        <v>828309.43</v>
      </c>
      <c r="P1791" s="127">
        <v>846900.74</v>
      </c>
      <c r="Q1791" s="127">
        <v>136.13</v>
      </c>
    </row>
    <row r="1792" spans="1:17" x14ac:dyDescent="0.2">
      <c r="A1792" t="str">
        <f t="shared" si="27"/>
        <v>2016_3312</v>
      </c>
      <c r="D1792" s="126">
        <v>1790</v>
      </c>
      <c r="E1792" s="127">
        <v>3312</v>
      </c>
      <c r="F1792" s="127" t="s">
        <v>136</v>
      </c>
      <c r="G1792" s="127">
        <v>3312</v>
      </c>
      <c r="H1792" s="127">
        <v>2016</v>
      </c>
      <c r="I1792" s="127">
        <v>0</v>
      </c>
      <c r="J1792" s="127">
        <v>1</v>
      </c>
      <c r="K1792" s="127">
        <v>1911.5</v>
      </c>
      <c r="L1792" s="127">
        <v>1809.5</v>
      </c>
      <c r="M1792" s="127">
        <v>675849.79</v>
      </c>
      <c r="N1792" s="127">
        <v>753759.28</v>
      </c>
      <c r="O1792" s="127">
        <v>834275.79</v>
      </c>
      <c r="P1792" s="127">
        <v>735993.49</v>
      </c>
      <c r="Q1792" s="127">
        <v>353.57</v>
      </c>
    </row>
    <row r="1793" spans="1:17" x14ac:dyDescent="0.2">
      <c r="A1793" t="str">
        <f t="shared" si="27"/>
        <v>2016_3330</v>
      </c>
      <c r="D1793" s="126">
        <v>1791</v>
      </c>
      <c r="E1793" s="127">
        <v>3330</v>
      </c>
      <c r="F1793" s="127" t="s">
        <v>137</v>
      </c>
      <c r="G1793" s="127">
        <v>3330</v>
      </c>
      <c r="H1793" s="127">
        <v>2016</v>
      </c>
      <c r="I1793" s="127">
        <v>0</v>
      </c>
      <c r="J1793" s="127">
        <v>1</v>
      </c>
      <c r="K1793" s="127">
        <v>321.89999999999998</v>
      </c>
      <c r="L1793" s="127">
        <v>298</v>
      </c>
      <c r="M1793" s="127">
        <v>195229.57</v>
      </c>
      <c r="N1793" s="127">
        <v>80310.92</v>
      </c>
      <c r="O1793" s="127">
        <v>87489.39</v>
      </c>
      <c r="P1793" s="127">
        <v>65704</v>
      </c>
      <c r="Q1793" s="127">
        <v>606.49</v>
      </c>
    </row>
    <row r="1794" spans="1:17" ht="25.5" x14ac:dyDescent="0.2">
      <c r="A1794" t="str">
        <f t="shared" si="27"/>
        <v>2016_3348</v>
      </c>
      <c r="D1794" s="126">
        <v>1792</v>
      </c>
      <c r="E1794" s="127">
        <v>3348</v>
      </c>
      <c r="F1794" s="127" t="s">
        <v>138</v>
      </c>
      <c r="G1794" s="127">
        <v>3348</v>
      </c>
      <c r="H1794" s="127">
        <v>2016</v>
      </c>
      <c r="I1794" s="127">
        <v>0</v>
      </c>
      <c r="J1794" s="127">
        <v>1</v>
      </c>
      <c r="K1794" s="127">
        <v>484.2</v>
      </c>
      <c r="L1794" s="127">
        <v>460.2</v>
      </c>
      <c r="M1794" s="127">
        <v>208977.1</v>
      </c>
      <c r="N1794" s="127">
        <v>99517.83</v>
      </c>
      <c r="O1794" s="127">
        <v>111890.69</v>
      </c>
      <c r="P1794" s="127">
        <v>73487.44</v>
      </c>
      <c r="Q1794" s="127">
        <v>431.59</v>
      </c>
    </row>
    <row r="1795" spans="1:17" x14ac:dyDescent="0.2">
      <c r="A1795" t="str">
        <f t="shared" si="27"/>
        <v>2016_3375</v>
      </c>
      <c r="D1795" s="126">
        <v>1793</v>
      </c>
      <c r="E1795" s="127">
        <v>3375</v>
      </c>
      <c r="F1795" s="127" t="s">
        <v>139</v>
      </c>
      <c r="G1795" s="127">
        <v>3375</v>
      </c>
      <c r="H1795" s="127">
        <v>2016</v>
      </c>
      <c r="I1795" s="127">
        <v>0</v>
      </c>
      <c r="J1795" s="127">
        <v>1</v>
      </c>
      <c r="K1795" s="127">
        <v>1776.7</v>
      </c>
      <c r="L1795" s="127">
        <v>1689.6</v>
      </c>
      <c r="M1795" s="127">
        <v>209334.8</v>
      </c>
      <c r="N1795" s="127">
        <v>855684.45</v>
      </c>
      <c r="O1795" s="127">
        <v>974216.36</v>
      </c>
      <c r="P1795" s="127">
        <v>936554.7</v>
      </c>
      <c r="Q1795" s="127">
        <v>117.82</v>
      </c>
    </row>
    <row r="1796" spans="1:17" ht="25.5" x14ac:dyDescent="0.2">
      <c r="A1796" t="str">
        <f t="shared" ref="A1796:A1859" si="28">CONCATENATE(H1796,"_",G1796)</f>
        <v>2016_3420</v>
      </c>
      <c r="D1796" s="126">
        <v>1794</v>
      </c>
      <c r="E1796" s="127">
        <v>3420</v>
      </c>
      <c r="F1796" s="127" t="s">
        <v>140</v>
      </c>
      <c r="G1796" s="127">
        <v>3420</v>
      </c>
      <c r="H1796" s="127">
        <v>2016</v>
      </c>
      <c r="I1796" s="127">
        <v>0</v>
      </c>
      <c r="J1796" s="127">
        <v>1</v>
      </c>
      <c r="K1796" s="127">
        <v>621.70000000000005</v>
      </c>
      <c r="L1796" s="127">
        <v>641.29999999999995</v>
      </c>
      <c r="M1796" s="127">
        <v>34127.99</v>
      </c>
      <c r="N1796" s="127">
        <v>187660.17</v>
      </c>
      <c r="O1796" s="127">
        <v>207394.12</v>
      </c>
      <c r="P1796" s="127">
        <v>326276.46000000002</v>
      </c>
      <c r="Q1796" s="127">
        <v>54.89</v>
      </c>
    </row>
    <row r="1797" spans="1:17" x14ac:dyDescent="0.2">
      <c r="A1797" t="str">
        <f t="shared" si="28"/>
        <v>2016_3465</v>
      </c>
      <c r="D1797" s="126">
        <v>1795</v>
      </c>
      <c r="E1797" s="127">
        <v>3465</v>
      </c>
      <c r="F1797" s="127" t="s">
        <v>141</v>
      </c>
      <c r="G1797" s="127">
        <v>3465</v>
      </c>
      <c r="H1797" s="127">
        <v>2016</v>
      </c>
      <c r="I1797" s="127">
        <v>0</v>
      </c>
      <c r="J1797" s="127">
        <v>1</v>
      </c>
      <c r="K1797" s="127">
        <v>284.7</v>
      </c>
      <c r="L1797" s="127">
        <v>318.7</v>
      </c>
      <c r="M1797" s="127">
        <v>194754.26</v>
      </c>
      <c r="N1797" s="127">
        <v>75921.62</v>
      </c>
      <c r="O1797" s="127">
        <v>83530.759999999995</v>
      </c>
      <c r="P1797" s="127">
        <v>78970.289999999994</v>
      </c>
      <c r="Q1797" s="127">
        <v>684.07</v>
      </c>
    </row>
    <row r="1798" spans="1:17" ht="25.5" x14ac:dyDescent="0.2">
      <c r="A1798" t="str">
        <f t="shared" si="28"/>
        <v>2016_3537</v>
      </c>
      <c r="D1798" s="126">
        <v>1796</v>
      </c>
      <c r="E1798" s="127">
        <v>3537</v>
      </c>
      <c r="F1798" s="127" t="s">
        <v>142</v>
      </c>
      <c r="G1798" s="127">
        <v>3537</v>
      </c>
      <c r="H1798" s="127">
        <v>2016</v>
      </c>
      <c r="I1798" s="127">
        <v>0</v>
      </c>
      <c r="J1798" s="127">
        <v>1</v>
      </c>
      <c r="K1798" s="127">
        <v>316.2</v>
      </c>
      <c r="L1798" s="127">
        <v>263</v>
      </c>
      <c r="M1798" s="127">
        <v>512045.19</v>
      </c>
      <c r="N1798" s="127">
        <v>75208.14</v>
      </c>
      <c r="O1798" s="127">
        <v>101722.5</v>
      </c>
      <c r="P1798" s="127">
        <v>191800.95</v>
      </c>
      <c r="Q1798" s="127">
        <v>1619.37</v>
      </c>
    </row>
    <row r="1799" spans="1:17" ht="25.5" x14ac:dyDescent="0.2">
      <c r="A1799" t="str">
        <f t="shared" si="28"/>
        <v>2016_3555</v>
      </c>
      <c r="D1799" s="126">
        <v>1797</v>
      </c>
      <c r="E1799" s="127">
        <v>3555</v>
      </c>
      <c r="F1799" s="127" t="s">
        <v>143</v>
      </c>
      <c r="G1799" s="127">
        <v>3555</v>
      </c>
      <c r="H1799" s="127">
        <v>2016</v>
      </c>
      <c r="I1799" s="127">
        <v>0</v>
      </c>
      <c r="J1799" s="127">
        <v>1</v>
      </c>
      <c r="K1799" s="127">
        <v>598.29999999999995</v>
      </c>
      <c r="L1799" s="127">
        <v>596.79999999999995</v>
      </c>
      <c r="M1799" s="127">
        <v>202383.59</v>
      </c>
      <c r="N1799" s="127">
        <v>175853.71</v>
      </c>
      <c r="O1799" s="127">
        <v>191959.61</v>
      </c>
      <c r="P1799" s="127">
        <v>184407.67</v>
      </c>
      <c r="Q1799" s="127">
        <v>338.26</v>
      </c>
    </row>
    <row r="1800" spans="1:17" x14ac:dyDescent="0.2">
      <c r="A1800" t="str">
        <f t="shared" si="28"/>
        <v>2016_3600</v>
      </c>
      <c r="D1800" s="126">
        <v>1798</v>
      </c>
      <c r="E1800" s="127">
        <v>3600</v>
      </c>
      <c r="F1800" s="127" t="s">
        <v>144</v>
      </c>
      <c r="G1800" s="127">
        <v>3600</v>
      </c>
      <c r="H1800" s="127">
        <v>2016</v>
      </c>
      <c r="I1800" s="127">
        <v>0</v>
      </c>
      <c r="J1800" s="127">
        <v>1</v>
      </c>
      <c r="K1800" s="127">
        <v>2122.6</v>
      </c>
      <c r="L1800" s="127">
        <v>2069.8000000000002</v>
      </c>
      <c r="M1800" s="127">
        <v>534192.13</v>
      </c>
      <c r="N1800" s="127">
        <v>301837.08</v>
      </c>
      <c r="O1800" s="127">
        <v>368288.58</v>
      </c>
      <c r="P1800" s="127">
        <v>409510.74</v>
      </c>
      <c r="Q1800" s="127">
        <v>251.67</v>
      </c>
    </row>
    <row r="1801" spans="1:17" x14ac:dyDescent="0.2">
      <c r="A1801" t="str">
        <f t="shared" si="28"/>
        <v>2016_3609</v>
      </c>
      <c r="D1801" s="126">
        <v>1799</v>
      </c>
      <c r="E1801" s="127">
        <v>3609</v>
      </c>
      <c r="F1801" s="127" t="s">
        <v>145</v>
      </c>
      <c r="G1801" s="127">
        <v>3609</v>
      </c>
      <c r="H1801" s="127">
        <v>2016</v>
      </c>
      <c r="I1801" s="127">
        <v>0</v>
      </c>
      <c r="J1801" s="127">
        <v>1</v>
      </c>
      <c r="K1801" s="127">
        <v>473</v>
      </c>
      <c r="L1801" s="127">
        <v>493.4</v>
      </c>
      <c r="M1801" s="127">
        <v>1048490.17</v>
      </c>
      <c r="N1801" s="127">
        <v>274807.96999999997</v>
      </c>
      <c r="O1801" s="127">
        <v>291807.15999999997</v>
      </c>
      <c r="P1801" s="127">
        <v>149368.85999999999</v>
      </c>
      <c r="Q1801" s="127">
        <v>2216.6799999999998</v>
      </c>
    </row>
    <row r="1802" spans="1:17" ht="25.5" x14ac:dyDescent="0.2">
      <c r="A1802" t="str">
        <f t="shared" si="28"/>
        <v>2016_3645</v>
      </c>
      <c r="D1802" s="126">
        <v>1800</v>
      </c>
      <c r="E1802" s="127">
        <v>3645</v>
      </c>
      <c r="F1802" s="127" t="s">
        <v>146</v>
      </c>
      <c r="G1802" s="127">
        <v>3645</v>
      </c>
      <c r="H1802" s="127">
        <v>2016</v>
      </c>
      <c r="I1802" s="127">
        <v>0</v>
      </c>
      <c r="J1802" s="127">
        <v>1</v>
      </c>
      <c r="K1802" s="127">
        <v>2587.3000000000002</v>
      </c>
      <c r="L1802" s="127">
        <v>3036.4</v>
      </c>
      <c r="M1802" s="127">
        <v>825856</v>
      </c>
      <c r="N1802" s="127">
        <v>567032.94999999995</v>
      </c>
      <c r="O1802" s="127">
        <v>664055.4</v>
      </c>
      <c r="P1802" s="127">
        <v>582593.49</v>
      </c>
      <c r="Q1802" s="127">
        <v>319.2</v>
      </c>
    </row>
    <row r="1803" spans="1:17" x14ac:dyDescent="0.2">
      <c r="A1803" t="str">
        <f t="shared" si="28"/>
        <v>2016_3715</v>
      </c>
      <c r="D1803" s="126">
        <v>1801</v>
      </c>
      <c r="E1803" s="127">
        <v>3715</v>
      </c>
      <c r="F1803" s="127" t="s">
        <v>147</v>
      </c>
      <c r="G1803" s="127">
        <v>3715</v>
      </c>
      <c r="H1803" s="127">
        <v>2016</v>
      </c>
      <c r="I1803" s="127">
        <v>0</v>
      </c>
      <c r="J1803" s="127">
        <v>1</v>
      </c>
      <c r="K1803" s="127">
        <v>7197.9</v>
      </c>
      <c r="L1803" s="127">
        <v>7196</v>
      </c>
      <c r="M1803" s="127">
        <v>2013570.35</v>
      </c>
      <c r="N1803" s="127">
        <v>1002405.71</v>
      </c>
      <c r="O1803" s="127">
        <v>1068867.42</v>
      </c>
      <c r="P1803" s="127">
        <v>1237505.99</v>
      </c>
      <c r="Q1803" s="127">
        <v>279.74</v>
      </c>
    </row>
    <row r="1804" spans="1:17" x14ac:dyDescent="0.2">
      <c r="A1804" t="str">
        <f t="shared" si="28"/>
        <v>2016_3744</v>
      </c>
      <c r="D1804" s="126">
        <v>1802</v>
      </c>
      <c r="E1804" s="127">
        <v>3744</v>
      </c>
      <c r="F1804" s="127" t="s">
        <v>148</v>
      </c>
      <c r="G1804" s="127">
        <v>3744</v>
      </c>
      <c r="H1804" s="127">
        <v>2016</v>
      </c>
      <c r="I1804" s="127">
        <v>0</v>
      </c>
      <c r="J1804" s="127">
        <v>1</v>
      </c>
      <c r="K1804" s="127">
        <v>672.3</v>
      </c>
      <c r="L1804" s="127">
        <v>642</v>
      </c>
      <c r="M1804" s="127">
        <v>372031.07</v>
      </c>
      <c r="N1804" s="127">
        <v>211520.94</v>
      </c>
      <c r="O1804" s="127">
        <v>236004.26</v>
      </c>
      <c r="P1804" s="127">
        <v>223740.46</v>
      </c>
      <c r="Q1804" s="127">
        <v>553.37</v>
      </c>
    </row>
    <row r="1805" spans="1:17" ht="25.5" x14ac:dyDescent="0.2">
      <c r="A1805" t="str">
        <f t="shared" si="28"/>
        <v>2016_3798</v>
      </c>
      <c r="D1805" s="126">
        <v>1803</v>
      </c>
      <c r="E1805" s="127">
        <v>3798</v>
      </c>
      <c r="F1805" s="127" t="s">
        <v>149</v>
      </c>
      <c r="G1805" s="127">
        <v>3798</v>
      </c>
      <c r="H1805" s="127">
        <v>2016</v>
      </c>
      <c r="I1805" s="127">
        <v>0</v>
      </c>
      <c r="J1805" s="127">
        <v>1</v>
      </c>
      <c r="K1805" s="127">
        <v>555</v>
      </c>
      <c r="L1805" s="127">
        <v>650</v>
      </c>
      <c r="M1805" s="127">
        <v>267616.09000000003</v>
      </c>
      <c r="N1805" s="127">
        <v>99274.51</v>
      </c>
      <c r="O1805" s="127">
        <v>127446.77</v>
      </c>
      <c r="P1805" s="127">
        <v>172616.99</v>
      </c>
      <c r="Q1805" s="127">
        <v>482.19</v>
      </c>
    </row>
    <row r="1806" spans="1:17" x14ac:dyDescent="0.2">
      <c r="A1806" t="str">
        <f t="shared" si="28"/>
        <v>2016_3816</v>
      </c>
      <c r="D1806" s="126">
        <v>1804</v>
      </c>
      <c r="E1806" s="127">
        <v>3816</v>
      </c>
      <c r="F1806" s="127" t="s">
        <v>150</v>
      </c>
      <c r="G1806" s="127">
        <v>3816</v>
      </c>
      <c r="H1806" s="127">
        <v>2016</v>
      </c>
      <c r="I1806" s="127">
        <v>0</v>
      </c>
      <c r="J1806" s="127">
        <v>1</v>
      </c>
      <c r="K1806" s="127">
        <v>379.4</v>
      </c>
      <c r="L1806" s="127">
        <v>452.6</v>
      </c>
      <c r="M1806" s="127">
        <v>87538.83</v>
      </c>
      <c r="N1806" s="127">
        <v>116190.98</v>
      </c>
      <c r="O1806" s="127">
        <v>117889.97</v>
      </c>
      <c r="P1806" s="127">
        <v>82976.62</v>
      </c>
      <c r="Q1806" s="127">
        <v>230.73</v>
      </c>
    </row>
    <row r="1807" spans="1:17" ht="38.25" x14ac:dyDescent="0.2">
      <c r="A1807" t="str">
        <f t="shared" si="28"/>
        <v>2016_3841</v>
      </c>
      <c r="D1807" s="126">
        <v>1805</v>
      </c>
      <c r="E1807" s="127">
        <v>3841</v>
      </c>
      <c r="F1807" s="127" t="s">
        <v>151</v>
      </c>
      <c r="G1807" s="127">
        <v>3841</v>
      </c>
      <c r="H1807" s="127">
        <v>2016</v>
      </c>
      <c r="I1807" s="127">
        <v>0</v>
      </c>
      <c r="J1807" s="127">
        <v>1</v>
      </c>
      <c r="K1807" s="127">
        <v>736.6</v>
      </c>
      <c r="L1807" s="127">
        <v>823</v>
      </c>
      <c r="M1807" s="127">
        <v>58238.43</v>
      </c>
      <c r="N1807" s="127">
        <v>169756.97</v>
      </c>
      <c r="O1807" s="127">
        <v>190577.15</v>
      </c>
      <c r="P1807" s="127">
        <v>263598.90999999997</v>
      </c>
      <c r="Q1807" s="127">
        <v>79.06</v>
      </c>
    </row>
    <row r="1808" spans="1:17" ht="25.5" x14ac:dyDescent="0.2">
      <c r="A1808" t="str">
        <f t="shared" si="28"/>
        <v>2016_3906</v>
      </c>
      <c r="D1808" s="126">
        <v>1806</v>
      </c>
      <c r="E1808" s="127">
        <v>3906</v>
      </c>
      <c r="F1808" s="127" t="s">
        <v>152</v>
      </c>
      <c r="G1808" s="127">
        <v>3906</v>
      </c>
      <c r="H1808" s="127">
        <v>2016</v>
      </c>
      <c r="I1808" s="127">
        <v>0</v>
      </c>
      <c r="J1808" s="127">
        <v>1</v>
      </c>
      <c r="K1808" s="127">
        <v>433.9</v>
      </c>
      <c r="L1808" s="127">
        <v>471.1</v>
      </c>
      <c r="M1808" s="127">
        <v>89017.46</v>
      </c>
      <c r="N1808" s="127">
        <v>77788.17</v>
      </c>
      <c r="O1808" s="127">
        <v>78855.240000000005</v>
      </c>
      <c r="P1808" s="127">
        <v>106212</v>
      </c>
      <c r="Q1808" s="127">
        <v>205.16</v>
      </c>
    </row>
    <row r="1809" spans="1:17" ht="25.5" x14ac:dyDescent="0.2">
      <c r="A1809" t="str">
        <f t="shared" si="28"/>
        <v>2016_4419</v>
      </c>
      <c r="D1809" s="126">
        <v>1807</v>
      </c>
      <c r="E1809" s="127">
        <v>4419</v>
      </c>
      <c r="F1809" s="127" t="s">
        <v>336</v>
      </c>
      <c r="G1809" s="127">
        <v>4419</v>
      </c>
      <c r="H1809" s="127">
        <v>2016</v>
      </c>
      <c r="I1809" s="127">
        <v>0</v>
      </c>
      <c r="J1809" s="127">
        <v>1</v>
      </c>
      <c r="K1809" s="127">
        <v>782.5</v>
      </c>
      <c r="L1809" s="127">
        <v>780.5</v>
      </c>
      <c r="M1809" s="127">
        <v>646983.98</v>
      </c>
      <c r="N1809" s="127">
        <v>114632.28</v>
      </c>
      <c r="O1809" s="127">
        <v>135309.44</v>
      </c>
      <c r="P1809" s="127">
        <v>222023.98</v>
      </c>
      <c r="Q1809" s="127">
        <v>826.82</v>
      </c>
    </row>
    <row r="1810" spans="1:17" x14ac:dyDescent="0.2">
      <c r="A1810" t="str">
        <f t="shared" si="28"/>
        <v>2016_3942</v>
      </c>
      <c r="D1810" s="126">
        <v>1808</v>
      </c>
      <c r="E1810" s="127">
        <v>3942</v>
      </c>
      <c r="F1810" s="127" t="s">
        <v>153</v>
      </c>
      <c r="G1810" s="127">
        <v>3942</v>
      </c>
      <c r="H1810" s="127">
        <v>2016</v>
      </c>
      <c r="I1810" s="127">
        <v>0</v>
      </c>
      <c r="J1810" s="127">
        <v>1</v>
      </c>
      <c r="K1810" s="127">
        <v>707.1</v>
      </c>
      <c r="L1810" s="127">
        <v>704.5</v>
      </c>
      <c r="M1810" s="127">
        <v>342463.89</v>
      </c>
      <c r="N1810" s="127">
        <v>269247.49</v>
      </c>
      <c r="O1810" s="127">
        <v>282091.99</v>
      </c>
      <c r="P1810" s="127">
        <v>235250.81</v>
      </c>
      <c r="Q1810" s="127">
        <v>484.32</v>
      </c>
    </row>
    <row r="1811" spans="1:17" ht="38.25" x14ac:dyDescent="0.2">
      <c r="A1811" t="str">
        <f t="shared" si="28"/>
        <v>2016_4023</v>
      </c>
      <c r="D1811" s="126">
        <v>1809</v>
      </c>
      <c r="E1811" s="127">
        <v>4023</v>
      </c>
      <c r="F1811" s="127" t="s">
        <v>337</v>
      </c>
      <c r="G1811" s="127">
        <v>4023</v>
      </c>
      <c r="H1811" s="127">
        <v>2016</v>
      </c>
      <c r="I1811" s="127">
        <v>0</v>
      </c>
      <c r="J1811" s="127">
        <v>1</v>
      </c>
      <c r="K1811" s="127">
        <v>644</v>
      </c>
      <c r="L1811" s="127">
        <v>724</v>
      </c>
      <c r="M1811" s="127">
        <v>32988.230000000003</v>
      </c>
      <c r="N1811" s="127">
        <v>100020.12</v>
      </c>
      <c r="O1811" s="127">
        <v>120550.91</v>
      </c>
      <c r="P1811" s="127">
        <v>214911.47</v>
      </c>
      <c r="Q1811" s="127">
        <v>51.22</v>
      </c>
    </row>
    <row r="1812" spans="1:17" ht="51" x14ac:dyDescent="0.2">
      <c r="A1812" t="str">
        <f t="shared" si="28"/>
        <v>2016_4033</v>
      </c>
      <c r="D1812" s="126">
        <v>1810</v>
      </c>
      <c r="E1812" s="127">
        <v>4033</v>
      </c>
      <c r="F1812" s="127" t="s">
        <v>154</v>
      </c>
      <c r="G1812" s="127">
        <v>4033</v>
      </c>
      <c r="H1812" s="127">
        <v>2016</v>
      </c>
      <c r="I1812" s="127">
        <v>0</v>
      </c>
      <c r="J1812" s="127">
        <v>1</v>
      </c>
      <c r="K1812" s="127">
        <v>677.7</v>
      </c>
      <c r="L1812" s="127">
        <v>619</v>
      </c>
      <c r="M1812" s="127">
        <v>177689.57</v>
      </c>
      <c r="N1812" s="127">
        <v>201315.8</v>
      </c>
      <c r="O1812" s="127">
        <v>220001.17</v>
      </c>
      <c r="P1812" s="127">
        <v>328557.65000000002</v>
      </c>
      <c r="Q1812" s="127">
        <v>262.2</v>
      </c>
    </row>
    <row r="1813" spans="1:17" ht="25.5" x14ac:dyDescent="0.2">
      <c r="A1813" t="str">
        <f t="shared" si="28"/>
        <v>2016_4041</v>
      </c>
      <c r="D1813" s="126">
        <v>1811</v>
      </c>
      <c r="E1813" s="127">
        <v>4041</v>
      </c>
      <c r="F1813" s="127" t="s">
        <v>155</v>
      </c>
      <c r="G1813" s="127">
        <v>4041</v>
      </c>
      <c r="H1813" s="127">
        <v>2016</v>
      </c>
      <c r="I1813" s="127">
        <v>0</v>
      </c>
      <c r="J1813" s="127">
        <v>1</v>
      </c>
      <c r="K1813" s="127">
        <v>1346.6</v>
      </c>
      <c r="L1813" s="127">
        <v>1377.9</v>
      </c>
      <c r="M1813" s="127">
        <v>1185891.19</v>
      </c>
      <c r="N1813" s="127">
        <v>763677.19</v>
      </c>
      <c r="O1813" s="127">
        <v>798831.54</v>
      </c>
      <c r="P1813" s="127">
        <v>397400.66</v>
      </c>
      <c r="Q1813" s="127">
        <v>880.66</v>
      </c>
    </row>
    <row r="1814" spans="1:17" ht="25.5" x14ac:dyDescent="0.2">
      <c r="A1814" t="str">
        <f t="shared" si="28"/>
        <v>2016_4043</v>
      </c>
      <c r="D1814" s="126">
        <v>1812</v>
      </c>
      <c r="E1814" s="127">
        <v>4043</v>
      </c>
      <c r="F1814" s="127" t="s">
        <v>156</v>
      </c>
      <c r="G1814" s="127">
        <v>4043</v>
      </c>
      <c r="H1814" s="127">
        <v>2016</v>
      </c>
      <c r="I1814" s="127">
        <v>0</v>
      </c>
      <c r="J1814" s="127">
        <v>1</v>
      </c>
      <c r="K1814" s="127">
        <v>701</v>
      </c>
      <c r="L1814" s="127">
        <v>687</v>
      </c>
      <c r="M1814" s="127">
        <v>1712911.79</v>
      </c>
      <c r="N1814" s="127">
        <v>450290.57</v>
      </c>
      <c r="O1814" s="127">
        <v>490095.83</v>
      </c>
      <c r="P1814" s="127">
        <v>312864.63</v>
      </c>
      <c r="Q1814" s="127">
        <v>2443.5300000000002</v>
      </c>
    </row>
    <row r="1815" spans="1:17" ht="38.25" x14ac:dyDescent="0.2">
      <c r="A1815" t="str">
        <f t="shared" si="28"/>
        <v>2016_4068</v>
      </c>
      <c r="D1815" s="126">
        <v>1813</v>
      </c>
      <c r="E1815" s="127">
        <v>4068</v>
      </c>
      <c r="F1815" s="127" t="s">
        <v>338</v>
      </c>
      <c r="G1815" s="127">
        <v>4068</v>
      </c>
      <c r="H1815" s="127">
        <v>2016</v>
      </c>
      <c r="I1815" s="127">
        <v>0</v>
      </c>
      <c r="J1815" s="127">
        <v>1</v>
      </c>
      <c r="K1815" s="127">
        <v>438.3</v>
      </c>
      <c r="L1815" s="127">
        <v>385.8</v>
      </c>
      <c r="M1815" s="127">
        <v>422605.87</v>
      </c>
      <c r="N1815" s="127">
        <v>99752.33</v>
      </c>
      <c r="O1815" s="127">
        <v>113339.46</v>
      </c>
      <c r="P1815" s="127">
        <v>129320.24</v>
      </c>
      <c r="Q1815" s="127">
        <v>964.19</v>
      </c>
    </row>
    <row r="1816" spans="1:17" x14ac:dyDescent="0.2">
      <c r="A1816" t="str">
        <f t="shared" si="28"/>
        <v>2016_4086</v>
      </c>
      <c r="D1816" s="126">
        <v>1814</v>
      </c>
      <c r="E1816" s="127">
        <v>4086</v>
      </c>
      <c r="F1816" s="127" t="s">
        <v>339</v>
      </c>
      <c r="G1816" s="127">
        <v>4086</v>
      </c>
      <c r="H1816" s="127">
        <v>2016</v>
      </c>
      <c r="I1816" s="127">
        <v>0</v>
      </c>
      <c r="J1816" s="127">
        <v>1</v>
      </c>
      <c r="K1816" s="127">
        <v>1975</v>
      </c>
      <c r="L1816" s="127">
        <v>2437.6999999999998</v>
      </c>
      <c r="M1816" s="127">
        <v>266728.86</v>
      </c>
      <c r="N1816" s="127">
        <v>285777.87</v>
      </c>
      <c r="O1816" s="127">
        <v>322458.27</v>
      </c>
      <c r="P1816" s="127">
        <v>292197.03999999998</v>
      </c>
      <c r="Q1816" s="127">
        <v>135.05000000000001</v>
      </c>
    </row>
    <row r="1817" spans="1:17" ht="25.5" x14ac:dyDescent="0.2">
      <c r="A1817" t="str">
        <f t="shared" si="28"/>
        <v>2016_4104</v>
      </c>
      <c r="D1817" s="126">
        <v>1815</v>
      </c>
      <c r="E1817" s="127">
        <v>4104</v>
      </c>
      <c r="F1817" s="127" t="s">
        <v>157</v>
      </c>
      <c r="G1817" s="127">
        <v>4104</v>
      </c>
      <c r="H1817" s="127">
        <v>2016</v>
      </c>
      <c r="I1817" s="127">
        <v>0</v>
      </c>
      <c r="J1817" s="127">
        <v>1</v>
      </c>
      <c r="K1817" s="127">
        <v>5321.1</v>
      </c>
      <c r="L1817" s="127">
        <v>4791.7</v>
      </c>
      <c r="M1817" s="127">
        <v>1850054.01</v>
      </c>
      <c r="N1817" s="127">
        <v>1198812.1100000001</v>
      </c>
      <c r="O1817" s="127">
        <v>1293796.8799999999</v>
      </c>
      <c r="P1817" s="127">
        <v>1030700.4</v>
      </c>
      <c r="Q1817" s="127">
        <v>347.68</v>
      </c>
    </row>
    <row r="1818" spans="1:17" ht="38.25" x14ac:dyDescent="0.2">
      <c r="A1818" t="str">
        <f t="shared" si="28"/>
        <v>2016_4122</v>
      </c>
      <c r="D1818" s="126">
        <v>1816</v>
      </c>
      <c r="E1818" s="127">
        <v>4122</v>
      </c>
      <c r="F1818" s="127" t="s">
        <v>158</v>
      </c>
      <c r="G1818" s="127">
        <v>4122</v>
      </c>
      <c r="H1818" s="127">
        <v>2016</v>
      </c>
      <c r="I1818" s="127">
        <v>0</v>
      </c>
      <c r="J1818" s="127">
        <v>1</v>
      </c>
      <c r="K1818" s="127">
        <v>525.20000000000005</v>
      </c>
      <c r="L1818" s="127">
        <v>559</v>
      </c>
      <c r="M1818" s="127">
        <v>424557.86</v>
      </c>
      <c r="N1818" s="127">
        <v>401603.02</v>
      </c>
      <c r="O1818" s="127">
        <v>409792.68</v>
      </c>
      <c r="P1818" s="127">
        <v>147643.23000000001</v>
      </c>
      <c r="Q1818" s="127">
        <v>808.37</v>
      </c>
    </row>
    <row r="1819" spans="1:17" ht="25.5" x14ac:dyDescent="0.2">
      <c r="A1819" t="str">
        <f t="shared" si="28"/>
        <v>2016_4131</v>
      </c>
      <c r="D1819" s="126">
        <v>1817</v>
      </c>
      <c r="E1819" s="127">
        <v>4131</v>
      </c>
      <c r="F1819" s="127" t="s">
        <v>159</v>
      </c>
      <c r="G1819" s="127">
        <v>4131</v>
      </c>
      <c r="H1819" s="127">
        <v>2016</v>
      </c>
      <c r="I1819" s="127">
        <v>0</v>
      </c>
      <c r="J1819" s="127">
        <v>1</v>
      </c>
      <c r="K1819" s="127">
        <v>3737.9</v>
      </c>
      <c r="L1819" s="127">
        <v>3745.9</v>
      </c>
      <c r="M1819" s="127">
        <v>2409416.35</v>
      </c>
      <c r="N1819" s="127">
        <v>511571.7</v>
      </c>
      <c r="O1819" s="127">
        <v>533798.21</v>
      </c>
      <c r="P1819" s="127">
        <v>1071104.77</v>
      </c>
      <c r="Q1819" s="127">
        <v>644.59</v>
      </c>
    </row>
    <row r="1820" spans="1:17" ht="25.5" x14ac:dyDescent="0.2">
      <c r="A1820" t="str">
        <f t="shared" si="28"/>
        <v>2016_4203</v>
      </c>
      <c r="D1820" s="126">
        <v>1818</v>
      </c>
      <c r="E1820" s="127">
        <v>4203</v>
      </c>
      <c r="F1820" s="127" t="s">
        <v>160</v>
      </c>
      <c r="G1820" s="127">
        <v>4203</v>
      </c>
      <c r="H1820" s="127">
        <v>2016</v>
      </c>
      <c r="I1820" s="127">
        <v>0</v>
      </c>
      <c r="J1820" s="127">
        <v>1</v>
      </c>
      <c r="K1820" s="127">
        <v>762.2</v>
      </c>
      <c r="L1820" s="127">
        <v>858.5</v>
      </c>
      <c r="M1820" s="127">
        <v>525040.38</v>
      </c>
      <c r="N1820" s="127">
        <v>280330.19</v>
      </c>
      <c r="O1820" s="127">
        <v>284517.81</v>
      </c>
      <c r="P1820" s="127">
        <v>110255</v>
      </c>
      <c r="Q1820" s="127">
        <v>688.85</v>
      </c>
    </row>
    <row r="1821" spans="1:17" ht="25.5" x14ac:dyDescent="0.2">
      <c r="A1821" t="str">
        <f t="shared" si="28"/>
        <v>2016_4212</v>
      </c>
      <c r="D1821" s="126">
        <v>1819</v>
      </c>
      <c r="E1821" s="127">
        <v>4212</v>
      </c>
      <c r="F1821" s="127" t="s">
        <v>161</v>
      </c>
      <c r="G1821" s="127">
        <v>4212</v>
      </c>
      <c r="H1821" s="127">
        <v>2016</v>
      </c>
      <c r="I1821" s="127">
        <v>0</v>
      </c>
      <c r="J1821" s="127">
        <v>1</v>
      </c>
      <c r="K1821" s="127">
        <v>336.2</v>
      </c>
      <c r="L1821" s="127">
        <v>338.2</v>
      </c>
      <c r="M1821" s="127">
        <v>130456.9</v>
      </c>
      <c r="N1821" s="127">
        <v>71654.559999999998</v>
      </c>
      <c r="O1821" s="127">
        <v>135693.79999999999</v>
      </c>
      <c r="P1821" s="127">
        <v>64637.9</v>
      </c>
      <c r="Q1821" s="127">
        <v>388.03</v>
      </c>
    </row>
    <row r="1822" spans="1:17" ht="25.5" x14ac:dyDescent="0.2">
      <c r="A1822" t="str">
        <f t="shared" si="28"/>
        <v>2016_4271</v>
      </c>
      <c r="D1822" s="126">
        <v>1820</v>
      </c>
      <c r="E1822" s="127">
        <v>4271</v>
      </c>
      <c r="F1822" s="127" t="s">
        <v>162</v>
      </c>
      <c r="G1822" s="127">
        <v>4271</v>
      </c>
      <c r="H1822" s="127">
        <v>2016</v>
      </c>
      <c r="I1822" s="127">
        <v>0</v>
      </c>
      <c r="J1822" s="127">
        <v>1</v>
      </c>
      <c r="K1822" s="127">
        <v>1210.9000000000001</v>
      </c>
      <c r="L1822" s="127">
        <v>1405.3</v>
      </c>
      <c r="M1822" s="127">
        <v>152617.06</v>
      </c>
      <c r="N1822" s="127">
        <v>414722.22</v>
      </c>
      <c r="O1822" s="127">
        <v>431533.15</v>
      </c>
      <c r="P1822" s="127">
        <v>323478.69</v>
      </c>
      <c r="Q1822" s="127">
        <v>126.04</v>
      </c>
    </row>
    <row r="1823" spans="1:17" x14ac:dyDescent="0.2">
      <c r="A1823" t="str">
        <f t="shared" si="28"/>
        <v>2016_4269</v>
      </c>
      <c r="D1823" s="126">
        <v>1821</v>
      </c>
      <c r="E1823" s="127">
        <v>4269</v>
      </c>
      <c r="F1823" s="127" t="s">
        <v>163</v>
      </c>
      <c r="G1823" s="127">
        <v>4269</v>
      </c>
      <c r="H1823" s="127">
        <v>2016</v>
      </c>
      <c r="I1823" s="127">
        <v>0</v>
      </c>
      <c r="J1823" s="127">
        <v>1</v>
      </c>
      <c r="K1823" s="127">
        <v>535.20000000000005</v>
      </c>
      <c r="L1823" s="127">
        <v>468.2</v>
      </c>
      <c r="M1823" s="127">
        <v>351313.95</v>
      </c>
      <c r="N1823" s="127">
        <v>301255.78999999998</v>
      </c>
      <c r="O1823" s="127">
        <v>301449.32</v>
      </c>
      <c r="P1823" s="127">
        <v>138740.85999999999</v>
      </c>
      <c r="Q1823" s="127">
        <v>656.42</v>
      </c>
    </row>
    <row r="1824" spans="1:17" ht="25.5" x14ac:dyDescent="0.2">
      <c r="A1824" t="str">
        <f t="shared" si="28"/>
        <v>2016_4356</v>
      </c>
      <c r="D1824" s="126">
        <v>1822</v>
      </c>
      <c r="E1824" s="127">
        <v>4356</v>
      </c>
      <c r="F1824" s="127" t="s">
        <v>164</v>
      </c>
      <c r="G1824" s="127">
        <v>4356</v>
      </c>
      <c r="H1824" s="127">
        <v>2016</v>
      </c>
      <c r="I1824" s="127">
        <v>0</v>
      </c>
      <c r="J1824" s="127">
        <v>1</v>
      </c>
      <c r="K1824" s="127">
        <v>862.1</v>
      </c>
      <c r="L1824" s="127">
        <v>802.1</v>
      </c>
      <c r="M1824" s="127">
        <v>1091185.94</v>
      </c>
      <c r="N1824" s="127">
        <v>605371.88</v>
      </c>
      <c r="O1824" s="127">
        <v>706705.44</v>
      </c>
      <c r="P1824" s="127">
        <v>238515.09</v>
      </c>
      <c r="Q1824" s="127">
        <v>1265.73</v>
      </c>
    </row>
    <row r="1825" spans="1:17" ht="38.25" x14ac:dyDescent="0.2">
      <c r="A1825" t="str">
        <f t="shared" si="28"/>
        <v>2016_4149</v>
      </c>
      <c r="D1825" s="126">
        <v>1823</v>
      </c>
      <c r="E1825" s="127">
        <v>4149</v>
      </c>
      <c r="F1825" s="127" t="s">
        <v>340</v>
      </c>
      <c r="G1825" s="127">
        <v>4149</v>
      </c>
      <c r="H1825" s="127">
        <v>2016</v>
      </c>
      <c r="I1825" s="127">
        <v>0</v>
      </c>
      <c r="J1825" s="127">
        <v>1</v>
      </c>
      <c r="K1825" s="127">
        <v>1419.4</v>
      </c>
      <c r="L1825" s="127">
        <v>1418.4</v>
      </c>
      <c r="M1825" s="127">
        <v>316980.42</v>
      </c>
      <c r="N1825" s="127">
        <v>199983.43</v>
      </c>
      <c r="O1825" s="127">
        <v>225151.47</v>
      </c>
      <c r="P1825" s="127">
        <v>193556.72</v>
      </c>
      <c r="Q1825" s="127">
        <v>223.32</v>
      </c>
    </row>
    <row r="1826" spans="1:17" ht="25.5" x14ac:dyDescent="0.2">
      <c r="A1826" t="str">
        <f t="shared" si="28"/>
        <v>2016_4437</v>
      </c>
      <c r="D1826" s="126">
        <v>1824</v>
      </c>
      <c r="E1826" s="127">
        <v>4437</v>
      </c>
      <c r="F1826" s="127" t="s">
        <v>165</v>
      </c>
      <c r="G1826" s="127">
        <v>4437</v>
      </c>
      <c r="H1826" s="127">
        <v>2016</v>
      </c>
      <c r="I1826" s="127">
        <v>0</v>
      </c>
      <c r="J1826" s="127">
        <v>1</v>
      </c>
      <c r="K1826" s="127">
        <v>515.29999999999995</v>
      </c>
      <c r="L1826" s="127">
        <v>499.3</v>
      </c>
      <c r="M1826" s="127">
        <v>173130.49</v>
      </c>
      <c r="N1826" s="127">
        <v>199989.55</v>
      </c>
      <c r="O1826" s="127">
        <v>201554.1</v>
      </c>
      <c r="P1826" s="127">
        <v>170832.48</v>
      </c>
      <c r="Q1826" s="127">
        <v>335.98</v>
      </c>
    </row>
    <row r="1827" spans="1:17" ht="25.5" x14ac:dyDescent="0.2">
      <c r="A1827" t="str">
        <f t="shared" si="28"/>
        <v>2016_4446</v>
      </c>
      <c r="D1827" s="126">
        <v>1825</v>
      </c>
      <c r="E1827" s="127">
        <v>4446</v>
      </c>
      <c r="F1827" s="127" t="s">
        <v>166</v>
      </c>
      <c r="G1827" s="127">
        <v>4446</v>
      </c>
      <c r="H1827" s="127">
        <v>2016</v>
      </c>
      <c r="I1827" s="127">
        <v>0</v>
      </c>
      <c r="J1827" s="127">
        <v>1</v>
      </c>
      <c r="K1827" s="127">
        <v>1050.0999999999999</v>
      </c>
      <c r="L1827" s="127">
        <v>1096.0999999999999</v>
      </c>
      <c r="M1827" s="127">
        <v>675161.12</v>
      </c>
      <c r="N1827" s="127">
        <v>277991.65000000002</v>
      </c>
      <c r="O1827" s="127">
        <v>306166.52</v>
      </c>
      <c r="P1827" s="127">
        <v>215054.18</v>
      </c>
      <c r="Q1827" s="127">
        <v>642.95000000000005</v>
      </c>
    </row>
    <row r="1828" spans="1:17" x14ac:dyDescent="0.2">
      <c r="A1828" t="str">
        <f t="shared" si="28"/>
        <v>2016_4491</v>
      </c>
      <c r="D1828" s="126">
        <v>1826</v>
      </c>
      <c r="E1828" s="127">
        <v>4491</v>
      </c>
      <c r="F1828" s="127" t="s">
        <v>167</v>
      </c>
      <c r="G1828" s="127">
        <v>4491</v>
      </c>
      <c r="H1828" s="127">
        <v>2016</v>
      </c>
      <c r="I1828" s="127">
        <v>0</v>
      </c>
      <c r="J1828" s="127">
        <v>1</v>
      </c>
      <c r="K1828" s="127">
        <v>339.5</v>
      </c>
      <c r="L1828" s="127">
        <v>361</v>
      </c>
      <c r="M1828" s="127">
        <v>69138.42</v>
      </c>
      <c r="N1828" s="127">
        <v>70109.08</v>
      </c>
      <c r="O1828" s="127">
        <v>72346.91</v>
      </c>
      <c r="P1828" s="127">
        <v>57383</v>
      </c>
      <c r="Q1828" s="127">
        <v>203.65</v>
      </c>
    </row>
    <row r="1829" spans="1:17" ht="25.5" x14ac:dyDescent="0.2">
      <c r="A1829" t="str">
        <f t="shared" si="28"/>
        <v>2016_4505</v>
      </c>
      <c r="D1829" s="126">
        <v>1827</v>
      </c>
      <c r="E1829" s="127">
        <v>4505</v>
      </c>
      <c r="F1829" s="127" t="s">
        <v>168</v>
      </c>
      <c r="G1829" s="127">
        <v>4505</v>
      </c>
      <c r="H1829" s="127">
        <v>2016</v>
      </c>
      <c r="I1829" s="127">
        <v>0</v>
      </c>
      <c r="J1829" s="127">
        <v>1</v>
      </c>
      <c r="K1829" s="127">
        <v>266.60000000000002</v>
      </c>
      <c r="L1829" s="127">
        <v>223.4</v>
      </c>
      <c r="M1829" s="127">
        <v>186962.13</v>
      </c>
      <c r="N1829" s="127">
        <v>49974.22</v>
      </c>
      <c r="O1829" s="127">
        <v>53674.52</v>
      </c>
      <c r="P1829" s="127">
        <v>36271</v>
      </c>
      <c r="Q1829" s="127">
        <v>701.28</v>
      </c>
    </row>
    <row r="1830" spans="1:17" ht="25.5" x14ac:dyDescent="0.2">
      <c r="A1830" t="str">
        <f t="shared" si="28"/>
        <v>2016_4509</v>
      </c>
      <c r="D1830" s="126">
        <v>1828</v>
      </c>
      <c r="E1830" s="127">
        <v>4509</v>
      </c>
      <c r="F1830" s="127" t="s">
        <v>169</v>
      </c>
      <c r="G1830" s="127">
        <v>4509</v>
      </c>
      <c r="H1830" s="127">
        <v>2016</v>
      </c>
      <c r="I1830" s="127">
        <v>0</v>
      </c>
      <c r="J1830" s="127">
        <v>1</v>
      </c>
      <c r="K1830" s="127">
        <v>213.2</v>
      </c>
      <c r="L1830" s="127">
        <v>113</v>
      </c>
      <c r="M1830" s="127">
        <v>230852.12</v>
      </c>
      <c r="N1830" s="127">
        <v>225176.46</v>
      </c>
      <c r="O1830" s="127">
        <v>227455.18</v>
      </c>
      <c r="P1830" s="127">
        <v>76691</v>
      </c>
      <c r="Q1830" s="127">
        <v>1082.8</v>
      </c>
    </row>
    <row r="1831" spans="1:17" ht="25.5" x14ac:dyDescent="0.2">
      <c r="A1831" t="str">
        <f t="shared" si="28"/>
        <v>2016_4518</v>
      </c>
      <c r="D1831" s="126">
        <v>1829</v>
      </c>
      <c r="E1831" s="127">
        <v>4518</v>
      </c>
      <c r="F1831" s="127" t="s">
        <v>170</v>
      </c>
      <c r="G1831" s="127">
        <v>4518</v>
      </c>
      <c r="H1831" s="127">
        <v>2016</v>
      </c>
      <c r="I1831" s="127">
        <v>0</v>
      </c>
      <c r="J1831" s="127">
        <v>1</v>
      </c>
      <c r="K1831" s="127">
        <v>222.9</v>
      </c>
      <c r="L1831" s="127">
        <v>208</v>
      </c>
      <c r="M1831" s="127">
        <v>95213.47</v>
      </c>
      <c r="N1831" s="127">
        <v>0</v>
      </c>
      <c r="O1831" s="127">
        <v>5221.43</v>
      </c>
      <c r="P1831" s="127">
        <v>45649.47</v>
      </c>
      <c r="Q1831" s="127">
        <v>427.16</v>
      </c>
    </row>
    <row r="1832" spans="1:17" ht="25.5" x14ac:dyDescent="0.2">
      <c r="A1832" t="str">
        <f t="shared" si="28"/>
        <v>2016_4527</v>
      </c>
      <c r="D1832" s="126">
        <v>1830</v>
      </c>
      <c r="E1832" s="127">
        <v>4527</v>
      </c>
      <c r="F1832" s="127" t="s">
        <v>171</v>
      </c>
      <c r="G1832" s="127">
        <v>4527</v>
      </c>
      <c r="H1832" s="127">
        <v>2016</v>
      </c>
      <c r="I1832" s="127">
        <v>0</v>
      </c>
      <c r="J1832" s="127">
        <v>1</v>
      </c>
      <c r="K1832" s="127">
        <v>640.6</v>
      </c>
      <c r="L1832" s="127">
        <v>633.1</v>
      </c>
      <c r="M1832" s="127">
        <v>293039.46000000002</v>
      </c>
      <c r="N1832" s="127">
        <v>200885.67</v>
      </c>
      <c r="O1832" s="127">
        <v>212780.51</v>
      </c>
      <c r="P1832" s="127">
        <v>221535.64</v>
      </c>
      <c r="Q1832" s="127">
        <v>457.45</v>
      </c>
    </row>
    <row r="1833" spans="1:17" ht="25.5" x14ac:dyDescent="0.2">
      <c r="A1833" t="str">
        <f t="shared" si="28"/>
        <v>2016_4536</v>
      </c>
      <c r="D1833" s="126">
        <v>1831</v>
      </c>
      <c r="E1833" s="127">
        <v>4536</v>
      </c>
      <c r="F1833" s="127" t="s">
        <v>172</v>
      </c>
      <c r="G1833" s="127">
        <v>4536</v>
      </c>
      <c r="H1833" s="127">
        <v>2016</v>
      </c>
      <c r="I1833" s="127">
        <v>0</v>
      </c>
      <c r="J1833" s="127">
        <v>1</v>
      </c>
      <c r="K1833" s="127">
        <v>1992.3</v>
      </c>
      <c r="L1833" s="127">
        <v>2059.6</v>
      </c>
      <c r="M1833" s="127">
        <v>210780.5</v>
      </c>
      <c r="N1833" s="127">
        <v>335963.26</v>
      </c>
      <c r="O1833" s="127">
        <v>374314.92</v>
      </c>
      <c r="P1833" s="127">
        <v>396786.27</v>
      </c>
      <c r="Q1833" s="127">
        <v>105.8</v>
      </c>
    </row>
    <row r="1834" spans="1:17" ht="25.5" x14ac:dyDescent="0.2">
      <c r="A1834" t="str">
        <f t="shared" si="28"/>
        <v>2016_4554</v>
      </c>
      <c r="D1834" s="126">
        <v>1832</v>
      </c>
      <c r="E1834" s="127">
        <v>4554</v>
      </c>
      <c r="F1834" s="127" t="s">
        <v>173</v>
      </c>
      <c r="G1834" s="127">
        <v>4554</v>
      </c>
      <c r="H1834" s="127">
        <v>2016</v>
      </c>
      <c r="I1834" s="127">
        <v>0</v>
      </c>
      <c r="J1834" s="127">
        <v>1</v>
      </c>
      <c r="K1834" s="127">
        <v>1105</v>
      </c>
      <c r="L1834" s="127">
        <v>1292.2</v>
      </c>
      <c r="M1834" s="127">
        <v>199254.67</v>
      </c>
      <c r="N1834" s="127">
        <v>284717.96000000002</v>
      </c>
      <c r="O1834" s="127">
        <v>308273.36</v>
      </c>
      <c r="P1834" s="127">
        <v>285195.07</v>
      </c>
      <c r="Q1834" s="127">
        <v>180.32</v>
      </c>
    </row>
    <row r="1835" spans="1:17" x14ac:dyDescent="0.2">
      <c r="A1835" t="str">
        <f t="shared" si="28"/>
        <v>2016_4572</v>
      </c>
      <c r="D1835" s="126">
        <v>1833</v>
      </c>
      <c r="E1835" s="127">
        <v>4572</v>
      </c>
      <c r="F1835" s="127" t="s">
        <v>174</v>
      </c>
      <c r="G1835" s="127">
        <v>4572</v>
      </c>
      <c r="H1835" s="127">
        <v>2016</v>
      </c>
      <c r="I1835" s="127">
        <v>0</v>
      </c>
      <c r="J1835" s="127">
        <v>1</v>
      </c>
      <c r="K1835" s="127">
        <v>259.89999999999998</v>
      </c>
      <c r="L1835" s="127">
        <v>325.89999999999998</v>
      </c>
      <c r="M1835" s="127">
        <v>161698.85999999999</v>
      </c>
      <c r="N1835" s="127">
        <v>49871.1</v>
      </c>
      <c r="O1835" s="127">
        <v>78174.45</v>
      </c>
      <c r="P1835" s="127">
        <v>70998.929999999993</v>
      </c>
      <c r="Q1835" s="127">
        <v>622.16</v>
      </c>
    </row>
    <row r="1836" spans="1:17" ht="25.5" x14ac:dyDescent="0.2">
      <c r="A1836" t="str">
        <f t="shared" si="28"/>
        <v>2016_4581</v>
      </c>
      <c r="D1836" s="126">
        <v>1834</v>
      </c>
      <c r="E1836" s="127">
        <v>4581</v>
      </c>
      <c r="F1836" s="127" t="s">
        <v>175</v>
      </c>
      <c r="G1836" s="127">
        <v>4581</v>
      </c>
      <c r="H1836" s="127">
        <v>2016</v>
      </c>
      <c r="I1836" s="127">
        <v>0</v>
      </c>
      <c r="J1836" s="127">
        <v>1</v>
      </c>
      <c r="K1836" s="127">
        <v>5170</v>
      </c>
      <c r="L1836" s="127">
        <v>5040.8999999999996</v>
      </c>
      <c r="M1836" s="127">
        <v>987832.12</v>
      </c>
      <c r="N1836" s="127">
        <v>1267162.42</v>
      </c>
      <c r="O1836" s="127">
        <v>1351492.85</v>
      </c>
      <c r="P1836" s="127">
        <v>1270887.3700000001</v>
      </c>
      <c r="Q1836" s="127">
        <v>191.07</v>
      </c>
    </row>
    <row r="1837" spans="1:17" ht="25.5" x14ac:dyDescent="0.2">
      <c r="A1837" t="str">
        <f t="shared" si="28"/>
        <v>2016_4599</v>
      </c>
      <c r="D1837" s="126">
        <v>1835</v>
      </c>
      <c r="E1837" s="127">
        <v>4599</v>
      </c>
      <c r="F1837" s="127" t="s">
        <v>176</v>
      </c>
      <c r="G1837" s="127">
        <v>4599</v>
      </c>
      <c r="H1837" s="127">
        <v>2016</v>
      </c>
      <c r="I1837" s="127">
        <v>0</v>
      </c>
      <c r="J1837" s="127">
        <v>1</v>
      </c>
      <c r="K1837" s="127">
        <v>630.1</v>
      </c>
      <c r="L1837" s="127">
        <v>607.20000000000005</v>
      </c>
      <c r="M1837" s="127">
        <v>388404.42</v>
      </c>
      <c r="N1837" s="127">
        <v>145017.1</v>
      </c>
      <c r="O1837" s="127">
        <v>156866.57999999999</v>
      </c>
      <c r="P1837" s="127">
        <v>166298.03</v>
      </c>
      <c r="Q1837" s="127">
        <v>616.41999999999996</v>
      </c>
    </row>
    <row r="1838" spans="1:17" x14ac:dyDescent="0.2">
      <c r="A1838" t="str">
        <f t="shared" si="28"/>
        <v>2016_4617</v>
      </c>
      <c r="D1838" s="126">
        <v>1836</v>
      </c>
      <c r="E1838" s="127">
        <v>4617</v>
      </c>
      <c r="F1838" s="127" t="s">
        <v>177</v>
      </c>
      <c r="G1838" s="127">
        <v>4617</v>
      </c>
      <c r="H1838" s="127">
        <v>2016</v>
      </c>
      <c r="I1838" s="127">
        <v>0</v>
      </c>
      <c r="J1838" s="127">
        <v>1</v>
      </c>
      <c r="K1838" s="127">
        <v>1537</v>
      </c>
      <c r="L1838" s="127">
        <v>1553.1</v>
      </c>
      <c r="M1838" s="127">
        <v>164884.15</v>
      </c>
      <c r="N1838" s="127">
        <v>387891.17</v>
      </c>
      <c r="O1838" s="127">
        <v>398742.18</v>
      </c>
      <c r="P1838" s="127">
        <v>247424.49</v>
      </c>
      <c r="Q1838" s="127">
        <v>107.28</v>
      </c>
    </row>
    <row r="1839" spans="1:17" ht="25.5" x14ac:dyDescent="0.2">
      <c r="A1839" t="str">
        <f t="shared" si="28"/>
        <v>2016_4662</v>
      </c>
      <c r="D1839" s="126">
        <v>1837</v>
      </c>
      <c r="E1839" s="127">
        <v>4662</v>
      </c>
      <c r="F1839" s="127" t="s">
        <v>178</v>
      </c>
      <c r="G1839" s="127">
        <v>4662</v>
      </c>
      <c r="H1839" s="127">
        <v>2016</v>
      </c>
      <c r="I1839" s="127">
        <v>0</v>
      </c>
      <c r="J1839" s="127">
        <v>1</v>
      </c>
      <c r="K1839" s="127">
        <v>981.9</v>
      </c>
      <c r="L1839" s="127">
        <v>997.8</v>
      </c>
      <c r="M1839" s="127">
        <v>366403.17</v>
      </c>
      <c r="N1839" s="127">
        <v>324485.08</v>
      </c>
      <c r="O1839" s="127">
        <v>369953.02</v>
      </c>
      <c r="P1839" s="127">
        <v>308640.69</v>
      </c>
      <c r="Q1839" s="127">
        <v>373.16</v>
      </c>
    </row>
    <row r="1840" spans="1:17" ht="25.5" x14ac:dyDescent="0.2">
      <c r="A1840" t="str">
        <f t="shared" si="28"/>
        <v>2016_4689</v>
      </c>
      <c r="D1840" s="126">
        <v>1838</v>
      </c>
      <c r="E1840" s="127">
        <v>4689</v>
      </c>
      <c r="F1840" s="127" t="s">
        <v>179</v>
      </c>
      <c r="G1840" s="127">
        <v>4689</v>
      </c>
      <c r="H1840" s="127">
        <v>2016</v>
      </c>
      <c r="I1840" s="127">
        <v>0</v>
      </c>
      <c r="J1840" s="127">
        <v>1</v>
      </c>
      <c r="K1840" s="127">
        <v>498.6</v>
      </c>
      <c r="L1840" s="127">
        <v>510.4</v>
      </c>
      <c r="M1840" s="127">
        <v>1415.3</v>
      </c>
      <c r="N1840" s="127">
        <v>98459.96</v>
      </c>
      <c r="O1840" s="127">
        <v>107455.98</v>
      </c>
      <c r="P1840" s="127">
        <v>115180.22</v>
      </c>
      <c r="Q1840" s="127">
        <v>2.84</v>
      </c>
    </row>
    <row r="1841" spans="1:17" ht="25.5" x14ac:dyDescent="0.2">
      <c r="A1841" t="str">
        <f t="shared" si="28"/>
        <v>2016_4644</v>
      </c>
      <c r="D1841" s="126">
        <v>1839</v>
      </c>
      <c r="E1841" s="127">
        <v>4644</v>
      </c>
      <c r="F1841" s="127" t="s">
        <v>180</v>
      </c>
      <c r="G1841" s="127">
        <v>4644</v>
      </c>
      <c r="H1841" s="127">
        <v>2016</v>
      </c>
      <c r="I1841" s="127">
        <v>0</v>
      </c>
      <c r="J1841" s="127">
        <v>1</v>
      </c>
      <c r="K1841" s="127">
        <v>467.3</v>
      </c>
      <c r="L1841" s="127">
        <v>476.2</v>
      </c>
      <c r="M1841" s="127">
        <v>245627.78</v>
      </c>
      <c r="N1841" s="127">
        <v>200142.79</v>
      </c>
      <c r="O1841" s="127">
        <v>221789.36</v>
      </c>
      <c r="P1841" s="127">
        <v>189714.87</v>
      </c>
      <c r="Q1841" s="127">
        <v>525.63</v>
      </c>
    </row>
    <row r="1842" spans="1:17" x14ac:dyDescent="0.2">
      <c r="A1842" t="str">
        <f t="shared" si="28"/>
        <v>2016_4725</v>
      </c>
      <c r="D1842" s="126">
        <v>1840</v>
      </c>
      <c r="E1842" s="127">
        <v>4725</v>
      </c>
      <c r="F1842" s="127" t="s">
        <v>181</v>
      </c>
      <c r="G1842" s="127">
        <v>4725</v>
      </c>
      <c r="H1842" s="127">
        <v>2016</v>
      </c>
      <c r="I1842" s="127">
        <v>0</v>
      </c>
      <c r="J1842" s="127">
        <v>1</v>
      </c>
      <c r="K1842" s="127">
        <v>2956.2</v>
      </c>
      <c r="L1842" s="127">
        <v>2834.4</v>
      </c>
      <c r="M1842" s="127">
        <v>922662.46</v>
      </c>
      <c r="N1842" s="127">
        <v>449433.25</v>
      </c>
      <c r="O1842" s="127">
        <v>521953.86</v>
      </c>
      <c r="P1842" s="127">
        <v>453318.21</v>
      </c>
      <c r="Q1842" s="127">
        <v>312.11</v>
      </c>
    </row>
    <row r="1843" spans="1:17" ht="25.5" x14ac:dyDescent="0.2">
      <c r="A1843" t="str">
        <f t="shared" si="28"/>
        <v>2016_2673</v>
      </c>
      <c r="D1843" s="126">
        <v>1841</v>
      </c>
      <c r="E1843" s="127">
        <v>2673</v>
      </c>
      <c r="F1843" s="127" t="s">
        <v>182</v>
      </c>
      <c r="G1843" s="127">
        <v>2673</v>
      </c>
      <c r="H1843" s="127">
        <v>2016</v>
      </c>
      <c r="I1843" s="127">
        <v>0</v>
      </c>
      <c r="J1843" s="127">
        <v>1</v>
      </c>
      <c r="K1843" s="127">
        <v>660.3</v>
      </c>
      <c r="L1843" s="127">
        <v>648.5</v>
      </c>
      <c r="M1843" s="127">
        <v>180444.74</v>
      </c>
      <c r="N1843" s="127">
        <v>350023.89</v>
      </c>
      <c r="O1843" s="127">
        <v>373604.97</v>
      </c>
      <c r="P1843" s="127">
        <v>325595.03999999998</v>
      </c>
      <c r="Q1843" s="127">
        <v>273.27999999999997</v>
      </c>
    </row>
    <row r="1844" spans="1:17" ht="25.5" x14ac:dyDescent="0.2">
      <c r="A1844" t="str">
        <f t="shared" si="28"/>
        <v>2016_153</v>
      </c>
      <c r="D1844" s="126">
        <v>1842</v>
      </c>
      <c r="E1844" s="127">
        <v>153</v>
      </c>
      <c r="F1844" s="127" t="s">
        <v>183</v>
      </c>
      <c r="G1844" s="127">
        <v>153</v>
      </c>
      <c r="H1844" s="127">
        <v>2016</v>
      </c>
      <c r="I1844" s="127">
        <v>0</v>
      </c>
      <c r="J1844" s="127">
        <v>1</v>
      </c>
      <c r="K1844" s="127">
        <v>602</v>
      </c>
      <c r="L1844" s="127">
        <v>624</v>
      </c>
      <c r="M1844" s="127">
        <v>182289.59</v>
      </c>
      <c r="N1844" s="127">
        <v>202749.24</v>
      </c>
      <c r="O1844" s="127">
        <v>221264.59</v>
      </c>
      <c r="P1844" s="127">
        <v>221769.42</v>
      </c>
      <c r="Q1844" s="127">
        <v>302.81</v>
      </c>
    </row>
    <row r="1845" spans="1:17" ht="25.5" x14ac:dyDescent="0.2">
      <c r="A1845" t="str">
        <f t="shared" si="28"/>
        <v>2016_3691</v>
      </c>
      <c r="D1845" s="126">
        <v>1843</v>
      </c>
      <c r="E1845" s="127">
        <v>3691</v>
      </c>
      <c r="F1845" s="127" t="s">
        <v>184</v>
      </c>
      <c r="G1845" s="127">
        <v>3691</v>
      </c>
      <c r="H1845" s="127">
        <v>2016</v>
      </c>
      <c r="I1845" s="127">
        <v>0</v>
      </c>
      <c r="J1845" s="127">
        <v>1</v>
      </c>
      <c r="K1845" s="127">
        <v>824.9</v>
      </c>
      <c r="L1845" s="127">
        <v>724.2</v>
      </c>
      <c r="M1845" s="127">
        <v>238047.26</v>
      </c>
      <c r="N1845" s="127">
        <v>250630.13</v>
      </c>
      <c r="O1845" s="127">
        <v>252774.76</v>
      </c>
      <c r="P1845" s="127">
        <v>299580.55</v>
      </c>
      <c r="Q1845" s="127">
        <v>288.58</v>
      </c>
    </row>
    <row r="1846" spans="1:17" ht="38.25" x14ac:dyDescent="0.2">
      <c r="A1846" t="str">
        <f t="shared" si="28"/>
        <v>2016_4774</v>
      </c>
      <c r="D1846" s="126">
        <v>1844</v>
      </c>
      <c r="E1846" s="127">
        <v>4774</v>
      </c>
      <c r="F1846" s="127" t="s">
        <v>341</v>
      </c>
      <c r="G1846" s="127">
        <v>4774</v>
      </c>
      <c r="H1846" s="127">
        <v>2016</v>
      </c>
      <c r="I1846" s="127">
        <v>0</v>
      </c>
      <c r="J1846" s="127">
        <v>2</v>
      </c>
      <c r="K1846" s="127">
        <v>1176.8</v>
      </c>
      <c r="L1846" s="127">
        <v>1119.8</v>
      </c>
      <c r="M1846" s="127">
        <v>706479.83</v>
      </c>
      <c r="N1846" s="127">
        <v>539264.14</v>
      </c>
      <c r="O1846" s="127">
        <v>567826.44999999995</v>
      </c>
      <c r="P1846" s="127">
        <v>508706.16</v>
      </c>
      <c r="Q1846" s="127">
        <v>600.34</v>
      </c>
    </row>
    <row r="1847" spans="1:17" ht="25.5" x14ac:dyDescent="0.2">
      <c r="A1847" t="str">
        <f t="shared" si="28"/>
        <v>2016_873</v>
      </c>
      <c r="D1847" s="126">
        <v>1845</v>
      </c>
      <c r="E1847" s="127">
        <v>873</v>
      </c>
      <c r="F1847" s="127" t="s">
        <v>185</v>
      </c>
      <c r="G1847" s="127">
        <v>873</v>
      </c>
      <c r="H1847" s="127">
        <v>2016</v>
      </c>
      <c r="I1847" s="127">
        <v>0</v>
      </c>
      <c r="J1847" s="127">
        <v>1</v>
      </c>
      <c r="K1847" s="127">
        <v>480.9</v>
      </c>
      <c r="L1847" s="127">
        <v>475.4</v>
      </c>
      <c r="M1847" s="127">
        <v>225895.78</v>
      </c>
      <c r="N1847" s="127">
        <v>225280.19</v>
      </c>
      <c r="O1847" s="127">
        <v>245359.26</v>
      </c>
      <c r="P1847" s="127">
        <v>140286</v>
      </c>
      <c r="Q1847" s="127">
        <v>469.74</v>
      </c>
    </row>
    <row r="1848" spans="1:17" ht="25.5" x14ac:dyDescent="0.2">
      <c r="A1848" t="str">
        <f t="shared" si="28"/>
        <v>2016_4778</v>
      </c>
      <c r="D1848" s="126">
        <v>1846</v>
      </c>
      <c r="E1848" s="127">
        <v>4778</v>
      </c>
      <c r="F1848" s="127" t="s">
        <v>186</v>
      </c>
      <c r="G1848" s="127">
        <v>4778</v>
      </c>
      <c r="H1848" s="127">
        <v>2016</v>
      </c>
      <c r="I1848" s="127">
        <v>0</v>
      </c>
      <c r="J1848" s="127">
        <v>1</v>
      </c>
      <c r="K1848" s="127">
        <v>266.60000000000002</v>
      </c>
      <c r="L1848" s="127">
        <v>279</v>
      </c>
      <c r="M1848" s="127">
        <v>92223.28</v>
      </c>
      <c r="N1848" s="127">
        <v>101192.65</v>
      </c>
      <c r="O1848" s="127">
        <v>116018.74</v>
      </c>
      <c r="P1848" s="127">
        <v>131885.16</v>
      </c>
      <c r="Q1848" s="127">
        <v>345.92</v>
      </c>
    </row>
    <row r="1849" spans="1:17" ht="25.5" x14ac:dyDescent="0.2">
      <c r="A1849" t="str">
        <f t="shared" si="28"/>
        <v>2016_4777</v>
      </c>
      <c r="D1849" s="126">
        <v>1847</v>
      </c>
      <c r="E1849" s="127">
        <v>4777</v>
      </c>
      <c r="F1849" s="127" t="s">
        <v>187</v>
      </c>
      <c r="G1849" s="127">
        <v>4777</v>
      </c>
      <c r="H1849" s="127">
        <v>2016</v>
      </c>
      <c r="I1849" s="127">
        <v>0</v>
      </c>
      <c r="J1849" s="127">
        <v>1</v>
      </c>
      <c r="K1849" s="127">
        <v>659</v>
      </c>
      <c r="L1849" s="127">
        <v>614</v>
      </c>
      <c r="M1849" s="127">
        <v>365694.86</v>
      </c>
      <c r="N1849" s="127">
        <v>195614.47</v>
      </c>
      <c r="O1849" s="127">
        <v>215836.82</v>
      </c>
      <c r="P1849" s="127">
        <v>239247.65</v>
      </c>
      <c r="Q1849" s="127">
        <v>554.91999999999996</v>
      </c>
    </row>
    <row r="1850" spans="1:17" ht="25.5" x14ac:dyDescent="0.2">
      <c r="A1850" t="str">
        <f t="shared" si="28"/>
        <v>2016_4776</v>
      </c>
      <c r="D1850" s="126">
        <v>1848</v>
      </c>
      <c r="E1850" s="127">
        <v>4776</v>
      </c>
      <c r="F1850" s="127" t="s">
        <v>188</v>
      </c>
      <c r="G1850" s="127">
        <v>4776</v>
      </c>
      <c r="H1850" s="127">
        <v>2016</v>
      </c>
      <c r="I1850" s="127">
        <v>0</v>
      </c>
      <c r="J1850" s="127">
        <v>1</v>
      </c>
      <c r="K1850" s="127">
        <v>486.8</v>
      </c>
      <c r="L1850" s="127">
        <v>523.20000000000005</v>
      </c>
      <c r="M1850" s="127">
        <v>175467.13</v>
      </c>
      <c r="N1850" s="127">
        <v>220403.72</v>
      </c>
      <c r="O1850" s="127">
        <v>237903.76</v>
      </c>
      <c r="P1850" s="127">
        <v>216045</v>
      </c>
      <c r="Q1850" s="127">
        <v>360.45</v>
      </c>
    </row>
    <row r="1851" spans="1:17" ht="25.5" x14ac:dyDescent="0.2">
      <c r="A1851" t="str">
        <f t="shared" si="28"/>
        <v>2016_4779</v>
      </c>
      <c r="D1851" s="126">
        <v>1849</v>
      </c>
      <c r="E1851" s="127">
        <v>4779</v>
      </c>
      <c r="F1851" s="127" t="s">
        <v>189</v>
      </c>
      <c r="G1851" s="127">
        <v>4779</v>
      </c>
      <c r="H1851" s="127">
        <v>2016</v>
      </c>
      <c r="I1851" s="127">
        <v>0</v>
      </c>
      <c r="J1851" s="127">
        <v>1</v>
      </c>
      <c r="K1851" s="127">
        <v>1517.2</v>
      </c>
      <c r="L1851" s="127">
        <v>1522.2</v>
      </c>
      <c r="M1851" s="127">
        <v>390439.45</v>
      </c>
      <c r="N1851" s="127">
        <v>410368.51</v>
      </c>
      <c r="O1851" s="127">
        <v>440998.04</v>
      </c>
      <c r="P1851" s="127">
        <v>300148.23</v>
      </c>
      <c r="Q1851" s="127">
        <v>257.33999999999997</v>
      </c>
    </row>
    <row r="1852" spans="1:17" ht="25.5" x14ac:dyDescent="0.2">
      <c r="A1852" t="str">
        <f t="shared" si="28"/>
        <v>2016_4784</v>
      </c>
      <c r="D1852" s="126">
        <v>1850</v>
      </c>
      <c r="E1852" s="127">
        <v>4784</v>
      </c>
      <c r="F1852" s="127" t="s">
        <v>190</v>
      </c>
      <c r="G1852" s="127">
        <v>4784</v>
      </c>
      <c r="H1852" s="127">
        <v>2016</v>
      </c>
      <c r="I1852" s="127">
        <v>0</v>
      </c>
      <c r="J1852" s="127">
        <v>1</v>
      </c>
      <c r="K1852" s="127">
        <v>3078.2</v>
      </c>
      <c r="L1852" s="127">
        <v>3135.6</v>
      </c>
      <c r="M1852" s="127">
        <v>1249384.54</v>
      </c>
      <c r="N1852" s="127">
        <v>866680.84</v>
      </c>
      <c r="O1852" s="127">
        <v>948271.22</v>
      </c>
      <c r="P1852" s="127">
        <v>616380.18000000005</v>
      </c>
      <c r="Q1852" s="127">
        <v>405.88</v>
      </c>
    </row>
    <row r="1853" spans="1:17" ht="25.5" x14ac:dyDescent="0.2">
      <c r="A1853" t="str">
        <f t="shared" si="28"/>
        <v>2016_4785</v>
      </c>
      <c r="D1853" s="126">
        <v>1851</v>
      </c>
      <c r="E1853" s="127">
        <v>4785</v>
      </c>
      <c r="F1853" s="127" t="s">
        <v>342</v>
      </c>
      <c r="G1853" s="127">
        <v>4785</v>
      </c>
      <c r="H1853" s="127">
        <v>2016</v>
      </c>
      <c r="I1853" s="127">
        <v>0</v>
      </c>
      <c r="J1853" s="127">
        <v>1</v>
      </c>
      <c r="K1853" s="127">
        <v>453.3</v>
      </c>
      <c r="L1853" s="127">
        <v>456.1</v>
      </c>
      <c r="M1853" s="127">
        <v>605683.72</v>
      </c>
      <c r="N1853" s="127">
        <v>0</v>
      </c>
      <c r="O1853" s="127">
        <v>8487.8700000000008</v>
      </c>
      <c r="P1853" s="127">
        <v>114702.3</v>
      </c>
      <c r="Q1853" s="127">
        <v>1336.17</v>
      </c>
    </row>
    <row r="1854" spans="1:17" ht="25.5" x14ac:dyDescent="0.2">
      <c r="A1854" t="str">
        <f t="shared" si="28"/>
        <v>2016_333</v>
      </c>
      <c r="D1854" s="126">
        <v>1852</v>
      </c>
      <c r="E1854" s="127">
        <v>333</v>
      </c>
      <c r="F1854" s="127" t="s">
        <v>191</v>
      </c>
      <c r="G1854" s="127">
        <v>333</v>
      </c>
      <c r="H1854" s="127">
        <v>2016</v>
      </c>
      <c r="I1854" s="127">
        <v>0</v>
      </c>
      <c r="J1854" s="127">
        <v>1</v>
      </c>
      <c r="K1854" s="127">
        <v>420</v>
      </c>
      <c r="L1854" s="127">
        <v>358</v>
      </c>
      <c r="M1854" s="127">
        <v>361748.81</v>
      </c>
      <c r="N1854" s="127">
        <v>149972.51</v>
      </c>
      <c r="O1854" s="127">
        <v>162979.89000000001</v>
      </c>
      <c r="P1854" s="127">
        <v>136968.47</v>
      </c>
      <c r="Q1854" s="127">
        <v>861.31</v>
      </c>
    </row>
    <row r="1855" spans="1:17" x14ac:dyDescent="0.2">
      <c r="A1855" t="str">
        <f t="shared" si="28"/>
        <v>2016_4773</v>
      </c>
      <c r="D1855" s="126">
        <v>1853</v>
      </c>
      <c r="E1855" s="127">
        <v>4773</v>
      </c>
      <c r="F1855" s="127" t="s">
        <v>192</v>
      </c>
      <c r="G1855" s="127">
        <v>4773</v>
      </c>
      <c r="H1855" s="127">
        <v>2016</v>
      </c>
      <c r="I1855" s="127">
        <v>0</v>
      </c>
      <c r="J1855" s="127">
        <v>1</v>
      </c>
      <c r="K1855" s="127">
        <v>552.1</v>
      </c>
      <c r="L1855" s="127">
        <v>852.4</v>
      </c>
      <c r="M1855" s="127">
        <v>47236.05</v>
      </c>
      <c r="N1855" s="127">
        <v>100726.3</v>
      </c>
      <c r="O1855" s="127">
        <v>101544.92</v>
      </c>
      <c r="P1855" s="127">
        <v>220859.07</v>
      </c>
      <c r="Q1855" s="127">
        <v>85.56</v>
      </c>
    </row>
    <row r="1856" spans="1:17" ht="25.5" x14ac:dyDescent="0.2">
      <c r="A1856" t="str">
        <f t="shared" si="28"/>
        <v>2016_4788</v>
      </c>
      <c r="D1856" s="126">
        <v>1854</v>
      </c>
      <c r="E1856" s="127">
        <v>4788</v>
      </c>
      <c r="F1856" s="127" t="s">
        <v>193</v>
      </c>
      <c r="G1856" s="127">
        <v>4788</v>
      </c>
      <c r="H1856" s="127">
        <v>2016</v>
      </c>
      <c r="I1856" s="127">
        <v>0</v>
      </c>
      <c r="J1856" s="127">
        <v>1</v>
      </c>
      <c r="K1856" s="127">
        <v>503</v>
      </c>
      <c r="L1856" s="127">
        <v>497</v>
      </c>
      <c r="M1856" s="127">
        <v>274415.46999999997</v>
      </c>
      <c r="N1856" s="127">
        <v>200073.29</v>
      </c>
      <c r="O1856" s="127">
        <v>219290.43</v>
      </c>
      <c r="P1856" s="127">
        <v>105662</v>
      </c>
      <c r="Q1856" s="127">
        <v>545.55999999999995</v>
      </c>
    </row>
    <row r="1857" spans="1:17" x14ac:dyDescent="0.2">
      <c r="A1857" t="str">
        <f t="shared" si="28"/>
        <v>2016_4797</v>
      </c>
      <c r="D1857" s="126">
        <v>1855</v>
      </c>
      <c r="E1857" s="127">
        <v>4797</v>
      </c>
      <c r="F1857" s="127" t="s">
        <v>194</v>
      </c>
      <c r="G1857" s="127">
        <v>4797</v>
      </c>
      <c r="H1857" s="127">
        <v>2016</v>
      </c>
      <c r="I1857" s="127">
        <v>0</v>
      </c>
      <c r="J1857" s="127">
        <v>1</v>
      </c>
      <c r="K1857" s="127">
        <v>2646.7</v>
      </c>
      <c r="L1857" s="127">
        <v>2710.1</v>
      </c>
      <c r="M1857" s="127">
        <v>2176989.63</v>
      </c>
      <c r="N1857" s="127">
        <v>448847.66</v>
      </c>
      <c r="O1857" s="127">
        <v>514003.68</v>
      </c>
      <c r="P1857" s="127">
        <v>449056.56</v>
      </c>
      <c r="Q1857" s="127">
        <v>822.53</v>
      </c>
    </row>
    <row r="1858" spans="1:17" x14ac:dyDescent="0.2">
      <c r="A1858" t="str">
        <f t="shared" si="28"/>
        <v>2016_4860</v>
      </c>
      <c r="D1858" s="126">
        <v>1856</v>
      </c>
      <c r="E1858" s="127">
        <v>4860</v>
      </c>
      <c r="F1858" s="127" t="s">
        <v>343</v>
      </c>
      <c r="G1858" s="127">
        <v>4860</v>
      </c>
      <c r="H1858" s="127">
        <v>2016</v>
      </c>
      <c r="I1858" s="127">
        <v>0</v>
      </c>
      <c r="J1858" s="127">
        <v>2</v>
      </c>
      <c r="K1858" s="127">
        <v>977.6</v>
      </c>
      <c r="L1858" s="127">
        <v>974.4</v>
      </c>
      <c r="M1858" s="127">
        <v>1388549.55</v>
      </c>
      <c r="N1858" s="127">
        <v>407738.55</v>
      </c>
      <c r="O1858" s="127">
        <v>453745.42</v>
      </c>
      <c r="P1858" s="127">
        <v>324969.11</v>
      </c>
      <c r="Q1858" s="127">
        <v>1420.37</v>
      </c>
    </row>
    <row r="1859" spans="1:17" x14ac:dyDescent="0.2">
      <c r="A1859" t="str">
        <f t="shared" si="28"/>
        <v>2016_4869</v>
      </c>
      <c r="D1859" s="126">
        <v>1857</v>
      </c>
      <c r="E1859" s="127">
        <v>4869</v>
      </c>
      <c r="F1859" s="127" t="s">
        <v>195</v>
      </c>
      <c r="G1859" s="127">
        <v>4869</v>
      </c>
      <c r="H1859" s="127">
        <v>2016</v>
      </c>
      <c r="I1859" s="127">
        <v>0</v>
      </c>
      <c r="J1859" s="127">
        <v>1</v>
      </c>
      <c r="K1859" s="127">
        <v>1313</v>
      </c>
      <c r="L1859" s="127">
        <v>1235.3</v>
      </c>
      <c r="M1859" s="127">
        <v>667996.84</v>
      </c>
      <c r="N1859" s="127">
        <v>401445.27</v>
      </c>
      <c r="O1859" s="127">
        <v>437897.92</v>
      </c>
      <c r="P1859" s="127">
        <v>363925.44</v>
      </c>
      <c r="Q1859" s="127">
        <v>508.76</v>
      </c>
    </row>
    <row r="1860" spans="1:17" x14ac:dyDescent="0.2">
      <c r="A1860" t="str">
        <f t="shared" ref="A1860:A1923" si="29">CONCATENATE(H1860,"_",G1860)</f>
        <v>2016_4878</v>
      </c>
      <c r="D1860" s="126">
        <v>1858</v>
      </c>
      <c r="E1860" s="127">
        <v>4878</v>
      </c>
      <c r="F1860" s="127" t="s">
        <v>196</v>
      </c>
      <c r="G1860" s="127">
        <v>4878</v>
      </c>
      <c r="H1860" s="127">
        <v>2016</v>
      </c>
      <c r="I1860" s="127">
        <v>0</v>
      </c>
      <c r="J1860" s="127">
        <v>1</v>
      </c>
      <c r="K1860" s="127">
        <v>638.5</v>
      </c>
      <c r="L1860" s="127">
        <v>722.3</v>
      </c>
      <c r="M1860" s="127">
        <v>790198.13</v>
      </c>
      <c r="N1860" s="127">
        <v>500710.76</v>
      </c>
      <c r="O1860" s="127">
        <v>504926.06</v>
      </c>
      <c r="P1860" s="127">
        <v>547219.75</v>
      </c>
      <c r="Q1860" s="127">
        <v>1237.5899999999999</v>
      </c>
    </row>
    <row r="1861" spans="1:17" x14ac:dyDescent="0.2">
      <c r="A1861" t="str">
        <f t="shared" si="29"/>
        <v>2016_4890</v>
      </c>
      <c r="D1861" s="126">
        <v>1859</v>
      </c>
      <c r="E1861" s="127">
        <v>4890</v>
      </c>
      <c r="F1861" s="127" t="s">
        <v>197</v>
      </c>
      <c r="G1861" s="127">
        <v>4890</v>
      </c>
      <c r="H1861" s="127">
        <v>2016</v>
      </c>
      <c r="I1861" s="127">
        <v>0</v>
      </c>
      <c r="J1861" s="127">
        <v>1</v>
      </c>
      <c r="K1861" s="127">
        <v>959.2</v>
      </c>
      <c r="L1861" s="127">
        <v>943.3</v>
      </c>
      <c r="M1861" s="127">
        <v>350275.55</v>
      </c>
      <c r="N1861" s="127">
        <v>205318.66</v>
      </c>
      <c r="O1861" s="127">
        <v>220960.07</v>
      </c>
      <c r="P1861" s="127">
        <v>544586.64</v>
      </c>
      <c r="Q1861" s="127">
        <v>365.17</v>
      </c>
    </row>
    <row r="1862" spans="1:17" x14ac:dyDescent="0.2">
      <c r="A1862" t="str">
        <f t="shared" si="29"/>
        <v>2016_4905</v>
      </c>
      <c r="D1862" s="126">
        <v>1860</v>
      </c>
      <c r="E1862" s="127">
        <v>4905</v>
      </c>
      <c r="F1862" s="127" t="s">
        <v>344</v>
      </c>
      <c r="G1862" s="127">
        <v>4905</v>
      </c>
      <c r="H1862" s="127">
        <v>2016</v>
      </c>
      <c r="I1862" s="127">
        <v>0</v>
      </c>
      <c r="J1862" s="127">
        <v>1</v>
      </c>
      <c r="K1862" s="127">
        <v>243.4</v>
      </c>
      <c r="L1862" s="127">
        <v>81</v>
      </c>
      <c r="M1862" s="127">
        <v>170315.06</v>
      </c>
      <c r="N1862" s="127">
        <v>124383.12</v>
      </c>
      <c r="O1862" s="127">
        <v>125993.28</v>
      </c>
      <c r="P1862" s="127">
        <v>77092.149999999994</v>
      </c>
      <c r="Q1862" s="127">
        <v>699.73</v>
      </c>
    </row>
    <row r="1863" spans="1:17" ht="38.25" x14ac:dyDescent="0.2">
      <c r="A1863" t="str">
        <f t="shared" si="29"/>
        <v>2016_4978</v>
      </c>
      <c r="D1863" s="126">
        <v>1861</v>
      </c>
      <c r="E1863" s="127">
        <v>4978</v>
      </c>
      <c r="F1863" s="127" t="s">
        <v>198</v>
      </c>
      <c r="G1863" s="127">
        <v>4978</v>
      </c>
      <c r="H1863" s="127">
        <v>2016</v>
      </c>
      <c r="I1863" s="127">
        <v>0</v>
      </c>
      <c r="J1863" s="127">
        <v>1</v>
      </c>
      <c r="K1863" s="127">
        <v>194</v>
      </c>
      <c r="L1863" s="127">
        <v>156</v>
      </c>
      <c r="M1863" s="127">
        <v>216426.42</v>
      </c>
      <c r="N1863" s="127">
        <v>79965.929999999993</v>
      </c>
      <c r="O1863" s="127">
        <v>85472.33</v>
      </c>
      <c r="P1863" s="127">
        <v>59604.160000000003</v>
      </c>
      <c r="Q1863" s="127">
        <v>1115.5999999999999</v>
      </c>
    </row>
    <row r="1864" spans="1:17" x14ac:dyDescent="0.2">
      <c r="A1864" t="str">
        <f t="shared" si="29"/>
        <v>2016_4995</v>
      </c>
      <c r="D1864" s="126">
        <v>1862</v>
      </c>
      <c r="E1864" s="127">
        <v>4995</v>
      </c>
      <c r="F1864" s="127" t="s">
        <v>199</v>
      </c>
      <c r="G1864" s="127">
        <v>4995</v>
      </c>
      <c r="H1864" s="127">
        <v>2016</v>
      </c>
      <c r="I1864" s="127">
        <v>0</v>
      </c>
      <c r="J1864" s="127">
        <v>1</v>
      </c>
      <c r="K1864" s="127">
        <v>955</v>
      </c>
      <c r="L1864" s="127">
        <v>954.7</v>
      </c>
      <c r="M1864" s="127">
        <v>509788.02</v>
      </c>
      <c r="N1864" s="127">
        <v>200229.93</v>
      </c>
      <c r="O1864" s="127">
        <v>221904.01</v>
      </c>
      <c r="P1864" s="127">
        <v>260450.68</v>
      </c>
      <c r="Q1864" s="127">
        <v>533.80999999999995</v>
      </c>
    </row>
    <row r="1865" spans="1:17" ht="25.5" x14ac:dyDescent="0.2">
      <c r="A1865" t="str">
        <f t="shared" si="29"/>
        <v>2016_5013</v>
      </c>
      <c r="D1865" s="126">
        <v>1863</v>
      </c>
      <c r="E1865" s="127">
        <v>5013</v>
      </c>
      <c r="F1865" s="127" t="s">
        <v>200</v>
      </c>
      <c r="G1865" s="127">
        <v>5013</v>
      </c>
      <c r="H1865" s="127">
        <v>2016</v>
      </c>
      <c r="I1865" s="127">
        <v>0</v>
      </c>
      <c r="J1865" s="127">
        <v>1</v>
      </c>
      <c r="K1865" s="127">
        <v>2371.5</v>
      </c>
      <c r="L1865" s="127">
        <v>2283.6</v>
      </c>
      <c r="M1865" s="127">
        <v>1070322.46</v>
      </c>
      <c r="N1865" s="127">
        <v>541661.77</v>
      </c>
      <c r="O1865" s="127">
        <v>592005.67000000004</v>
      </c>
      <c r="P1865" s="127">
        <v>551328.18000000005</v>
      </c>
      <c r="Q1865" s="127">
        <v>451.33</v>
      </c>
    </row>
    <row r="1866" spans="1:17" x14ac:dyDescent="0.2">
      <c r="A1866" t="str">
        <f t="shared" si="29"/>
        <v>2016_5049</v>
      </c>
      <c r="D1866" s="126">
        <v>1864</v>
      </c>
      <c r="E1866" s="127">
        <v>5049</v>
      </c>
      <c r="F1866" s="127" t="s">
        <v>201</v>
      </c>
      <c r="G1866" s="127">
        <v>5049</v>
      </c>
      <c r="H1866" s="127">
        <v>2016</v>
      </c>
      <c r="I1866" s="127">
        <v>0</v>
      </c>
      <c r="J1866" s="127">
        <v>1</v>
      </c>
      <c r="K1866" s="127">
        <v>4622.8999999999996</v>
      </c>
      <c r="L1866" s="127">
        <v>4369.6000000000004</v>
      </c>
      <c r="M1866" s="127">
        <v>456308.59</v>
      </c>
      <c r="N1866" s="127">
        <v>699948.67</v>
      </c>
      <c r="O1866" s="127">
        <v>771037.27</v>
      </c>
      <c r="P1866" s="127">
        <v>497926.72</v>
      </c>
      <c r="Q1866" s="127">
        <v>98.71</v>
      </c>
    </row>
    <row r="1867" spans="1:17" x14ac:dyDescent="0.2">
      <c r="A1867" t="str">
        <f t="shared" si="29"/>
        <v>2016_5160</v>
      </c>
      <c r="D1867" s="126">
        <v>1865</v>
      </c>
      <c r="E1867" s="127">
        <v>5319</v>
      </c>
      <c r="F1867" s="127" t="s">
        <v>2</v>
      </c>
      <c r="G1867" s="127">
        <v>5160</v>
      </c>
      <c r="H1867" s="127">
        <v>2016</v>
      </c>
      <c r="I1867" s="127">
        <v>0</v>
      </c>
      <c r="J1867" s="127">
        <v>1</v>
      </c>
      <c r="K1867" s="127">
        <v>1068.9000000000001</v>
      </c>
      <c r="L1867" s="127">
        <v>1080.4000000000001</v>
      </c>
      <c r="M1867" s="127">
        <v>678335.84</v>
      </c>
      <c r="N1867" s="127">
        <v>464737.4</v>
      </c>
      <c r="O1867" s="127">
        <v>488461.33</v>
      </c>
      <c r="P1867" s="127">
        <v>238441.88</v>
      </c>
      <c r="Q1867" s="127">
        <v>634.61</v>
      </c>
    </row>
    <row r="1868" spans="1:17" ht="25.5" x14ac:dyDescent="0.2">
      <c r="A1868" t="str">
        <f t="shared" si="29"/>
        <v>2016_5121</v>
      </c>
      <c r="D1868" s="126">
        <v>1866</v>
      </c>
      <c r="E1868" s="127">
        <v>5121</v>
      </c>
      <c r="F1868" s="127" t="s">
        <v>202</v>
      </c>
      <c r="G1868" s="127">
        <v>5121</v>
      </c>
      <c r="H1868" s="127">
        <v>2016</v>
      </c>
      <c r="I1868" s="127">
        <v>0</v>
      </c>
      <c r="J1868" s="127">
        <v>1</v>
      </c>
      <c r="K1868" s="127">
        <v>729</v>
      </c>
      <c r="L1868" s="127">
        <v>712.2</v>
      </c>
      <c r="M1868" s="127">
        <v>207954.28</v>
      </c>
      <c r="N1868" s="127">
        <v>225395.37</v>
      </c>
      <c r="O1868" s="127">
        <v>244260.02</v>
      </c>
      <c r="P1868" s="127">
        <v>224009.34</v>
      </c>
      <c r="Q1868" s="127">
        <v>285.26</v>
      </c>
    </row>
    <row r="1869" spans="1:17" ht="25.5" x14ac:dyDescent="0.2">
      <c r="A1869" t="str">
        <f t="shared" si="29"/>
        <v>2016_5139</v>
      </c>
      <c r="D1869" s="126">
        <v>1867</v>
      </c>
      <c r="E1869" s="127">
        <v>5139</v>
      </c>
      <c r="F1869" s="127" t="s">
        <v>203</v>
      </c>
      <c r="G1869" s="127">
        <v>5139</v>
      </c>
      <c r="H1869" s="127">
        <v>2016</v>
      </c>
      <c r="I1869" s="127">
        <v>0</v>
      </c>
      <c r="J1869" s="127">
        <v>1</v>
      </c>
      <c r="K1869" s="127">
        <v>198</v>
      </c>
      <c r="L1869" s="127">
        <v>199</v>
      </c>
      <c r="M1869" s="127">
        <v>421343.74</v>
      </c>
      <c r="N1869" s="127">
        <v>110025.91</v>
      </c>
      <c r="O1869" s="127">
        <v>111236.69</v>
      </c>
      <c r="P1869" s="127">
        <v>68354.399999999994</v>
      </c>
      <c r="Q1869" s="127">
        <v>2128</v>
      </c>
    </row>
    <row r="1870" spans="1:17" x14ac:dyDescent="0.2">
      <c r="A1870" t="str">
        <f t="shared" si="29"/>
        <v>2016_5163</v>
      </c>
      <c r="D1870" s="126">
        <v>1868</v>
      </c>
      <c r="E1870" s="127">
        <v>5163</v>
      </c>
      <c r="F1870" s="127" t="s">
        <v>204</v>
      </c>
      <c r="G1870" s="127">
        <v>5163</v>
      </c>
      <c r="H1870" s="127">
        <v>2016</v>
      </c>
      <c r="I1870" s="127">
        <v>0</v>
      </c>
      <c r="J1870" s="127">
        <v>1</v>
      </c>
      <c r="K1870" s="127">
        <v>638.20000000000005</v>
      </c>
      <c r="L1870" s="127">
        <v>667.3</v>
      </c>
      <c r="M1870" s="127">
        <v>1016129.25</v>
      </c>
      <c r="N1870" s="127">
        <v>510591.74</v>
      </c>
      <c r="O1870" s="127">
        <v>525644.62</v>
      </c>
      <c r="P1870" s="127">
        <v>245701.58</v>
      </c>
      <c r="Q1870" s="127">
        <v>1592.18</v>
      </c>
    </row>
    <row r="1871" spans="1:17" x14ac:dyDescent="0.2">
      <c r="A1871" t="str">
        <f t="shared" si="29"/>
        <v>2016_5166</v>
      </c>
      <c r="D1871" s="126">
        <v>1869</v>
      </c>
      <c r="E1871" s="127">
        <v>5166</v>
      </c>
      <c r="F1871" s="127" t="s">
        <v>205</v>
      </c>
      <c r="G1871" s="127">
        <v>5166</v>
      </c>
      <c r="H1871" s="127">
        <v>2016</v>
      </c>
      <c r="I1871" s="127">
        <v>0</v>
      </c>
      <c r="J1871" s="127">
        <v>1</v>
      </c>
      <c r="K1871" s="127">
        <v>2140.5</v>
      </c>
      <c r="L1871" s="127">
        <v>2238.4</v>
      </c>
      <c r="M1871" s="127">
        <v>630894.53</v>
      </c>
      <c r="N1871" s="127">
        <v>500272.48</v>
      </c>
      <c r="O1871" s="127">
        <v>723151.37</v>
      </c>
      <c r="P1871" s="127">
        <v>562079.56999999995</v>
      </c>
      <c r="Q1871" s="127">
        <v>294.74</v>
      </c>
    </row>
    <row r="1872" spans="1:17" x14ac:dyDescent="0.2">
      <c r="A1872" t="str">
        <f t="shared" si="29"/>
        <v>2016_5184</v>
      </c>
      <c r="D1872" s="126">
        <v>1870</v>
      </c>
      <c r="E1872" s="127">
        <v>5184</v>
      </c>
      <c r="F1872" s="127" t="s">
        <v>206</v>
      </c>
      <c r="G1872" s="127">
        <v>5184</v>
      </c>
      <c r="H1872" s="127">
        <v>2016</v>
      </c>
      <c r="I1872" s="127">
        <v>0</v>
      </c>
      <c r="J1872" s="127">
        <v>1</v>
      </c>
      <c r="K1872" s="127">
        <v>1776.5</v>
      </c>
      <c r="L1872" s="127">
        <v>1703.5</v>
      </c>
      <c r="M1872" s="127">
        <v>529287.63</v>
      </c>
      <c r="N1872" s="127">
        <v>501621.12</v>
      </c>
      <c r="O1872" s="127">
        <v>553358.4</v>
      </c>
      <c r="P1872" s="127">
        <v>448340.78</v>
      </c>
      <c r="Q1872" s="127">
        <v>297.94</v>
      </c>
    </row>
    <row r="1873" spans="1:17" ht="25.5" x14ac:dyDescent="0.2">
      <c r="A1873" t="str">
        <f t="shared" si="29"/>
        <v>2016_5250</v>
      </c>
      <c r="D1873" s="126">
        <v>1871</v>
      </c>
      <c r="E1873" s="127">
        <v>5250</v>
      </c>
      <c r="F1873" s="127" t="s">
        <v>207</v>
      </c>
      <c r="G1873" s="127">
        <v>5250</v>
      </c>
      <c r="H1873" s="127">
        <v>2016</v>
      </c>
      <c r="I1873" s="127">
        <v>0</v>
      </c>
      <c r="J1873" s="127">
        <v>1</v>
      </c>
      <c r="K1873" s="127">
        <v>4531.8</v>
      </c>
      <c r="L1873" s="127">
        <v>4455.5</v>
      </c>
      <c r="M1873" s="127">
        <v>1504139.51</v>
      </c>
      <c r="N1873" s="127">
        <v>721565.2</v>
      </c>
      <c r="O1873" s="127">
        <v>760205.52</v>
      </c>
      <c r="P1873" s="127">
        <v>701034.89</v>
      </c>
      <c r="Q1873" s="127">
        <v>331.91</v>
      </c>
    </row>
    <row r="1874" spans="1:17" ht="25.5" x14ac:dyDescent="0.2">
      <c r="A1874" t="str">
        <f t="shared" si="29"/>
        <v>2016_5256</v>
      </c>
      <c r="D1874" s="126">
        <v>1872</v>
      </c>
      <c r="E1874" s="127">
        <v>5256</v>
      </c>
      <c r="F1874" s="127" t="s">
        <v>208</v>
      </c>
      <c r="G1874" s="127">
        <v>5256</v>
      </c>
      <c r="H1874" s="127">
        <v>2016</v>
      </c>
      <c r="I1874" s="127">
        <v>0</v>
      </c>
      <c r="J1874" s="127">
        <v>1</v>
      </c>
      <c r="K1874" s="127">
        <v>677.5</v>
      </c>
      <c r="L1874" s="127">
        <v>702.5</v>
      </c>
      <c r="M1874" s="127">
        <v>226483.18</v>
      </c>
      <c r="N1874" s="127">
        <v>110371.54</v>
      </c>
      <c r="O1874" s="127">
        <v>111043.9</v>
      </c>
      <c r="P1874" s="127">
        <v>337983.27</v>
      </c>
      <c r="Q1874" s="127">
        <v>334.29</v>
      </c>
    </row>
    <row r="1875" spans="1:17" ht="25.5" x14ac:dyDescent="0.2">
      <c r="A1875" t="str">
        <f t="shared" si="29"/>
        <v>2016_5283</v>
      </c>
      <c r="D1875" s="126">
        <v>1873</v>
      </c>
      <c r="E1875" s="127">
        <v>5283</v>
      </c>
      <c r="F1875" s="127" t="s">
        <v>209</v>
      </c>
      <c r="G1875" s="127">
        <v>5283</v>
      </c>
      <c r="H1875" s="127">
        <v>2016</v>
      </c>
      <c r="I1875" s="127">
        <v>0</v>
      </c>
      <c r="J1875" s="127">
        <v>1</v>
      </c>
      <c r="K1875" s="127">
        <v>716.9</v>
      </c>
      <c r="L1875" s="127">
        <v>689.9</v>
      </c>
      <c r="M1875" s="127">
        <v>858047.29</v>
      </c>
      <c r="N1875" s="127">
        <v>149941.07999999999</v>
      </c>
      <c r="O1875" s="127">
        <v>154586.78</v>
      </c>
      <c r="P1875" s="127">
        <v>196928.7</v>
      </c>
      <c r="Q1875" s="127">
        <v>1196.8900000000001</v>
      </c>
    </row>
    <row r="1876" spans="1:17" x14ac:dyDescent="0.2">
      <c r="A1876" t="str">
        <f t="shared" si="29"/>
        <v>2016_5310</v>
      </c>
      <c r="D1876" s="126">
        <v>1874</v>
      </c>
      <c r="E1876" s="127">
        <v>5310</v>
      </c>
      <c r="F1876" s="127" t="s">
        <v>210</v>
      </c>
      <c r="G1876" s="127">
        <v>5310</v>
      </c>
      <c r="H1876" s="127">
        <v>2016</v>
      </c>
      <c r="I1876" s="127">
        <v>0</v>
      </c>
      <c r="J1876" s="127">
        <v>1</v>
      </c>
      <c r="K1876" s="127">
        <v>674.2</v>
      </c>
      <c r="L1876" s="127">
        <v>677.2</v>
      </c>
      <c r="M1876" s="127">
        <v>445613.81</v>
      </c>
      <c r="N1876" s="127">
        <v>399947.57</v>
      </c>
      <c r="O1876" s="127">
        <v>415715.53</v>
      </c>
      <c r="P1876" s="127">
        <v>97625.279999999999</v>
      </c>
      <c r="Q1876" s="127">
        <v>660.95</v>
      </c>
    </row>
    <row r="1877" spans="1:17" x14ac:dyDescent="0.2">
      <c r="A1877" t="str">
        <f t="shared" si="29"/>
        <v>2016_5463</v>
      </c>
      <c r="D1877" s="126">
        <v>1875</v>
      </c>
      <c r="E1877" s="127">
        <v>5463</v>
      </c>
      <c r="F1877" s="127" t="s">
        <v>211</v>
      </c>
      <c r="G1877" s="127">
        <v>5463</v>
      </c>
      <c r="H1877" s="127">
        <v>2016</v>
      </c>
      <c r="I1877" s="127">
        <v>0</v>
      </c>
      <c r="J1877" s="127">
        <v>1</v>
      </c>
      <c r="K1877" s="127">
        <v>1133.0999999999999</v>
      </c>
      <c r="L1877" s="127">
        <v>1105.0999999999999</v>
      </c>
      <c r="M1877" s="127">
        <v>2261824.7400000002</v>
      </c>
      <c r="N1877" s="127">
        <v>398315.97</v>
      </c>
      <c r="O1877" s="127">
        <v>434852.63</v>
      </c>
      <c r="P1877" s="127">
        <v>322923.18</v>
      </c>
      <c r="Q1877" s="127">
        <v>1996.14</v>
      </c>
    </row>
    <row r="1878" spans="1:17" ht="25.5" x14ac:dyDescent="0.2">
      <c r="A1878" t="str">
        <f t="shared" si="29"/>
        <v>2016_5486</v>
      </c>
      <c r="D1878" s="126">
        <v>1876</v>
      </c>
      <c r="E1878" s="127">
        <v>5486</v>
      </c>
      <c r="F1878" s="127" t="s">
        <v>212</v>
      </c>
      <c r="G1878" s="127">
        <v>5486</v>
      </c>
      <c r="H1878" s="127">
        <v>2016</v>
      </c>
      <c r="I1878" s="127">
        <v>0</v>
      </c>
      <c r="J1878" s="127">
        <v>1</v>
      </c>
      <c r="K1878" s="127">
        <v>375.2</v>
      </c>
      <c r="L1878" s="127">
        <v>338</v>
      </c>
      <c r="M1878" s="127">
        <v>323109.89</v>
      </c>
      <c r="N1878" s="127">
        <v>183624.42</v>
      </c>
      <c r="O1878" s="127">
        <v>194169.73</v>
      </c>
      <c r="P1878" s="127">
        <v>99127.6</v>
      </c>
      <c r="Q1878" s="127">
        <v>861.17</v>
      </c>
    </row>
    <row r="1879" spans="1:17" x14ac:dyDescent="0.2">
      <c r="A1879" t="str">
        <f t="shared" si="29"/>
        <v>2016_5508</v>
      </c>
      <c r="D1879" s="126">
        <v>1877</v>
      </c>
      <c r="E1879" s="127">
        <v>5508</v>
      </c>
      <c r="F1879" s="127" t="s">
        <v>213</v>
      </c>
      <c r="G1879" s="127">
        <v>5508</v>
      </c>
      <c r="H1879" s="127">
        <v>2016</v>
      </c>
      <c r="I1879" s="127">
        <v>0</v>
      </c>
      <c r="J1879" s="127">
        <v>1</v>
      </c>
      <c r="K1879" s="127">
        <v>309.2</v>
      </c>
      <c r="L1879" s="127">
        <v>320.2</v>
      </c>
      <c r="M1879" s="127">
        <v>493414.72</v>
      </c>
      <c r="N1879" s="127">
        <v>101681.76</v>
      </c>
      <c r="O1879" s="127">
        <v>108801.08</v>
      </c>
      <c r="P1879" s="127">
        <v>60634</v>
      </c>
      <c r="Q1879" s="127">
        <v>1595.78</v>
      </c>
    </row>
    <row r="1880" spans="1:17" ht="25.5" x14ac:dyDescent="0.2">
      <c r="A1880" t="str">
        <f t="shared" si="29"/>
        <v>2016_1975</v>
      </c>
      <c r="D1880" s="126">
        <v>1878</v>
      </c>
      <c r="E1880" s="127">
        <v>1975</v>
      </c>
      <c r="F1880" s="127" t="s">
        <v>214</v>
      </c>
      <c r="G1880" s="127">
        <v>1975</v>
      </c>
      <c r="H1880" s="127">
        <v>2016</v>
      </c>
      <c r="I1880" s="127">
        <v>0</v>
      </c>
      <c r="J1880" s="127">
        <v>1</v>
      </c>
      <c r="K1880" s="127">
        <v>429.6</v>
      </c>
      <c r="L1880" s="127">
        <v>418.6</v>
      </c>
      <c r="M1880" s="127">
        <v>633938.31000000006</v>
      </c>
      <c r="N1880" s="127">
        <v>299790.40999999997</v>
      </c>
      <c r="O1880" s="127">
        <v>309806.32</v>
      </c>
      <c r="P1880" s="127">
        <v>85899</v>
      </c>
      <c r="Q1880" s="127">
        <v>1475.65</v>
      </c>
    </row>
    <row r="1881" spans="1:17" x14ac:dyDescent="0.2">
      <c r="A1881" t="str">
        <f t="shared" si="29"/>
        <v>2016_5510</v>
      </c>
      <c r="D1881" s="126">
        <v>1879</v>
      </c>
      <c r="E1881" s="127">
        <v>4824</v>
      </c>
      <c r="F1881" s="127" t="s">
        <v>215</v>
      </c>
      <c r="G1881" s="127">
        <v>5510</v>
      </c>
      <c r="H1881" s="127">
        <v>2016</v>
      </c>
      <c r="I1881" s="127">
        <v>0</v>
      </c>
      <c r="J1881" s="127">
        <v>1</v>
      </c>
      <c r="K1881" s="127">
        <v>691</v>
      </c>
      <c r="L1881" s="127">
        <v>604</v>
      </c>
      <c r="M1881" s="127">
        <v>141415.25</v>
      </c>
      <c r="N1881" s="127">
        <v>144878.17000000001</v>
      </c>
      <c r="O1881" s="127">
        <v>147277.07</v>
      </c>
      <c r="P1881" s="127">
        <v>238821.08</v>
      </c>
      <c r="Q1881" s="127">
        <v>204.65</v>
      </c>
    </row>
    <row r="1882" spans="1:17" ht="25.5" x14ac:dyDescent="0.2">
      <c r="A1882" t="str">
        <f t="shared" si="29"/>
        <v>2016_5607</v>
      </c>
      <c r="D1882" s="126">
        <v>1880</v>
      </c>
      <c r="E1882" s="127">
        <v>5607</v>
      </c>
      <c r="F1882" s="127" t="s">
        <v>216</v>
      </c>
      <c r="G1882" s="127">
        <v>5607</v>
      </c>
      <c r="H1882" s="127">
        <v>2016</v>
      </c>
      <c r="I1882" s="127">
        <v>0</v>
      </c>
      <c r="J1882" s="127">
        <v>1</v>
      </c>
      <c r="K1882" s="127">
        <v>739.7</v>
      </c>
      <c r="L1882" s="127">
        <v>796.7</v>
      </c>
      <c r="M1882" s="127">
        <v>327386.81</v>
      </c>
      <c r="N1882" s="127">
        <v>0</v>
      </c>
      <c r="O1882" s="127">
        <v>641.23</v>
      </c>
      <c r="P1882" s="127">
        <v>102083.04</v>
      </c>
      <c r="Q1882" s="127">
        <v>442.59</v>
      </c>
    </row>
    <row r="1883" spans="1:17" ht="25.5" x14ac:dyDescent="0.2">
      <c r="A1883" t="str">
        <f t="shared" si="29"/>
        <v>2016_5643</v>
      </c>
      <c r="D1883" s="126">
        <v>1881</v>
      </c>
      <c r="E1883" s="127">
        <v>5643</v>
      </c>
      <c r="F1883" s="127" t="s">
        <v>217</v>
      </c>
      <c r="G1883" s="127">
        <v>5643</v>
      </c>
      <c r="H1883" s="127">
        <v>2016</v>
      </c>
      <c r="I1883" s="127">
        <v>0</v>
      </c>
      <c r="J1883" s="127">
        <v>1</v>
      </c>
      <c r="K1883" s="127">
        <v>1010.2</v>
      </c>
      <c r="L1883" s="127">
        <v>1085.3</v>
      </c>
      <c r="M1883" s="127">
        <v>597350.66</v>
      </c>
      <c r="N1883" s="127">
        <v>283722.98</v>
      </c>
      <c r="O1883" s="127">
        <v>297108.15000000002</v>
      </c>
      <c r="P1883" s="127">
        <v>199792.75</v>
      </c>
      <c r="Q1883" s="127">
        <v>591.32000000000005</v>
      </c>
    </row>
    <row r="1884" spans="1:17" ht="51" x14ac:dyDescent="0.2">
      <c r="A1884" t="str">
        <f t="shared" si="29"/>
        <v>2016_5697</v>
      </c>
      <c r="D1884" s="126">
        <v>1882</v>
      </c>
      <c r="E1884" s="127">
        <v>5697</v>
      </c>
      <c r="F1884" s="127" t="s">
        <v>345</v>
      </c>
      <c r="G1884" s="127">
        <v>5697</v>
      </c>
      <c r="H1884" s="127">
        <v>2016</v>
      </c>
      <c r="I1884" s="127">
        <v>0</v>
      </c>
      <c r="J1884" s="127">
        <v>1</v>
      </c>
      <c r="K1884" s="127">
        <v>450.2</v>
      </c>
      <c r="L1884" s="127">
        <v>458</v>
      </c>
      <c r="M1884" s="127">
        <v>323019.84000000003</v>
      </c>
      <c r="N1884" s="127">
        <v>100537.12</v>
      </c>
      <c r="O1884" s="127">
        <v>114088.75</v>
      </c>
      <c r="P1884" s="127">
        <v>220027.41</v>
      </c>
      <c r="Q1884" s="127">
        <v>717.5</v>
      </c>
    </row>
    <row r="1885" spans="1:17" ht="25.5" x14ac:dyDescent="0.2">
      <c r="A1885" t="str">
        <f t="shared" si="29"/>
        <v>2016_5724</v>
      </c>
      <c r="D1885" s="126">
        <v>1883</v>
      </c>
      <c r="E1885" s="127">
        <v>5724</v>
      </c>
      <c r="F1885" s="127" t="s">
        <v>218</v>
      </c>
      <c r="G1885" s="127">
        <v>5724</v>
      </c>
      <c r="H1885" s="127">
        <v>2016</v>
      </c>
      <c r="I1885" s="127">
        <v>0</v>
      </c>
      <c r="J1885" s="127">
        <v>1</v>
      </c>
      <c r="K1885" s="127">
        <v>246</v>
      </c>
      <c r="L1885" s="127">
        <v>187</v>
      </c>
      <c r="M1885" s="127">
        <v>540855.57999999996</v>
      </c>
      <c r="N1885" s="127">
        <v>251548.61</v>
      </c>
      <c r="O1885" s="127">
        <v>260528.93</v>
      </c>
      <c r="P1885" s="127">
        <v>121579.29</v>
      </c>
      <c r="Q1885" s="127">
        <v>2198.6</v>
      </c>
    </row>
    <row r="1886" spans="1:17" x14ac:dyDescent="0.2">
      <c r="A1886" t="str">
        <f t="shared" si="29"/>
        <v>2016_5805</v>
      </c>
      <c r="D1886" s="126">
        <v>1884</v>
      </c>
      <c r="E1886" s="127">
        <v>5805</v>
      </c>
      <c r="F1886" s="127" t="s">
        <v>219</v>
      </c>
      <c r="G1886" s="127">
        <v>5805</v>
      </c>
      <c r="H1886" s="127">
        <v>2016</v>
      </c>
      <c r="I1886" s="127">
        <v>0</v>
      </c>
      <c r="J1886" s="127">
        <v>1</v>
      </c>
      <c r="K1886" s="127">
        <v>1150.4000000000001</v>
      </c>
      <c r="L1886" s="127">
        <v>1281</v>
      </c>
      <c r="M1886" s="127">
        <v>738944.83</v>
      </c>
      <c r="N1886" s="127">
        <v>499906.86</v>
      </c>
      <c r="O1886" s="127">
        <v>639966.19999999995</v>
      </c>
      <c r="P1886" s="127">
        <v>826147.33</v>
      </c>
      <c r="Q1886" s="127">
        <v>642.34</v>
      </c>
    </row>
    <row r="1887" spans="1:17" ht="25.5" x14ac:dyDescent="0.2">
      <c r="A1887" t="str">
        <f t="shared" si="29"/>
        <v>2016_5823</v>
      </c>
      <c r="D1887" s="126">
        <v>1885</v>
      </c>
      <c r="E1887" s="127">
        <v>5823</v>
      </c>
      <c r="F1887" s="127" t="s">
        <v>220</v>
      </c>
      <c r="G1887" s="127">
        <v>5823</v>
      </c>
      <c r="H1887" s="127">
        <v>2016</v>
      </c>
      <c r="I1887" s="127">
        <v>0</v>
      </c>
      <c r="J1887" s="127">
        <v>1</v>
      </c>
      <c r="K1887" s="127">
        <v>351.3</v>
      </c>
      <c r="L1887" s="127">
        <v>315</v>
      </c>
      <c r="M1887" s="127">
        <v>1043743.33</v>
      </c>
      <c r="N1887" s="127">
        <v>405343.9</v>
      </c>
      <c r="O1887" s="127">
        <v>414376.6</v>
      </c>
      <c r="P1887" s="127">
        <v>105799.52</v>
      </c>
      <c r="Q1887" s="127">
        <v>2971.09</v>
      </c>
    </row>
    <row r="1888" spans="1:17" ht="25.5" x14ac:dyDescent="0.2">
      <c r="A1888" t="str">
        <f t="shared" si="29"/>
        <v>2016_5832</v>
      </c>
      <c r="D1888" s="126">
        <v>1886</v>
      </c>
      <c r="E1888" s="127">
        <v>5832</v>
      </c>
      <c r="F1888" s="127" t="s">
        <v>221</v>
      </c>
      <c r="G1888" s="127">
        <v>5832</v>
      </c>
      <c r="H1888" s="127">
        <v>2016</v>
      </c>
      <c r="I1888" s="127">
        <v>0</v>
      </c>
      <c r="J1888" s="127">
        <v>1</v>
      </c>
      <c r="K1888" s="127">
        <v>293.2</v>
      </c>
      <c r="L1888" s="127">
        <v>188</v>
      </c>
      <c r="M1888" s="127">
        <v>177353.88</v>
      </c>
      <c r="N1888" s="127">
        <v>25002.76</v>
      </c>
      <c r="O1888" s="127">
        <v>25323.759999999998</v>
      </c>
      <c r="P1888" s="127">
        <v>57563.34</v>
      </c>
      <c r="Q1888" s="127">
        <v>604.89</v>
      </c>
    </row>
    <row r="1889" spans="1:17" ht="38.25" x14ac:dyDescent="0.2">
      <c r="A1889" t="str">
        <f t="shared" si="29"/>
        <v>2016_5877</v>
      </c>
      <c r="D1889" s="126">
        <v>1887</v>
      </c>
      <c r="E1889" s="127">
        <v>5877</v>
      </c>
      <c r="F1889" s="127" t="s">
        <v>222</v>
      </c>
      <c r="G1889" s="127">
        <v>5877</v>
      </c>
      <c r="H1889" s="127">
        <v>2016</v>
      </c>
      <c r="I1889" s="127">
        <v>0</v>
      </c>
      <c r="J1889" s="127">
        <v>1</v>
      </c>
      <c r="K1889" s="127">
        <v>1403.2</v>
      </c>
      <c r="L1889" s="127">
        <v>1621.2</v>
      </c>
      <c r="M1889" s="127">
        <v>722483.53</v>
      </c>
      <c r="N1889" s="127">
        <v>497072.62</v>
      </c>
      <c r="O1889" s="127">
        <v>543922.35</v>
      </c>
      <c r="P1889" s="127">
        <v>466195.23</v>
      </c>
      <c r="Q1889" s="127">
        <v>514.88</v>
      </c>
    </row>
    <row r="1890" spans="1:17" x14ac:dyDescent="0.2">
      <c r="A1890" t="str">
        <f t="shared" si="29"/>
        <v>2016_5895</v>
      </c>
      <c r="D1890" s="126">
        <v>1888</v>
      </c>
      <c r="E1890" s="127">
        <v>5895</v>
      </c>
      <c r="F1890" s="127" t="s">
        <v>223</v>
      </c>
      <c r="G1890" s="127">
        <v>5895</v>
      </c>
      <c r="H1890" s="127">
        <v>2016</v>
      </c>
      <c r="I1890" s="127">
        <v>0</v>
      </c>
      <c r="J1890" s="127">
        <v>1</v>
      </c>
      <c r="K1890" s="127">
        <v>297.7</v>
      </c>
      <c r="L1890" s="127">
        <v>271.7</v>
      </c>
      <c r="M1890" s="127">
        <v>202353.08</v>
      </c>
      <c r="N1890" s="127">
        <v>74643.12</v>
      </c>
      <c r="O1890" s="127">
        <v>83543.47</v>
      </c>
      <c r="P1890" s="127">
        <v>51452</v>
      </c>
      <c r="Q1890" s="127">
        <v>679.72</v>
      </c>
    </row>
    <row r="1891" spans="1:17" x14ac:dyDescent="0.2">
      <c r="A1891" t="str">
        <f t="shared" si="29"/>
        <v>2016_5949</v>
      </c>
      <c r="D1891" s="126">
        <v>1889</v>
      </c>
      <c r="E1891" s="127">
        <v>5949</v>
      </c>
      <c r="F1891" s="127" t="s">
        <v>224</v>
      </c>
      <c r="G1891" s="127">
        <v>5949</v>
      </c>
      <c r="H1891" s="127">
        <v>2016</v>
      </c>
      <c r="I1891" s="127">
        <v>0</v>
      </c>
      <c r="J1891" s="127">
        <v>1</v>
      </c>
      <c r="K1891" s="127">
        <v>1079.5</v>
      </c>
      <c r="L1891" s="127">
        <v>1068.5</v>
      </c>
      <c r="M1891" s="127">
        <v>333812.21000000002</v>
      </c>
      <c r="N1891" s="127">
        <v>502336</v>
      </c>
      <c r="O1891" s="127">
        <v>534153.39</v>
      </c>
      <c r="P1891" s="127">
        <v>347173.17</v>
      </c>
      <c r="Q1891" s="127">
        <v>309.23</v>
      </c>
    </row>
    <row r="1892" spans="1:17" ht="25.5" x14ac:dyDescent="0.2">
      <c r="A1892" t="str">
        <f t="shared" si="29"/>
        <v>2016_5976</v>
      </c>
      <c r="D1892" s="126">
        <v>1890</v>
      </c>
      <c r="E1892" s="127">
        <v>5976</v>
      </c>
      <c r="F1892" s="127" t="s">
        <v>225</v>
      </c>
      <c r="G1892" s="127">
        <v>5976</v>
      </c>
      <c r="H1892" s="127">
        <v>2016</v>
      </c>
      <c r="I1892" s="127">
        <v>0</v>
      </c>
      <c r="J1892" s="127">
        <v>1</v>
      </c>
      <c r="K1892" s="127">
        <v>1003.5</v>
      </c>
      <c r="L1892" s="127">
        <v>1035.7</v>
      </c>
      <c r="M1892" s="127">
        <v>581784.42000000004</v>
      </c>
      <c r="N1892" s="127">
        <v>399109.05</v>
      </c>
      <c r="O1892" s="127">
        <v>433576.17</v>
      </c>
      <c r="P1892" s="127">
        <v>274844.40000000002</v>
      </c>
      <c r="Q1892" s="127">
        <v>579.76</v>
      </c>
    </row>
    <row r="1893" spans="1:17" ht="38.25" x14ac:dyDescent="0.2">
      <c r="A1893" t="str">
        <f t="shared" si="29"/>
        <v>2016_5994</v>
      </c>
      <c r="D1893" s="126">
        <v>1891</v>
      </c>
      <c r="E1893" s="127">
        <v>5994</v>
      </c>
      <c r="F1893" s="127" t="s">
        <v>226</v>
      </c>
      <c r="G1893" s="127">
        <v>5994</v>
      </c>
      <c r="H1893" s="127">
        <v>2016</v>
      </c>
      <c r="I1893" s="127">
        <v>0</v>
      </c>
      <c r="J1893" s="127">
        <v>1</v>
      </c>
      <c r="K1893" s="127">
        <v>768.1</v>
      </c>
      <c r="L1893" s="127">
        <v>774.1</v>
      </c>
      <c r="M1893" s="127">
        <v>399848.77</v>
      </c>
      <c r="N1893" s="127">
        <v>451006.53</v>
      </c>
      <c r="O1893" s="127">
        <v>477727.33</v>
      </c>
      <c r="P1893" s="127">
        <v>327309.17</v>
      </c>
      <c r="Q1893" s="127">
        <v>520.57000000000005</v>
      </c>
    </row>
    <row r="1894" spans="1:17" x14ac:dyDescent="0.2">
      <c r="A1894" t="str">
        <f t="shared" si="29"/>
        <v>2016_6003</v>
      </c>
      <c r="D1894" s="126">
        <v>1892</v>
      </c>
      <c r="E1894" s="127">
        <v>6003</v>
      </c>
      <c r="F1894" s="127" t="s">
        <v>227</v>
      </c>
      <c r="G1894" s="127">
        <v>6003</v>
      </c>
      <c r="H1894" s="127">
        <v>2016</v>
      </c>
      <c r="I1894" s="127">
        <v>0</v>
      </c>
      <c r="J1894" s="127">
        <v>1</v>
      </c>
      <c r="K1894" s="127">
        <v>332.8</v>
      </c>
      <c r="L1894" s="127">
        <v>391.8</v>
      </c>
      <c r="M1894" s="127">
        <v>188326.71</v>
      </c>
      <c r="N1894" s="127">
        <v>99106.53</v>
      </c>
      <c r="O1894" s="127">
        <v>102355.83</v>
      </c>
      <c r="P1894" s="127">
        <v>83390.820000000007</v>
      </c>
      <c r="Q1894" s="127">
        <v>565.89</v>
      </c>
    </row>
    <row r="1895" spans="1:17" ht="25.5" x14ac:dyDescent="0.2">
      <c r="A1895" t="str">
        <f t="shared" si="29"/>
        <v>2016_6012</v>
      </c>
      <c r="D1895" s="126">
        <v>1893</v>
      </c>
      <c r="E1895" s="127">
        <v>6012</v>
      </c>
      <c r="F1895" s="127" t="s">
        <v>228</v>
      </c>
      <c r="G1895" s="127">
        <v>6012</v>
      </c>
      <c r="H1895" s="127">
        <v>2016</v>
      </c>
      <c r="I1895" s="127">
        <v>0</v>
      </c>
      <c r="J1895" s="127">
        <v>1</v>
      </c>
      <c r="K1895" s="127">
        <v>529.6</v>
      </c>
      <c r="L1895" s="127">
        <v>529.29999999999995</v>
      </c>
      <c r="M1895" s="127">
        <v>1346336.8</v>
      </c>
      <c r="N1895" s="127">
        <v>528109.31000000006</v>
      </c>
      <c r="O1895" s="127">
        <v>549577.39</v>
      </c>
      <c r="P1895" s="127">
        <v>181020.17</v>
      </c>
      <c r="Q1895" s="127">
        <v>2542.1799999999998</v>
      </c>
    </row>
    <row r="1896" spans="1:17" ht="25.5" x14ac:dyDescent="0.2">
      <c r="A1896" t="str">
        <f t="shared" si="29"/>
        <v>2016_6030</v>
      </c>
      <c r="D1896" s="126">
        <v>1894</v>
      </c>
      <c r="E1896" s="127">
        <v>6030</v>
      </c>
      <c r="F1896" s="127" t="s">
        <v>229</v>
      </c>
      <c r="G1896" s="127">
        <v>6030</v>
      </c>
      <c r="H1896" s="127">
        <v>2016</v>
      </c>
      <c r="I1896" s="127">
        <v>0</v>
      </c>
      <c r="J1896" s="127">
        <v>1</v>
      </c>
      <c r="K1896" s="127">
        <v>1194.9000000000001</v>
      </c>
      <c r="L1896" s="127">
        <v>1224</v>
      </c>
      <c r="M1896" s="127">
        <v>199577.54</v>
      </c>
      <c r="N1896" s="127">
        <v>180285.16</v>
      </c>
      <c r="O1896" s="127">
        <v>206499.82</v>
      </c>
      <c r="P1896" s="127">
        <v>162448.01</v>
      </c>
      <c r="Q1896" s="127">
        <v>167.02</v>
      </c>
    </row>
    <row r="1897" spans="1:17" ht="25.5" x14ac:dyDescent="0.2">
      <c r="A1897" t="str">
        <f t="shared" si="29"/>
        <v>2016_6035</v>
      </c>
      <c r="D1897" s="126">
        <v>1895</v>
      </c>
      <c r="E1897" s="127">
        <v>6048</v>
      </c>
      <c r="F1897" s="127" t="s">
        <v>230</v>
      </c>
      <c r="G1897" s="127">
        <v>6035</v>
      </c>
      <c r="H1897" s="127">
        <v>2016</v>
      </c>
      <c r="I1897" s="127">
        <v>0</v>
      </c>
      <c r="J1897" s="127">
        <v>1</v>
      </c>
      <c r="K1897" s="127">
        <v>482.5</v>
      </c>
      <c r="L1897" s="127">
        <v>612.70000000000005</v>
      </c>
      <c r="M1897" s="127">
        <v>457433.47</v>
      </c>
      <c r="N1897" s="127">
        <v>150063.17000000001</v>
      </c>
      <c r="O1897" s="127">
        <v>164820.29</v>
      </c>
      <c r="P1897" s="127">
        <v>238635.72</v>
      </c>
      <c r="Q1897" s="127">
        <v>948.05</v>
      </c>
    </row>
    <row r="1898" spans="1:17" ht="25.5" x14ac:dyDescent="0.2">
      <c r="A1898" t="str">
        <f t="shared" si="29"/>
        <v>2016_6039</v>
      </c>
      <c r="D1898" s="126">
        <v>1896</v>
      </c>
      <c r="E1898" s="127">
        <v>6039</v>
      </c>
      <c r="F1898" s="127" t="s">
        <v>231</v>
      </c>
      <c r="G1898" s="127">
        <v>6039</v>
      </c>
      <c r="H1898" s="127">
        <v>2016</v>
      </c>
      <c r="I1898" s="127">
        <v>0</v>
      </c>
      <c r="J1898" s="127">
        <v>1</v>
      </c>
      <c r="K1898" s="127">
        <v>14614.8</v>
      </c>
      <c r="L1898" s="127">
        <v>14273.3</v>
      </c>
      <c r="M1898" s="127">
        <v>1134637.51</v>
      </c>
      <c r="N1898" s="127">
        <v>2096148.38</v>
      </c>
      <c r="O1898" s="127">
        <v>2230363.33</v>
      </c>
      <c r="P1898" s="127">
        <v>2044188</v>
      </c>
      <c r="Q1898" s="127">
        <v>77.64</v>
      </c>
    </row>
    <row r="1899" spans="1:17" x14ac:dyDescent="0.2">
      <c r="A1899" t="str">
        <f t="shared" si="29"/>
        <v>2016_6093</v>
      </c>
      <c r="D1899" s="126">
        <v>1897</v>
      </c>
      <c r="E1899" s="127">
        <v>6093</v>
      </c>
      <c r="F1899" s="127" t="s">
        <v>232</v>
      </c>
      <c r="G1899" s="127">
        <v>6093</v>
      </c>
      <c r="H1899" s="127">
        <v>2016</v>
      </c>
      <c r="I1899" s="127">
        <v>0</v>
      </c>
      <c r="J1899" s="127">
        <v>1</v>
      </c>
      <c r="K1899" s="127">
        <v>1297</v>
      </c>
      <c r="L1899" s="127">
        <v>1429.1</v>
      </c>
      <c r="M1899" s="127">
        <v>682196.23</v>
      </c>
      <c r="N1899" s="127">
        <v>454833.35</v>
      </c>
      <c r="O1899" s="127">
        <v>481371.96</v>
      </c>
      <c r="P1899" s="127">
        <v>429975.79</v>
      </c>
      <c r="Q1899" s="127">
        <v>525.98</v>
      </c>
    </row>
    <row r="1900" spans="1:17" ht="38.25" x14ac:dyDescent="0.2">
      <c r="A1900" t="str">
        <f t="shared" si="29"/>
        <v>2016_6091</v>
      </c>
      <c r="D1900" s="126">
        <v>1898</v>
      </c>
      <c r="E1900" s="127">
        <v>6091</v>
      </c>
      <c r="F1900" s="127" t="s">
        <v>233</v>
      </c>
      <c r="G1900" s="127">
        <v>6091</v>
      </c>
      <c r="H1900" s="127">
        <v>2016</v>
      </c>
      <c r="I1900" s="127">
        <v>0</v>
      </c>
      <c r="J1900" s="127">
        <v>1</v>
      </c>
      <c r="K1900" s="127">
        <v>920.9</v>
      </c>
      <c r="L1900" s="127">
        <v>868.9</v>
      </c>
      <c r="M1900" s="127">
        <v>630282.56999999995</v>
      </c>
      <c r="N1900" s="127">
        <v>249778.8</v>
      </c>
      <c r="O1900" s="127">
        <v>287147.44</v>
      </c>
      <c r="P1900" s="127">
        <v>182359.73</v>
      </c>
      <c r="Q1900" s="127">
        <v>684.42</v>
      </c>
    </row>
    <row r="1901" spans="1:17" ht="25.5" x14ac:dyDescent="0.2">
      <c r="A1901" t="str">
        <f t="shared" si="29"/>
        <v>2016_6095</v>
      </c>
      <c r="D1901" s="126">
        <v>1899</v>
      </c>
      <c r="E1901" s="127">
        <v>6095</v>
      </c>
      <c r="F1901" s="127" t="s">
        <v>234</v>
      </c>
      <c r="G1901" s="127">
        <v>6095</v>
      </c>
      <c r="H1901" s="127">
        <v>2016</v>
      </c>
      <c r="I1901" s="127">
        <v>0</v>
      </c>
      <c r="J1901" s="127">
        <v>1</v>
      </c>
      <c r="K1901" s="127">
        <v>651.29999999999995</v>
      </c>
      <c r="L1901" s="127">
        <v>728.4</v>
      </c>
      <c r="M1901" s="127">
        <v>752017.48</v>
      </c>
      <c r="N1901" s="127">
        <v>250820.65</v>
      </c>
      <c r="O1901" s="127">
        <v>266252.06</v>
      </c>
      <c r="P1901" s="127">
        <v>145872</v>
      </c>
      <c r="Q1901" s="127">
        <v>1154.6400000000001</v>
      </c>
    </row>
    <row r="1902" spans="1:17" ht="25.5" x14ac:dyDescent="0.2">
      <c r="A1902" t="str">
        <f t="shared" si="29"/>
        <v>2016_6099</v>
      </c>
      <c r="D1902" s="126">
        <v>1900</v>
      </c>
      <c r="E1902" s="127">
        <v>5157</v>
      </c>
      <c r="F1902" s="127" t="s">
        <v>235</v>
      </c>
      <c r="G1902" s="127">
        <v>6099</v>
      </c>
      <c r="H1902" s="127">
        <v>2016</v>
      </c>
      <c r="I1902" s="127">
        <v>0</v>
      </c>
      <c r="J1902" s="127">
        <v>1</v>
      </c>
      <c r="K1902" s="127">
        <v>624.6</v>
      </c>
      <c r="L1902" s="127">
        <v>598.29999999999995</v>
      </c>
      <c r="M1902" s="127">
        <v>199569.34</v>
      </c>
      <c r="N1902" s="127">
        <v>335029.32</v>
      </c>
      <c r="O1902" s="127">
        <v>353686.41</v>
      </c>
      <c r="P1902" s="127">
        <v>333759.2</v>
      </c>
      <c r="Q1902" s="127">
        <v>319.52</v>
      </c>
    </row>
    <row r="1903" spans="1:17" ht="25.5" x14ac:dyDescent="0.2">
      <c r="A1903" t="str">
        <f t="shared" si="29"/>
        <v>2016_6097</v>
      </c>
      <c r="D1903" s="126">
        <v>1901</v>
      </c>
      <c r="E1903" s="127">
        <v>6097</v>
      </c>
      <c r="F1903" s="127" t="s">
        <v>236</v>
      </c>
      <c r="G1903" s="127">
        <v>6097</v>
      </c>
      <c r="H1903" s="127">
        <v>2016</v>
      </c>
      <c r="I1903" s="127">
        <v>0</v>
      </c>
      <c r="J1903" s="127">
        <v>1</v>
      </c>
      <c r="K1903" s="127">
        <v>187</v>
      </c>
      <c r="L1903" s="127">
        <v>112</v>
      </c>
      <c r="M1903" s="127">
        <v>125511.79</v>
      </c>
      <c r="N1903" s="127">
        <v>49791.78</v>
      </c>
      <c r="O1903" s="127">
        <v>55001.93</v>
      </c>
      <c r="P1903" s="127">
        <v>54197.45</v>
      </c>
      <c r="Q1903" s="127">
        <v>671.19</v>
      </c>
    </row>
    <row r="1904" spans="1:17" ht="25.5" x14ac:dyDescent="0.2">
      <c r="A1904" t="str">
        <f t="shared" si="29"/>
        <v>2016_6098</v>
      </c>
      <c r="D1904" s="126">
        <v>1902</v>
      </c>
      <c r="E1904" s="127">
        <v>6098</v>
      </c>
      <c r="F1904" s="127" t="s">
        <v>346</v>
      </c>
      <c r="G1904" s="127">
        <v>6098</v>
      </c>
      <c r="H1904" s="127">
        <v>2016</v>
      </c>
      <c r="I1904" s="127">
        <v>0</v>
      </c>
      <c r="J1904" s="127">
        <v>1</v>
      </c>
      <c r="K1904" s="127">
        <v>1544.1</v>
      </c>
      <c r="L1904" s="127">
        <v>1441.1</v>
      </c>
      <c r="M1904" s="127">
        <v>161688.88</v>
      </c>
      <c r="N1904" s="127">
        <v>400308.32</v>
      </c>
      <c r="O1904" s="127">
        <v>407501.39</v>
      </c>
      <c r="P1904" s="127">
        <v>283090.81</v>
      </c>
      <c r="Q1904" s="127">
        <v>104.71</v>
      </c>
    </row>
    <row r="1905" spans="1:17" ht="38.25" x14ac:dyDescent="0.2">
      <c r="A1905" t="str">
        <f t="shared" si="29"/>
        <v>2016_6100</v>
      </c>
      <c r="D1905" s="126">
        <v>1903</v>
      </c>
      <c r="E1905" s="127">
        <v>6100</v>
      </c>
      <c r="F1905" s="127" t="s">
        <v>237</v>
      </c>
      <c r="G1905" s="127">
        <v>6100</v>
      </c>
      <c r="H1905" s="127">
        <v>2016</v>
      </c>
      <c r="I1905" s="127">
        <v>0</v>
      </c>
      <c r="J1905" s="127">
        <v>1</v>
      </c>
      <c r="K1905" s="127">
        <v>546</v>
      </c>
      <c r="L1905" s="127">
        <v>502</v>
      </c>
      <c r="M1905" s="127">
        <v>1008859.78</v>
      </c>
      <c r="N1905" s="127">
        <v>198399.98</v>
      </c>
      <c r="O1905" s="127">
        <v>204256.49</v>
      </c>
      <c r="P1905" s="127">
        <v>198507.15</v>
      </c>
      <c r="Q1905" s="127">
        <v>1847.73</v>
      </c>
    </row>
    <row r="1906" spans="1:17" ht="25.5" x14ac:dyDescent="0.2">
      <c r="A1906" t="str">
        <f t="shared" si="29"/>
        <v>2016_6101</v>
      </c>
      <c r="D1906" s="126">
        <v>1904</v>
      </c>
      <c r="E1906" s="127">
        <v>6101</v>
      </c>
      <c r="F1906" s="127" t="s">
        <v>238</v>
      </c>
      <c r="G1906" s="127">
        <v>6101</v>
      </c>
      <c r="H1906" s="127">
        <v>2016</v>
      </c>
      <c r="I1906" s="127">
        <v>0</v>
      </c>
      <c r="J1906" s="127">
        <v>1</v>
      </c>
      <c r="K1906" s="127">
        <v>6801.5</v>
      </c>
      <c r="L1906" s="127">
        <v>6802.9</v>
      </c>
      <c r="M1906" s="127">
        <v>1753575.48</v>
      </c>
      <c r="N1906" s="127">
        <v>1637182.43</v>
      </c>
      <c r="O1906" s="127">
        <v>1699217.72</v>
      </c>
      <c r="P1906" s="127">
        <v>1452769.01</v>
      </c>
      <c r="Q1906" s="127">
        <v>257.82</v>
      </c>
    </row>
    <row r="1907" spans="1:17" ht="25.5" x14ac:dyDescent="0.2">
      <c r="A1907" t="str">
        <f t="shared" si="29"/>
        <v>2016_6096</v>
      </c>
      <c r="D1907" s="126">
        <v>1905</v>
      </c>
      <c r="E1907" s="127">
        <v>6096</v>
      </c>
      <c r="F1907" s="127" t="s">
        <v>419</v>
      </c>
      <c r="G1907" s="127">
        <v>6096</v>
      </c>
      <c r="H1907" s="127">
        <v>2016</v>
      </c>
      <c r="I1907" s="127">
        <v>0</v>
      </c>
      <c r="J1907" s="127">
        <v>2</v>
      </c>
      <c r="K1907" s="127">
        <v>1103</v>
      </c>
      <c r="L1907" s="127">
        <v>1049</v>
      </c>
      <c r="M1907" s="127">
        <v>872020.29</v>
      </c>
      <c r="N1907" s="127">
        <v>251860.5</v>
      </c>
      <c r="O1907" s="127">
        <v>266108.78000000003</v>
      </c>
      <c r="P1907" s="127">
        <v>299432.32000000001</v>
      </c>
      <c r="Q1907" s="127">
        <v>790.59</v>
      </c>
    </row>
    <row r="1908" spans="1:17" ht="25.5" x14ac:dyDescent="0.2">
      <c r="A1908" t="str">
        <f t="shared" si="29"/>
        <v>2016_6094</v>
      </c>
      <c r="D1908" s="126">
        <v>1906</v>
      </c>
      <c r="E1908" s="127">
        <v>6094</v>
      </c>
      <c r="F1908" s="127" t="s">
        <v>239</v>
      </c>
      <c r="G1908" s="127">
        <v>6094</v>
      </c>
      <c r="H1908" s="127">
        <v>2016</v>
      </c>
      <c r="I1908" s="127">
        <v>0</v>
      </c>
      <c r="J1908" s="127">
        <v>1</v>
      </c>
      <c r="K1908" s="127">
        <v>597.4</v>
      </c>
      <c r="L1908" s="127">
        <v>491.1</v>
      </c>
      <c r="M1908" s="127">
        <v>399491.8</v>
      </c>
      <c r="N1908" s="127">
        <v>209986.92</v>
      </c>
      <c r="O1908" s="127">
        <v>223170.35</v>
      </c>
      <c r="P1908" s="127">
        <v>129960.34</v>
      </c>
      <c r="Q1908" s="127">
        <v>668.72</v>
      </c>
    </row>
    <row r="1909" spans="1:17" x14ac:dyDescent="0.2">
      <c r="A1909" t="str">
        <f t="shared" si="29"/>
        <v>2016_6102</v>
      </c>
      <c r="D1909" s="126">
        <v>1907</v>
      </c>
      <c r="E1909" s="127">
        <v>6102</v>
      </c>
      <c r="F1909" s="127" t="s">
        <v>240</v>
      </c>
      <c r="G1909" s="127">
        <v>6102</v>
      </c>
      <c r="H1909" s="127">
        <v>2016</v>
      </c>
      <c r="I1909" s="127">
        <v>0</v>
      </c>
      <c r="J1909" s="127">
        <v>1</v>
      </c>
      <c r="K1909" s="127">
        <v>1875</v>
      </c>
      <c r="L1909" s="127">
        <v>1941</v>
      </c>
      <c r="M1909" s="127">
        <v>739833.63</v>
      </c>
      <c r="N1909" s="127">
        <v>550850.34</v>
      </c>
      <c r="O1909" s="127">
        <v>620406.54</v>
      </c>
      <c r="P1909" s="127">
        <v>714023.53</v>
      </c>
      <c r="Q1909" s="127">
        <v>394.58</v>
      </c>
    </row>
    <row r="1910" spans="1:17" ht="25.5" x14ac:dyDescent="0.2">
      <c r="A1910" t="str">
        <f t="shared" si="29"/>
        <v>2016_6120</v>
      </c>
      <c r="D1910" s="126">
        <v>1908</v>
      </c>
      <c r="E1910" s="127">
        <v>6120</v>
      </c>
      <c r="F1910" s="127" t="s">
        <v>241</v>
      </c>
      <c r="G1910" s="127">
        <v>6120</v>
      </c>
      <c r="H1910" s="127">
        <v>2016</v>
      </c>
      <c r="I1910" s="127">
        <v>0</v>
      </c>
      <c r="J1910" s="127">
        <v>1</v>
      </c>
      <c r="K1910" s="127">
        <v>1170.7</v>
      </c>
      <c r="L1910" s="127">
        <v>1246.5999999999999</v>
      </c>
      <c r="M1910" s="127">
        <v>862529.43</v>
      </c>
      <c r="N1910" s="127">
        <v>400747.08</v>
      </c>
      <c r="O1910" s="127">
        <v>443074.46</v>
      </c>
      <c r="P1910" s="127">
        <v>438595.61</v>
      </c>
      <c r="Q1910" s="127">
        <v>736.76</v>
      </c>
    </row>
    <row r="1911" spans="1:17" ht="25.5" x14ac:dyDescent="0.2">
      <c r="A1911" t="str">
        <f t="shared" si="29"/>
        <v>2016_6138</v>
      </c>
      <c r="D1911" s="126">
        <v>1909</v>
      </c>
      <c r="E1911" s="127">
        <v>6138</v>
      </c>
      <c r="F1911" s="127" t="s">
        <v>242</v>
      </c>
      <c r="G1911" s="127">
        <v>6138</v>
      </c>
      <c r="H1911" s="127">
        <v>2016</v>
      </c>
      <c r="I1911" s="127">
        <v>0</v>
      </c>
      <c r="J1911" s="127">
        <v>1</v>
      </c>
      <c r="K1911" s="127">
        <v>359.3</v>
      </c>
      <c r="L1911" s="127">
        <v>350.1</v>
      </c>
      <c r="M1911" s="127">
        <v>31633.24</v>
      </c>
      <c r="N1911" s="127">
        <v>55040.94</v>
      </c>
      <c r="O1911" s="127">
        <v>55836.54</v>
      </c>
      <c r="P1911" s="127">
        <v>68699.03</v>
      </c>
      <c r="Q1911" s="127">
        <v>88.04</v>
      </c>
    </row>
    <row r="1912" spans="1:17" ht="25.5" x14ac:dyDescent="0.2">
      <c r="A1912" t="str">
        <f t="shared" si="29"/>
        <v>2016_5751</v>
      </c>
      <c r="D1912" s="126">
        <v>1910</v>
      </c>
      <c r="E1912" s="127">
        <v>5751</v>
      </c>
      <c r="F1912" s="127" t="s">
        <v>243</v>
      </c>
      <c r="G1912" s="127">
        <v>5751</v>
      </c>
      <c r="H1912" s="127">
        <v>2016</v>
      </c>
      <c r="I1912" s="127">
        <v>0</v>
      </c>
      <c r="J1912" s="127">
        <v>1</v>
      </c>
      <c r="K1912" s="127">
        <v>608.4</v>
      </c>
      <c r="L1912" s="127">
        <v>603.4</v>
      </c>
      <c r="M1912" s="127">
        <v>819252.15</v>
      </c>
      <c r="N1912" s="127">
        <v>200993.95</v>
      </c>
      <c r="O1912" s="127">
        <v>222086.41</v>
      </c>
      <c r="P1912" s="127">
        <v>156851.66</v>
      </c>
      <c r="Q1912" s="127">
        <v>1346.57</v>
      </c>
    </row>
    <row r="1913" spans="1:17" x14ac:dyDescent="0.2">
      <c r="A1913" t="str">
        <f t="shared" si="29"/>
        <v>2016_6165</v>
      </c>
      <c r="D1913" s="126">
        <v>1911</v>
      </c>
      <c r="E1913" s="127">
        <v>6165</v>
      </c>
      <c r="F1913" s="127" t="s">
        <v>244</v>
      </c>
      <c r="G1913" s="127">
        <v>6165</v>
      </c>
      <c r="H1913" s="127">
        <v>2016</v>
      </c>
      <c r="I1913" s="127">
        <v>0</v>
      </c>
      <c r="J1913" s="127">
        <v>1</v>
      </c>
      <c r="K1913" s="127">
        <v>186</v>
      </c>
      <c r="L1913" s="127">
        <v>239</v>
      </c>
      <c r="M1913" s="127">
        <v>332364.03999999998</v>
      </c>
      <c r="N1913" s="127">
        <v>149885.18</v>
      </c>
      <c r="O1913" s="127">
        <v>155886.35</v>
      </c>
      <c r="P1913" s="127">
        <v>84478.94</v>
      </c>
      <c r="Q1913" s="127">
        <v>1786.9</v>
      </c>
    </row>
    <row r="1914" spans="1:17" x14ac:dyDescent="0.2">
      <c r="A1914" t="str">
        <f t="shared" si="29"/>
        <v>2016_6175</v>
      </c>
      <c r="D1914" s="126">
        <v>1912</v>
      </c>
      <c r="E1914" s="127">
        <v>6175</v>
      </c>
      <c r="F1914" s="127" t="s">
        <v>245</v>
      </c>
      <c r="G1914" s="127">
        <v>6175</v>
      </c>
      <c r="H1914" s="127">
        <v>2016</v>
      </c>
      <c r="I1914" s="127">
        <v>0</v>
      </c>
      <c r="J1914" s="127">
        <v>1</v>
      </c>
      <c r="K1914" s="127">
        <v>620.4</v>
      </c>
      <c r="L1914" s="127">
        <v>581</v>
      </c>
      <c r="M1914" s="127">
        <v>314292.05</v>
      </c>
      <c r="N1914" s="127">
        <v>346620.8</v>
      </c>
      <c r="O1914" s="127">
        <v>369427.4</v>
      </c>
      <c r="P1914" s="127">
        <v>292401.37</v>
      </c>
      <c r="Q1914" s="127">
        <v>506.6</v>
      </c>
    </row>
    <row r="1915" spans="1:17" ht="25.5" x14ac:dyDescent="0.2">
      <c r="A1915" t="str">
        <f t="shared" si="29"/>
        <v>2016_6219</v>
      </c>
      <c r="D1915" s="126">
        <v>1913</v>
      </c>
      <c r="E1915" s="127">
        <v>6219</v>
      </c>
      <c r="F1915" s="127" t="s">
        <v>246</v>
      </c>
      <c r="G1915" s="127">
        <v>6219</v>
      </c>
      <c r="H1915" s="127">
        <v>2016</v>
      </c>
      <c r="I1915" s="127">
        <v>0</v>
      </c>
      <c r="J1915" s="127">
        <v>1</v>
      </c>
      <c r="K1915" s="127">
        <v>2321.6999999999998</v>
      </c>
      <c r="L1915" s="127">
        <v>2399.9</v>
      </c>
      <c r="M1915" s="127">
        <v>1817174.31</v>
      </c>
      <c r="N1915" s="127">
        <v>748648.7</v>
      </c>
      <c r="O1915" s="127">
        <v>825971.71</v>
      </c>
      <c r="P1915" s="127">
        <v>541097.64</v>
      </c>
      <c r="Q1915" s="127">
        <v>782.69</v>
      </c>
    </row>
    <row r="1916" spans="1:17" x14ac:dyDescent="0.2">
      <c r="A1916" t="str">
        <f t="shared" si="29"/>
        <v>2016_6246</v>
      </c>
      <c r="D1916" s="126">
        <v>1914</v>
      </c>
      <c r="E1916" s="127">
        <v>6246</v>
      </c>
      <c r="F1916" s="127" t="s">
        <v>247</v>
      </c>
      <c r="G1916" s="127">
        <v>6246</v>
      </c>
      <c r="H1916" s="127">
        <v>2016</v>
      </c>
      <c r="I1916" s="127">
        <v>0</v>
      </c>
      <c r="J1916" s="127">
        <v>1</v>
      </c>
      <c r="K1916" s="127">
        <v>169.7</v>
      </c>
      <c r="L1916" s="127">
        <v>91.2</v>
      </c>
      <c r="M1916" s="127">
        <v>789149.25</v>
      </c>
      <c r="N1916" s="127">
        <v>180198.75</v>
      </c>
      <c r="O1916" s="127">
        <v>185714.6</v>
      </c>
      <c r="P1916" s="127">
        <v>43349</v>
      </c>
      <c r="Q1916" s="127">
        <v>4650.26</v>
      </c>
    </row>
    <row r="1917" spans="1:17" ht="38.25" x14ac:dyDescent="0.2">
      <c r="A1917" t="str">
        <f t="shared" si="29"/>
        <v>2016_6273</v>
      </c>
      <c r="D1917" s="126">
        <v>1915</v>
      </c>
      <c r="E1917" s="127">
        <v>6273</v>
      </c>
      <c r="F1917" s="127" t="s">
        <v>248</v>
      </c>
      <c r="G1917" s="127">
        <v>6273</v>
      </c>
      <c r="H1917" s="127">
        <v>2016</v>
      </c>
      <c r="I1917" s="127">
        <v>0</v>
      </c>
      <c r="J1917" s="127">
        <v>1</v>
      </c>
      <c r="K1917" s="127">
        <v>832.5</v>
      </c>
      <c r="L1917" s="127">
        <v>827.5</v>
      </c>
      <c r="M1917" s="127">
        <v>444040.97</v>
      </c>
      <c r="N1917" s="127">
        <v>300052.62</v>
      </c>
      <c r="O1917" s="127">
        <v>329192.87</v>
      </c>
      <c r="P1917" s="127">
        <v>229066.62</v>
      </c>
      <c r="Q1917" s="127">
        <v>533.38</v>
      </c>
    </row>
    <row r="1918" spans="1:17" x14ac:dyDescent="0.2">
      <c r="A1918" t="str">
        <f t="shared" si="29"/>
        <v>2016_6408</v>
      </c>
      <c r="D1918" s="126">
        <v>1916</v>
      </c>
      <c r="E1918" s="127">
        <v>6408</v>
      </c>
      <c r="F1918" s="127" t="s">
        <v>249</v>
      </c>
      <c r="G1918" s="127">
        <v>6408</v>
      </c>
      <c r="H1918" s="127">
        <v>2016</v>
      </c>
      <c r="I1918" s="127">
        <v>0</v>
      </c>
      <c r="J1918" s="127">
        <v>1</v>
      </c>
      <c r="K1918" s="127">
        <v>871.4</v>
      </c>
      <c r="L1918" s="127">
        <v>916.4</v>
      </c>
      <c r="M1918" s="127">
        <v>240861.15</v>
      </c>
      <c r="N1918" s="127">
        <v>200841.99</v>
      </c>
      <c r="O1918" s="127">
        <v>216619.87</v>
      </c>
      <c r="P1918" s="127">
        <v>190885</v>
      </c>
      <c r="Q1918" s="127">
        <v>276.41000000000003</v>
      </c>
    </row>
    <row r="1919" spans="1:17" x14ac:dyDescent="0.2">
      <c r="A1919" t="str">
        <f t="shared" si="29"/>
        <v>2016_6453</v>
      </c>
      <c r="D1919" s="126">
        <v>1917</v>
      </c>
      <c r="E1919" s="127">
        <v>6453</v>
      </c>
      <c r="F1919" s="127" t="s">
        <v>250</v>
      </c>
      <c r="G1919" s="127">
        <v>6453</v>
      </c>
      <c r="H1919" s="127">
        <v>2016</v>
      </c>
      <c r="I1919" s="127">
        <v>0</v>
      </c>
      <c r="J1919" s="127">
        <v>1</v>
      </c>
      <c r="K1919" s="127">
        <v>572.20000000000005</v>
      </c>
      <c r="L1919" s="127">
        <v>809.1</v>
      </c>
      <c r="M1919" s="127">
        <v>516705.56</v>
      </c>
      <c r="N1919" s="127">
        <v>249872.76</v>
      </c>
      <c r="O1919" s="127">
        <v>263577.76</v>
      </c>
      <c r="P1919" s="127">
        <v>133072</v>
      </c>
      <c r="Q1919" s="127">
        <v>903.02</v>
      </c>
    </row>
    <row r="1920" spans="1:17" x14ac:dyDescent="0.2">
      <c r="A1920" t="str">
        <f t="shared" si="29"/>
        <v>2016_6460</v>
      </c>
      <c r="D1920" s="126">
        <v>1918</v>
      </c>
      <c r="E1920" s="127">
        <v>6460</v>
      </c>
      <c r="F1920" s="127" t="s">
        <v>251</v>
      </c>
      <c r="G1920" s="127">
        <v>6460</v>
      </c>
      <c r="H1920" s="127">
        <v>2016</v>
      </c>
      <c r="I1920" s="127">
        <v>0</v>
      </c>
      <c r="J1920" s="127">
        <v>1</v>
      </c>
      <c r="K1920" s="127">
        <v>647.6</v>
      </c>
      <c r="L1920" s="127">
        <v>656.2</v>
      </c>
      <c r="M1920" s="127">
        <v>317974.19</v>
      </c>
      <c r="N1920" s="127">
        <v>200035.84</v>
      </c>
      <c r="O1920" s="127">
        <v>215585.28</v>
      </c>
      <c r="P1920" s="127">
        <v>183618.82</v>
      </c>
      <c r="Q1920" s="127">
        <v>491</v>
      </c>
    </row>
    <row r="1921" spans="1:17" ht="25.5" x14ac:dyDescent="0.2">
      <c r="A1921" t="str">
        <f t="shared" si="29"/>
        <v>2016_6462</v>
      </c>
      <c r="D1921" s="126">
        <v>1919</v>
      </c>
      <c r="E1921" s="127">
        <v>6462</v>
      </c>
      <c r="F1921" s="127" t="s">
        <v>252</v>
      </c>
      <c r="G1921" s="127">
        <v>6462</v>
      </c>
      <c r="H1921" s="127">
        <v>2016</v>
      </c>
      <c r="I1921" s="127">
        <v>0</v>
      </c>
      <c r="J1921" s="127">
        <v>1</v>
      </c>
      <c r="K1921" s="127">
        <v>265.10000000000002</v>
      </c>
      <c r="L1921" s="127">
        <v>244.1</v>
      </c>
      <c r="M1921" s="127">
        <v>534242.31000000006</v>
      </c>
      <c r="N1921" s="127">
        <v>0</v>
      </c>
      <c r="O1921" s="127">
        <v>589.62</v>
      </c>
      <c r="P1921" s="127">
        <v>65553.06</v>
      </c>
      <c r="Q1921" s="127">
        <v>2015.25</v>
      </c>
    </row>
    <row r="1922" spans="1:17" x14ac:dyDescent="0.2">
      <c r="A1922" t="str">
        <f t="shared" si="29"/>
        <v>2016_6471</v>
      </c>
      <c r="D1922" s="126">
        <v>1920</v>
      </c>
      <c r="E1922" s="127">
        <v>6471</v>
      </c>
      <c r="F1922" s="127" t="s">
        <v>253</v>
      </c>
      <c r="G1922" s="127">
        <v>6471</v>
      </c>
      <c r="H1922" s="127">
        <v>2016</v>
      </c>
      <c r="I1922" s="127">
        <v>0</v>
      </c>
      <c r="J1922" s="127">
        <v>1</v>
      </c>
      <c r="K1922" s="127">
        <v>452</v>
      </c>
      <c r="L1922" s="127">
        <v>423</v>
      </c>
      <c r="M1922" s="127">
        <v>101301.34</v>
      </c>
      <c r="N1922" s="127">
        <v>74995.08</v>
      </c>
      <c r="O1922" s="127">
        <v>84463.29</v>
      </c>
      <c r="P1922" s="127">
        <v>106599.41</v>
      </c>
      <c r="Q1922" s="127">
        <v>224.12</v>
      </c>
    </row>
    <row r="1923" spans="1:17" ht="25.5" x14ac:dyDescent="0.2">
      <c r="A1923" t="str">
        <f t="shared" si="29"/>
        <v>2016_6509</v>
      </c>
      <c r="D1923" s="126">
        <v>1921</v>
      </c>
      <c r="E1923" s="127">
        <v>6509</v>
      </c>
      <c r="F1923" s="127" t="s">
        <v>254</v>
      </c>
      <c r="G1923" s="127">
        <v>6509</v>
      </c>
      <c r="H1923" s="127">
        <v>2016</v>
      </c>
      <c r="I1923" s="127">
        <v>0</v>
      </c>
      <c r="J1923" s="127">
        <v>1</v>
      </c>
      <c r="K1923" s="127">
        <v>341.2</v>
      </c>
      <c r="L1923" s="127">
        <v>345.2</v>
      </c>
      <c r="M1923" s="127">
        <v>806439.76</v>
      </c>
      <c r="N1923" s="127">
        <v>200100.28</v>
      </c>
      <c r="O1923" s="127">
        <v>205470.17</v>
      </c>
      <c r="P1923" s="127">
        <v>153547.22</v>
      </c>
      <c r="Q1923" s="127">
        <v>2363.54</v>
      </c>
    </row>
    <row r="1924" spans="1:17" ht="25.5" x14ac:dyDescent="0.2">
      <c r="A1924" t="str">
        <f t="shared" ref="A1924:A1987" si="30">CONCATENATE(H1924,"_",G1924)</f>
        <v>2016_6512</v>
      </c>
      <c r="D1924" s="126">
        <v>1922</v>
      </c>
      <c r="E1924" s="127">
        <v>6512</v>
      </c>
      <c r="F1924" s="127" t="s">
        <v>255</v>
      </c>
      <c r="G1924" s="127">
        <v>6512</v>
      </c>
      <c r="H1924" s="127">
        <v>2016</v>
      </c>
      <c r="I1924" s="127">
        <v>0</v>
      </c>
      <c r="J1924" s="127">
        <v>1</v>
      </c>
      <c r="K1924" s="127">
        <v>343.5</v>
      </c>
      <c r="L1924" s="127">
        <v>337.6</v>
      </c>
      <c r="M1924" s="127">
        <v>63983.16</v>
      </c>
      <c r="N1924" s="127">
        <v>129989.21</v>
      </c>
      <c r="O1924" s="127">
        <v>130716.53</v>
      </c>
      <c r="P1924" s="127">
        <v>106752</v>
      </c>
      <c r="Q1924" s="127">
        <v>186.27</v>
      </c>
    </row>
    <row r="1925" spans="1:17" ht="25.5" x14ac:dyDescent="0.2">
      <c r="A1925" t="str">
        <f t="shared" si="30"/>
        <v>2016_6516</v>
      </c>
      <c r="D1925" s="126">
        <v>1923</v>
      </c>
      <c r="E1925" s="127">
        <v>6516</v>
      </c>
      <c r="F1925" s="127" t="s">
        <v>256</v>
      </c>
      <c r="G1925" s="127">
        <v>6516</v>
      </c>
      <c r="H1925" s="127">
        <v>2016</v>
      </c>
      <c r="I1925" s="127">
        <v>0</v>
      </c>
      <c r="J1925" s="127">
        <v>1</v>
      </c>
      <c r="K1925" s="127">
        <v>162</v>
      </c>
      <c r="L1925" s="127">
        <v>47</v>
      </c>
      <c r="M1925" s="127">
        <v>480814.96</v>
      </c>
      <c r="N1925" s="127">
        <v>0</v>
      </c>
      <c r="O1925" s="127">
        <v>1247.06</v>
      </c>
      <c r="P1925" s="127">
        <v>42117.2</v>
      </c>
      <c r="Q1925" s="127">
        <v>2967.99</v>
      </c>
    </row>
    <row r="1926" spans="1:17" ht="25.5" x14ac:dyDescent="0.2">
      <c r="A1926" t="str">
        <f t="shared" si="30"/>
        <v>2016_6534</v>
      </c>
      <c r="D1926" s="126">
        <v>1924</v>
      </c>
      <c r="E1926" s="127">
        <v>6534</v>
      </c>
      <c r="F1926" s="127" t="s">
        <v>257</v>
      </c>
      <c r="G1926" s="127">
        <v>6534</v>
      </c>
      <c r="H1926" s="127">
        <v>2016</v>
      </c>
      <c r="I1926" s="127">
        <v>0</v>
      </c>
      <c r="J1926" s="127">
        <v>1</v>
      </c>
      <c r="K1926" s="127">
        <v>697.4</v>
      </c>
      <c r="L1926" s="127">
        <v>766.4</v>
      </c>
      <c r="M1926" s="127">
        <v>113226.68</v>
      </c>
      <c r="N1926" s="127">
        <v>194802.21</v>
      </c>
      <c r="O1926" s="127">
        <v>211859.65</v>
      </c>
      <c r="P1926" s="127">
        <v>191542.98</v>
      </c>
      <c r="Q1926" s="127">
        <v>162.36000000000001</v>
      </c>
    </row>
    <row r="1927" spans="1:17" x14ac:dyDescent="0.2">
      <c r="A1927" t="str">
        <f t="shared" si="30"/>
        <v>2016_6536</v>
      </c>
      <c r="D1927" s="126">
        <v>1925</v>
      </c>
      <c r="E1927" s="127">
        <v>1935</v>
      </c>
      <c r="F1927" s="127" t="s">
        <v>258</v>
      </c>
      <c r="G1927" s="127">
        <v>6536</v>
      </c>
      <c r="H1927" s="127">
        <v>2016</v>
      </c>
      <c r="I1927" s="127">
        <v>0</v>
      </c>
      <c r="J1927" s="127">
        <v>1</v>
      </c>
      <c r="K1927" s="127">
        <v>1126.5</v>
      </c>
      <c r="L1927" s="127">
        <v>1126.5</v>
      </c>
      <c r="M1927" s="127">
        <v>797721.05</v>
      </c>
      <c r="N1927" s="127">
        <v>292266.26</v>
      </c>
      <c r="O1927" s="127">
        <v>313058.93</v>
      </c>
      <c r="P1927" s="127">
        <v>176347.94</v>
      </c>
      <c r="Q1927" s="127">
        <v>708.14</v>
      </c>
    </row>
    <row r="1928" spans="1:17" x14ac:dyDescent="0.2">
      <c r="A1928" t="str">
        <f t="shared" si="30"/>
        <v>2016_6561</v>
      </c>
      <c r="D1928" s="126">
        <v>1926</v>
      </c>
      <c r="E1928" s="127">
        <v>6561</v>
      </c>
      <c r="F1928" s="127" t="s">
        <v>259</v>
      </c>
      <c r="G1928" s="127">
        <v>6561</v>
      </c>
      <c r="H1928" s="127">
        <v>2016</v>
      </c>
      <c r="I1928" s="127">
        <v>0</v>
      </c>
      <c r="J1928" s="127">
        <v>1</v>
      </c>
      <c r="K1928" s="127">
        <v>342.6</v>
      </c>
      <c r="L1928" s="127">
        <v>244</v>
      </c>
      <c r="M1928" s="127">
        <v>313218.11</v>
      </c>
      <c r="N1928" s="127">
        <v>0</v>
      </c>
      <c r="O1928" s="127">
        <v>9049.7199999999993</v>
      </c>
      <c r="P1928" s="127">
        <v>96376.11</v>
      </c>
      <c r="Q1928" s="127">
        <v>914.24</v>
      </c>
    </row>
    <row r="1929" spans="1:17" ht="25.5" x14ac:dyDescent="0.2">
      <c r="A1929" t="str">
        <f t="shared" si="30"/>
        <v>2016_6579</v>
      </c>
      <c r="D1929" s="126">
        <v>1927</v>
      </c>
      <c r="E1929" s="127">
        <v>6579</v>
      </c>
      <c r="F1929" s="127" t="s">
        <v>260</v>
      </c>
      <c r="G1929" s="127">
        <v>6579</v>
      </c>
      <c r="H1929" s="127">
        <v>2016</v>
      </c>
      <c r="I1929" s="127">
        <v>0</v>
      </c>
      <c r="J1929" s="127">
        <v>1</v>
      </c>
      <c r="K1929" s="127">
        <v>3408.7</v>
      </c>
      <c r="L1929" s="127">
        <v>3957.9</v>
      </c>
      <c r="M1929" s="127">
        <v>928517.35</v>
      </c>
      <c r="N1929" s="127">
        <v>748648.94</v>
      </c>
      <c r="O1929" s="127">
        <v>908627.64</v>
      </c>
      <c r="P1929" s="127">
        <v>770767.09</v>
      </c>
      <c r="Q1929" s="127">
        <v>272.39999999999998</v>
      </c>
    </row>
    <row r="1930" spans="1:17" ht="38.25" x14ac:dyDescent="0.2">
      <c r="A1930" t="str">
        <f t="shared" si="30"/>
        <v>2016_6592</v>
      </c>
      <c r="D1930" s="126">
        <v>1928</v>
      </c>
      <c r="E1930" s="127">
        <v>6592</v>
      </c>
      <c r="F1930" s="127" t="s">
        <v>399</v>
      </c>
      <c r="G1930" s="127">
        <v>6592</v>
      </c>
      <c r="H1930" s="127">
        <v>2016</v>
      </c>
      <c r="I1930" s="127">
        <v>0</v>
      </c>
      <c r="J1930" s="127">
        <v>2</v>
      </c>
      <c r="K1930" s="127">
        <v>995.1</v>
      </c>
      <c r="L1930" s="127">
        <v>847.3</v>
      </c>
      <c r="M1930" s="127">
        <v>526967.76</v>
      </c>
      <c r="N1930" s="127">
        <v>244845.7</v>
      </c>
      <c r="O1930" s="127">
        <v>247702.7</v>
      </c>
      <c r="P1930" s="127">
        <v>409365</v>
      </c>
      <c r="Q1930" s="127">
        <v>529.55999999999995</v>
      </c>
    </row>
    <row r="1931" spans="1:17" ht="25.5" x14ac:dyDescent="0.2">
      <c r="A1931" t="str">
        <f t="shared" si="30"/>
        <v>2016_6615</v>
      </c>
      <c r="D1931" s="126">
        <v>1929</v>
      </c>
      <c r="E1931" s="127">
        <v>6615</v>
      </c>
      <c r="F1931" s="127" t="s">
        <v>261</v>
      </c>
      <c r="G1931" s="127">
        <v>6615</v>
      </c>
      <c r="H1931" s="127">
        <v>2016</v>
      </c>
      <c r="I1931" s="127">
        <v>0</v>
      </c>
      <c r="J1931" s="127">
        <v>1</v>
      </c>
      <c r="K1931" s="127">
        <v>605.9</v>
      </c>
      <c r="L1931" s="127">
        <v>728.4</v>
      </c>
      <c r="M1931" s="127">
        <v>400263.14</v>
      </c>
      <c r="N1931" s="127">
        <v>250252.48</v>
      </c>
      <c r="O1931" s="127">
        <v>281673.11</v>
      </c>
      <c r="P1931" s="127">
        <v>237256.58</v>
      </c>
      <c r="Q1931" s="127">
        <v>660.61</v>
      </c>
    </row>
    <row r="1932" spans="1:17" x14ac:dyDescent="0.2">
      <c r="A1932" t="str">
        <f t="shared" si="30"/>
        <v>2016_6651</v>
      </c>
      <c r="D1932" s="126">
        <v>1930</v>
      </c>
      <c r="E1932" s="127">
        <v>6651</v>
      </c>
      <c r="F1932" s="127" t="s">
        <v>262</v>
      </c>
      <c r="G1932" s="127">
        <v>6651</v>
      </c>
      <c r="H1932" s="127">
        <v>2016</v>
      </c>
      <c r="I1932" s="127">
        <v>0</v>
      </c>
      <c r="J1932" s="127">
        <v>1</v>
      </c>
      <c r="K1932" s="127">
        <v>303</v>
      </c>
      <c r="L1932" s="127">
        <v>276.89999999999998</v>
      </c>
      <c r="M1932" s="127">
        <v>332078.90000000002</v>
      </c>
      <c r="N1932" s="127">
        <v>0</v>
      </c>
      <c r="O1932" s="127">
        <v>11754.74</v>
      </c>
      <c r="P1932" s="127">
        <v>103585.54</v>
      </c>
      <c r="Q1932" s="127">
        <v>1095.97</v>
      </c>
    </row>
    <row r="1933" spans="1:17" ht="38.25" x14ac:dyDescent="0.2">
      <c r="A1933" t="str">
        <f t="shared" si="30"/>
        <v>2016_6660</v>
      </c>
      <c r="D1933" s="126">
        <v>1931</v>
      </c>
      <c r="E1933" s="127">
        <v>6660</v>
      </c>
      <c r="F1933" s="127" t="s">
        <v>263</v>
      </c>
      <c r="G1933" s="127">
        <v>6660</v>
      </c>
      <c r="H1933" s="127">
        <v>2016</v>
      </c>
      <c r="I1933" s="127">
        <v>0</v>
      </c>
      <c r="J1933" s="127">
        <v>1</v>
      </c>
      <c r="K1933" s="127">
        <v>1591</v>
      </c>
      <c r="L1933" s="127">
        <v>1539.1</v>
      </c>
      <c r="M1933" s="127">
        <v>741730.7</v>
      </c>
      <c r="N1933" s="127">
        <v>503707.99</v>
      </c>
      <c r="O1933" s="127">
        <v>561968.18999999994</v>
      </c>
      <c r="P1933" s="127">
        <v>373619.4</v>
      </c>
      <c r="Q1933" s="127">
        <v>466.2</v>
      </c>
    </row>
    <row r="1934" spans="1:17" x14ac:dyDescent="0.2">
      <c r="A1934" t="str">
        <f t="shared" si="30"/>
        <v>2016_6700</v>
      </c>
      <c r="D1934" s="126">
        <v>1932</v>
      </c>
      <c r="E1934" s="127">
        <v>6700</v>
      </c>
      <c r="F1934" s="127" t="s">
        <v>264</v>
      </c>
      <c r="G1934" s="127">
        <v>6700</v>
      </c>
      <c r="H1934" s="127">
        <v>2016</v>
      </c>
      <c r="I1934" s="127">
        <v>0</v>
      </c>
      <c r="J1934" s="127">
        <v>1</v>
      </c>
      <c r="K1934" s="127">
        <v>467.8</v>
      </c>
      <c r="L1934" s="127">
        <v>448.5</v>
      </c>
      <c r="M1934" s="127">
        <v>517105.28</v>
      </c>
      <c r="N1934" s="127">
        <v>153002.98000000001</v>
      </c>
      <c r="O1934" s="127">
        <v>162361.72</v>
      </c>
      <c r="P1934" s="127">
        <v>220257.87</v>
      </c>
      <c r="Q1934" s="127">
        <v>1105.4000000000001</v>
      </c>
    </row>
    <row r="1935" spans="1:17" x14ac:dyDescent="0.2">
      <c r="A1935" t="str">
        <f t="shared" si="30"/>
        <v>2016_6759</v>
      </c>
      <c r="D1935" s="126">
        <v>1933</v>
      </c>
      <c r="E1935" s="127">
        <v>6759</v>
      </c>
      <c r="F1935" s="127" t="s">
        <v>265</v>
      </c>
      <c r="G1935" s="127">
        <v>6759</v>
      </c>
      <c r="H1935" s="127">
        <v>2016</v>
      </c>
      <c r="I1935" s="127">
        <v>0</v>
      </c>
      <c r="J1935" s="127">
        <v>1</v>
      </c>
      <c r="K1935" s="127">
        <v>668.2</v>
      </c>
      <c r="L1935" s="127">
        <v>618.20000000000005</v>
      </c>
      <c r="M1935" s="127">
        <v>521474.29</v>
      </c>
      <c r="N1935" s="127">
        <v>299961.73</v>
      </c>
      <c r="O1935" s="127">
        <v>306941.26</v>
      </c>
      <c r="P1935" s="127">
        <v>155736</v>
      </c>
      <c r="Q1935" s="127">
        <v>780.42</v>
      </c>
    </row>
    <row r="1936" spans="1:17" ht="25.5" x14ac:dyDescent="0.2">
      <c r="A1936" t="str">
        <f t="shared" si="30"/>
        <v>2016_6762</v>
      </c>
      <c r="D1936" s="126">
        <v>1934</v>
      </c>
      <c r="E1936" s="127">
        <v>6762</v>
      </c>
      <c r="F1936" s="127" t="s">
        <v>266</v>
      </c>
      <c r="G1936" s="127">
        <v>6762</v>
      </c>
      <c r="H1936" s="127">
        <v>2016</v>
      </c>
      <c r="I1936" s="127">
        <v>0</v>
      </c>
      <c r="J1936" s="127">
        <v>1</v>
      </c>
      <c r="K1936" s="127">
        <v>689.8</v>
      </c>
      <c r="L1936" s="127">
        <v>712.8</v>
      </c>
      <c r="M1936" s="127">
        <v>45091.21</v>
      </c>
      <c r="N1936" s="127">
        <v>124893.27</v>
      </c>
      <c r="O1936" s="127">
        <v>127170.04</v>
      </c>
      <c r="P1936" s="127">
        <v>164021.88</v>
      </c>
      <c r="Q1936" s="127">
        <v>65.37</v>
      </c>
    </row>
    <row r="1937" spans="1:17" ht="25.5" x14ac:dyDescent="0.2">
      <c r="A1937" t="str">
        <f t="shared" si="30"/>
        <v>2016_6768</v>
      </c>
      <c r="D1937" s="126">
        <v>1935</v>
      </c>
      <c r="E1937" s="127">
        <v>6768</v>
      </c>
      <c r="F1937" s="127" t="s">
        <v>267</v>
      </c>
      <c r="G1937" s="127">
        <v>6768</v>
      </c>
      <c r="H1937" s="127">
        <v>2016</v>
      </c>
      <c r="I1937" s="127">
        <v>0</v>
      </c>
      <c r="J1937" s="127">
        <v>1</v>
      </c>
      <c r="K1937" s="127">
        <v>1705.1</v>
      </c>
      <c r="L1937" s="127">
        <v>1631.8</v>
      </c>
      <c r="M1937" s="127">
        <v>554050.55000000005</v>
      </c>
      <c r="N1937" s="127">
        <v>300181.67</v>
      </c>
      <c r="O1937" s="127">
        <v>341193.65</v>
      </c>
      <c r="P1937" s="127">
        <v>607601.44999999995</v>
      </c>
      <c r="Q1937" s="127">
        <v>324.94</v>
      </c>
    </row>
    <row r="1938" spans="1:17" x14ac:dyDescent="0.2">
      <c r="A1938" t="str">
        <f t="shared" si="30"/>
        <v>2016_6795</v>
      </c>
      <c r="D1938" s="126">
        <v>1936</v>
      </c>
      <c r="E1938" s="127">
        <v>6795</v>
      </c>
      <c r="F1938" s="127" t="s">
        <v>268</v>
      </c>
      <c r="G1938" s="127">
        <v>6795</v>
      </c>
      <c r="H1938" s="127">
        <v>2016</v>
      </c>
      <c r="I1938" s="127">
        <v>0</v>
      </c>
      <c r="J1938" s="127">
        <v>1</v>
      </c>
      <c r="K1938" s="127">
        <v>10935.7</v>
      </c>
      <c r="L1938" s="127">
        <v>10610.2</v>
      </c>
      <c r="M1938" s="127">
        <v>1821752.22</v>
      </c>
      <c r="N1938" s="127">
        <v>2182436.58</v>
      </c>
      <c r="O1938" s="127">
        <v>2334598.06</v>
      </c>
      <c r="P1938" s="127">
        <v>1736553.62</v>
      </c>
      <c r="Q1938" s="127">
        <v>166.59</v>
      </c>
    </row>
    <row r="1939" spans="1:17" x14ac:dyDescent="0.2">
      <c r="A1939" t="str">
        <f t="shared" si="30"/>
        <v>2016_6822</v>
      </c>
      <c r="D1939" s="126">
        <v>1937</v>
      </c>
      <c r="E1939" s="127">
        <v>6822</v>
      </c>
      <c r="F1939" s="127" t="s">
        <v>269</v>
      </c>
      <c r="G1939" s="127">
        <v>6822</v>
      </c>
      <c r="H1939" s="127">
        <v>2016</v>
      </c>
      <c r="I1939" s="127">
        <v>0</v>
      </c>
      <c r="J1939" s="127">
        <v>1</v>
      </c>
      <c r="K1939" s="127">
        <v>9448.4</v>
      </c>
      <c r="L1939" s="127">
        <v>9201</v>
      </c>
      <c r="M1939" s="127">
        <v>2931463.84</v>
      </c>
      <c r="N1939" s="127">
        <v>0</v>
      </c>
      <c r="O1939" s="127">
        <v>35287.339999999997</v>
      </c>
      <c r="P1939" s="127">
        <v>988362.4</v>
      </c>
      <c r="Q1939" s="127">
        <v>310.26</v>
      </c>
    </row>
    <row r="1940" spans="1:17" ht="38.25" x14ac:dyDescent="0.2">
      <c r="A1940" t="str">
        <f t="shared" si="30"/>
        <v>2016_6840</v>
      </c>
      <c r="D1940" s="126">
        <v>1938</v>
      </c>
      <c r="E1940" s="127">
        <v>6840</v>
      </c>
      <c r="F1940" s="127" t="s">
        <v>270</v>
      </c>
      <c r="G1940" s="127">
        <v>6840</v>
      </c>
      <c r="H1940" s="127">
        <v>2016</v>
      </c>
      <c r="I1940" s="127">
        <v>0</v>
      </c>
      <c r="J1940" s="127">
        <v>1</v>
      </c>
      <c r="K1940" s="127">
        <v>1995.9</v>
      </c>
      <c r="L1940" s="127">
        <v>2177.9</v>
      </c>
      <c r="M1940" s="127">
        <v>537372.49</v>
      </c>
      <c r="N1940" s="127">
        <v>322772.23</v>
      </c>
      <c r="O1940" s="127">
        <v>360716.75</v>
      </c>
      <c r="P1940" s="127">
        <v>381113.61</v>
      </c>
      <c r="Q1940" s="127">
        <v>269.24</v>
      </c>
    </row>
    <row r="1941" spans="1:17" x14ac:dyDescent="0.2">
      <c r="A1941" t="str">
        <f t="shared" si="30"/>
        <v>2016_6854</v>
      </c>
      <c r="D1941" s="126">
        <v>1939</v>
      </c>
      <c r="E1941" s="127">
        <v>6854</v>
      </c>
      <c r="F1941" s="127" t="s">
        <v>271</v>
      </c>
      <c r="G1941" s="127">
        <v>6854</v>
      </c>
      <c r="H1941" s="127">
        <v>2016</v>
      </c>
      <c r="I1941" s="127">
        <v>0</v>
      </c>
      <c r="J1941" s="127">
        <v>1</v>
      </c>
      <c r="K1941" s="127">
        <v>548.79999999999995</v>
      </c>
      <c r="L1941" s="127">
        <v>560.20000000000005</v>
      </c>
      <c r="M1941" s="127">
        <v>657268.26</v>
      </c>
      <c r="N1941" s="127">
        <v>160194.93</v>
      </c>
      <c r="O1941" s="127">
        <v>178453.61</v>
      </c>
      <c r="P1941" s="127">
        <v>227674.4</v>
      </c>
      <c r="Q1941" s="127">
        <v>1197.6500000000001</v>
      </c>
    </row>
    <row r="1942" spans="1:17" ht="25.5" x14ac:dyDescent="0.2">
      <c r="A1942" t="str">
        <f t="shared" si="30"/>
        <v>2016_6867</v>
      </c>
      <c r="D1942" s="126">
        <v>1940</v>
      </c>
      <c r="E1942" s="127">
        <v>6867</v>
      </c>
      <c r="F1942" s="127" t="s">
        <v>272</v>
      </c>
      <c r="G1942" s="127">
        <v>6867</v>
      </c>
      <c r="H1942" s="127">
        <v>2016</v>
      </c>
      <c r="I1942" s="127">
        <v>0</v>
      </c>
      <c r="J1942" s="127">
        <v>2</v>
      </c>
      <c r="K1942" s="127">
        <v>1722.2</v>
      </c>
      <c r="L1942" s="127">
        <v>1733.3</v>
      </c>
      <c r="M1942" s="127">
        <v>371077.31</v>
      </c>
      <c r="N1942" s="127">
        <v>430981.39</v>
      </c>
      <c r="O1942" s="127">
        <v>480640.48</v>
      </c>
      <c r="P1942" s="127">
        <v>396901.4</v>
      </c>
      <c r="Q1942" s="127">
        <v>215.47</v>
      </c>
    </row>
    <row r="1943" spans="1:17" ht="38.25" x14ac:dyDescent="0.2">
      <c r="A1943" t="str">
        <f t="shared" si="30"/>
        <v>2016_6921</v>
      </c>
      <c r="D1943" s="126">
        <v>1941</v>
      </c>
      <c r="E1943" s="127">
        <v>6921</v>
      </c>
      <c r="F1943" s="127" t="s">
        <v>273</v>
      </c>
      <c r="G1943" s="127">
        <v>6921</v>
      </c>
      <c r="H1943" s="127">
        <v>2016</v>
      </c>
      <c r="I1943" s="127">
        <v>0</v>
      </c>
      <c r="J1943" s="127">
        <v>1</v>
      </c>
      <c r="K1943" s="127">
        <v>321.10000000000002</v>
      </c>
      <c r="L1943" s="127">
        <v>333.1</v>
      </c>
      <c r="M1943" s="127">
        <v>485184.53</v>
      </c>
      <c r="N1943" s="127">
        <v>90007.24</v>
      </c>
      <c r="O1943" s="127">
        <v>98268.79</v>
      </c>
      <c r="P1943" s="127">
        <v>72484.53</v>
      </c>
      <c r="Q1943" s="127">
        <v>1511.01</v>
      </c>
    </row>
    <row r="1944" spans="1:17" ht="25.5" x14ac:dyDescent="0.2">
      <c r="A1944" t="str">
        <f t="shared" si="30"/>
        <v>2016_6930</v>
      </c>
      <c r="D1944" s="126">
        <v>1942</v>
      </c>
      <c r="E1944" s="127">
        <v>6930</v>
      </c>
      <c r="F1944" s="127" t="s">
        <v>274</v>
      </c>
      <c r="G1944" s="127">
        <v>6930</v>
      </c>
      <c r="H1944" s="127">
        <v>2016</v>
      </c>
      <c r="I1944" s="127">
        <v>0</v>
      </c>
      <c r="J1944" s="127">
        <v>1</v>
      </c>
      <c r="K1944" s="127">
        <v>769.1</v>
      </c>
      <c r="L1944" s="127">
        <v>778.2</v>
      </c>
      <c r="M1944" s="127">
        <v>283973.49</v>
      </c>
      <c r="N1944" s="127">
        <v>311023.46000000002</v>
      </c>
      <c r="O1944" s="127">
        <v>331941.02</v>
      </c>
      <c r="P1944" s="127">
        <v>202115</v>
      </c>
      <c r="Q1944" s="127">
        <v>369.23</v>
      </c>
    </row>
    <row r="1945" spans="1:17" ht="38.25" x14ac:dyDescent="0.2">
      <c r="A1945" t="str">
        <f t="shared" si="30"/>
        <v>2016_6937</v>
      </c>
      <c r="D1945" s="126">
        <v>1943</v>
      </c>
      <c r="E1945" s="127">
        <v>6937</v>
      </c>
      <c r="F1945" s="127" t="s">
        <v>347</v>
      </c>
      <c r="G1945" s="127">
        <v>6937</v>
      </c>
      <c r="H1945" s="127">
        <v>2016</v>
      </c>
      <c r="I1945" s="127">
        <v>0</v>
      </c>
      <c r="J1945" s="127">
        <v>1</v>
      </c>
      <c r="K1945" s="127">
        <v>472.3</v>
      </c>
      <c r="L1945" s="127">
        <v>921.5</v>
      </c>
      <c r="M1945" s="127">
        <v>275317.21999999997</v>
      </c>
      <c r="N1945" s="127">
        <v>373056.41</v>
      </c>
      <c r="O1945" s="127">
        <v>409409.01</v>
      </c>
      <c r="P1945" s="127">
        <v>202217.76</v>
      </c>
      <c r="Q1945" s="127">
        <v>582.92999999999995</v>
      </c>
    </row>
    <row r="1946" spans="1:17" ht="25.5" x14ac:dyDescent="0.2">
      <c r="A1946" t="str">
        <f t="shared" si="30"/>
        <v>2016_6943</v>
      </c>
      <c r="D1946" s="126">
        <v>1944</v>
      </c>
      <c r="E1946" s="127">
        <v>6943</v>
      </c>
      <c r="F1946" s="127" t="s">
        <v>275</v>
      </c>
      <c r="G1946" s="127">
        <v>6943</v>
      </c>
      <c r="H1946" s="127">
        <v>2016</v>
      </c>
      <c r="I1946" s="127">
        <v>0</v>
      </c>
      <c r="J1946" s="127">
        <v>1</v>
      </c>
      <c r="K1946" s="127">
        <v>277.2</v>
      </c>
      <c r="L1946" s="127">
        <v>270.60000000000002</v>
      </c>
      <c r="M1946" s="127">
        <v>69069.210000000006</v>
      </c>
      <c r="N1946" s="127">
        <v>70016.45</v>
      </c>
      <c r="O1946" s="127">
        <v>80631.009999999995</v>
      </c>
      <c r="P1946" s="127">
        <v>97271.8</v>
      </c>
      <c r="Q1946" s="127">
        <v>249.17</v>
      </c>
    </row>
    <row r="1947" spans="1:17" ht="38.25" x14ac:dyDescent="0.2">
      <c r="A1947" t="str">
        <f t="shared" si="30"/>
        <v>2016_6264</v>
      </c>
      <c r="D1947" s="126">
        <v>1945</v>
      </c>
      <c r="E1947" s="127">
        <v>6264</v>
      </c>
      <c r="F1947" s="127" t="s">
        <v>276</v>
      </c>
      <c r="G1947" s="127">
        <v>6264</v>
      </c>
      <c r="H1947" s="127">
        <v>2016</v>
      </c>
      <c r="I1947" s="127">
        <v>0</v>
      </c>
      <c r="J1947" s="127">
        <v>1</v>
      </c>
      <c r="K1947" s="127">
        <v>917.2</v>
      </c>
      <c r="L1947" s="127">
        <v>808</v>
      </c>
      <c r="M1947" s="127">
        <v>463109.97</v>
      </c>
      <c r="N1947" s="127">
        <v>296951.45</v>
      </c>
      <c r="O1947" s="127">
        <v>329254.2</v>
      </c>
      <c r="P1947" s="127">
        <v>226738.49</v>
      </c>
      <c r="Q1947" s="127">
        <v>504.92</v>
      </c>
    </row>
    <row r="1948" spans="1:17" ht="38.25" x14ac:dyDescent="0.2">
      <c r="A1948" t="str">
        <f t="shared" si="30"/>
        <v>2016_6950</v>
      </c>
      <c r="D1948" s="126">
        <v>1946</v>
      </c>
      <c r="E1948" s="127">
        <v>6950</v>
      </c>
      <c r="F1948" s="127" t="s">
        <v>348</v>
      </c>
      <c r="G1948" s="127">
        <v>6950</v>
      </c>
      <c r="H1948" s="127">
        <v>2016</v>
      </c>
      <c r="I1948" s="127">
        <v>0</v>
      </c>
      <c r="J1948" s="127">
        <v>1</v>
      </c>
      <c r="K1948" s="127">
        <v>1505.1</v>
      </c>
      <c r="L1948" s="127">
        <v>1451.1</v>
      </c>
      <c r="M1948" s="127">
        <v>1076353.2</v>
      </c>
      <c r="N1948" s="127">
        <v>524973.82999999996</v>
      </c>
      <c r="O1948" s="127">
        <v>569346.89</v>
      </c>
      <c r="P1948" s="127">
        <v>395304.87</v>
      </c>
      <c r="Q1948" s="127">
        <v>715.14</v>
      </c>
    </row>
    <row r="1949" spans="1:17" ht="38.25" x14ac:dyDescent="0.2">
      <c r="A1949" t="str">
        <f t="shared" si="30"/>
        <v>2016_6957</v>
      </c>
      <c r="D1949" s="126">
        <v>1947</v>
      </c>
      <c r="E1949" s="127">
        <v>6957</v>
      </c>
      <c r="F1949" s="127" t="s">
        <v>277</v>
      </c>
      <c r="G1949" s="127">
        <v>6957</v>
      </c>
      <c r="H1949" s="127">
        <v>2016</v>
      </c>
      <c r="I1949" s="127">
        <v>0</v>
      </c>
      <c r="J1949" s="127">
        <v>1</v>
      </c>
      <c r="K1949" s="127">
        <v>9012.5</v>
      </c>
      <c r="L1949" s="127">
        <v>8943.4</v>
      </c>
      <c r="M1949" s="127">
        <v>11033997.77</v>
      </c>
      <c r="N1949" s="127">
        <v>1001843.86</v>
      </c>
      <c r="O1949" s="127">
        <v>1275726.08</v>
      </c>
      <c r="P1949" s="127">
        <v>2558161.1800000002</v>
      </c>
      <c r="Q1949" s="127">
        <v>1224.3</v>
      </c>
    </row>
    <row r="1950" spans="1:17" ht="25.5" x14ac:dyDescent="0.2">
      <c r="A1950" t="str">
        <f t="shared" si="30"/>
        <v>2016_5922</v>
      </c>
      <c r="D1950" s="126">
        <v>1948</v>
      </c>
      <c r="E1950" s="127">
        <v>5922</v>
      </c>
      <c r="F1950" s="127" t="s">
        <v>349</v>
      </c>
      <c r="G1950" s="127">
        <v>5922</v>
      </c>
      <c r="H1950" s="127">
        <v>2016</v>
      </c>
      <c r="I1950" s="127">
        <v>0</v>
      </c>
      <c r="J1950" s="127">
        <v>1</v>
      </c>
      <c r="K1950" s="127">
        <v>676.1</v>
      </c>
      <c r="L1950" s="127">
        <v>652.4</v>
      </c>
      <c r="M1950" s="127">
        <v>645644.07999999996</v>
      </c>
      <c r="N1950" s="127">
        <v>321436.56</v>
      </c>
      <c r="O1950" s="127">
        <v>325027.82</v>
      </c>
      <c r="P1950" s="127">
        <v>185507.67</v>
      </c>
      <c r="Q1950" s="127">
        <v>954.95</v>
      </c>
    </row>
    <row r="1951" spans="1:17" ht="25.5" x14ac:dyDescent="0.2">
      <c r="A1951" t="str">
        <f t="shared" si="30"/>
        <v>2016_819</v>
      </c>
      <c r="D1951" s="126">
        <v>1949</v>
      </c>
      <c r="E1951" s="127">
        <v>819</v>
      </c>
      <c r="F1951" s="127" t="s">
        <v>278</v>
      </c>
      <c r="G1951" s="127">
        <v>819</v>
      </c>
      <c r="H1951" s="127">
        <v>2016</v>
      </c>
      <c r="I1951" s="127">
        <v>0</v>
      </c>
      <c r="J1951" s="127">
        <v>1</v>
      </c>
      <c r="K1951" s="127">
        <v>602</v>
      </c>
      <c r="L1951" s="127">
        <v>598.70000000000005</v>
      </c>
      <c r="M1951" s="127">
        <v>152539.65</v>
      </c>
      <c r="N1951" s="127">
        <v>100038.95</v>
      </c>
      <c r="O1951" s="127">
        <v>110876.59</v>
      </c>
      <c r="P1951" s="127">
        <v>211267.08</v>
      </c>
      <c r="Q1951" s="127">
        <v>253.39</v>
      </c>
    </row>
    <row r="1952" spans="1:17" ht="25.5" x14ac:dyDescent="0.2">
      <c r="A1952" t="str">
        <f t="shared" si="30"/>
        <v>2016_6969</v>
      </c>
      <c r="D1952" s="126">
        <v>1950</v>
      </c>
      <c r="E1952" s="127">
        <v>6969</v>
      </c>
      <c r="F1952" s="127" t="s">
        <v>279</v>
      </c>
      <c r="G1952" s="127">
        <v>6969</v>
      </c>
      <c r="H1952" s="127">
        <v>2016</v>
      </c>
      <c r="I1952" s="127">
        <v>0</v>
      </c>
      <c r="J1952" s="127">
        <v>1</v>
      </c>
      <c r="K1952" s="127">
        <v>341.6</v>
      </c>
      <c r="L1952" s="127">
        <v>298.10000000000002</v>
      </c>
      <c r="M1952" s="127">
        <v>182939.06</v>
      </c>
      <c r="N1952" s="127">
        <v>280049.75</v>
      </c>
      <c r="O1952" s="127">
        <v>290651.68</v>
      </c>
      <c r="P1952" s="127">
        <v>226247.57</v>
      </c>
      <c r="Q1952" s="127">
        <v>535.54</v>
      </c>
    </row>
    <row r="1953" spans="1:17" ht="25.5" x14ac:dyDescent="0.2">
      <c r="A1953" t="str">
        <f t="shared" si="30"/>
        <v>2016_6975</v>
      </c>
      <c r="D1953" s="126">
        <v>1951</v>
      </c>
      <c r="E1953" s="127">
        <v>6975</v>
      </c>
      <c r="F1953" s="127" t="s">
        <v>280</v>
      </c>
      <c r="G1953" s="127">
        <v>6975</v>
      </c>
      <c r="H1953" s="127">
        <v>2016</v>
      </c>
      <c r="I1953" s="127">
        <v>0</v>
      </c>
      <c r="J1953" s="127">
        <v>1</v>
      </c>
      <c r="K1953" s="127">
        <v>1260.5999999999999</v>
      </c>
      <c r="L1953" s="127">
        <v>1220.5999999999999</v>
      </c>
      <c r="M1953" s="127">
        <v>215491.67</v>
      </c>
      <c r="N1953" s="127">
        <v>85596.15</v>
      </c>
      <c r="O1953" s="127">
        <v>86743.57</v>
      </c>
      <c r="P1953" s="127">
        <v>115720.43</v>
      </c>
      <c r="Q1953" s="127">
        <v>170.94</v>
      </c>
    </row>
    <row r="1954" spans="1:17" ht="25.5" x14ac:dyDescent="0.2">
      <c r="A1954" t="str">
        <f t="shared" si="30"/>
        <v>2016_6983</v>
      </c>
      <c r="D1954" s="126">
        <v>1952</v>
      </c>
      <c r="E1954" s="127">
        <v>6983</v>
      </c>
      <c r="F1954" s="127" t="s">
        <v>281</v>
      </c>
      <c r="G1954" s="127">
        <v>6983</v>
      </c>
      <c r="H1954" s="127">
        <v>2016</v>
      </c>
      <c r="I1954" s="127">
        <v>0</v>
      </c>
      <c r="J1954" s="127">
        <v>1</v>
      </c>
      <c r="K1954" s="127">
        <v>908</v>
      </c>
      <c r="L1954" s="127">
        <v>892</v>
      </c>
      <c r="M1954" s="127">
        <v>109147.71</v>
      </c>
      <c r="N1954" s="127">
        <v>255410.81</v>
      </c>
      <c r="O1954" s="127">
        <v>279801.7</v>
      </c>
      <c r="P1954" s="127">
        <v>238573.97</v>
      </c>
      <c r="Q1954" s="127">
        <v>120.21</v>
      </c>
    </row>
    <row r="1955" spans="1:17" ht="25.5" x14ac:dyDescent="0.2">
      <c r="A1955" t="str">
        <f t="shared" si="30"/>
        <v>2016_6985</v>
      </c>
      <c r="D1955" s="126">
        <v>1953</v>
      </c>
      <c r="E1955" s="127">
        <v>6985</v>
      </c>
      <c r="F1955" s="127" t="s">
        <v>282</v>
      </c>
      <c r="G1955" s="127">
        <v>6985</v>
      </c>
      <c r="H1955" s="127">
        <v>2016</v>
      </c>
      <c r="I1955" s="127">
        <v>0</v>
      </c>
      <c r="J1955" s="127">
        <v>1</v>
      </c>
      <c r="K1955" s="127">
        <v>869.4</v>
      </c>
      <c r="L1955" s="127">
        <v>957.4</v>
      </c>
      <c r="M1955" s="127">
        <v>198549.43</v>
      </c>
      <c r="N1955" s="127">
        <v>178934.86</v>
      </c>
      <c r="O1955" s="127">
        <v>180210.9</v>
      </c>
      <c r="P1955" s="127">
        <v>139044.78</v>
      </c>
      <c r="Q1955" s="127">
        <v>228.38</v>
      </c>
    </row>
    <row r="1956" spans="1:17" ht="25.5" x14ac:dyDescent="0.2">
      <c r="A1956" t="str">
        <f t="shared" si="30"/>
        <v>2016_6987</v>
      </c>
      <c r="D1956" s="126">
        <v>1954</v>
      </c>
      <c r="E1956" s="127">
        <v>6987</v>
      </c>
      <c r="F1956" s="127" t="s">
        <v>283</v>
      </c>
      <c r="G1956" s="127">
        <v>6987</v>
      </c>
      <c r="H1956" s="127">
        <v>2016</v>
      </c>
      <c r="I1956" s="127">
        <v>0</v>
      </c>
      <c r="J1956" s="127">
        <v>1</v>
      </c>
      <c r="K1956" s="127">
        <v>691.9</v>
      </c>
      <c r="L1956" s="127">
        <v>657.2</v>
      </c>
      <c r="M1956" s="127">
        <v>338236.36</v>
      </c>
      <c r="N1956" s="127">
        <v>421349.88</v>
      </c>
      <c r="O1956" s="127">
        <v>433380.89</v>
      </c>
      <c r="P1956" s="127">
        <v>375270.06</v>
      </c>
      <c r="Q1956" s="127">
        <v>488.85</v>
      </c>
    </row>
    <row r="1957" spans="1:17" ht="25.5" x14ac:dyDescent="0.2">
      <c r="A1957" t="str">
        <f t="shared" si="30"/>
        <v>2016_6990</v>
      </c>
      <c r="D1957" s="126">
        <v>1955</v>
      </c>
      <c r="E1957" s="127">
        <v>6990</v>
      </c>
      <c r="F1957" s="127" t="s">
        <v>284</v>
      </c>
      <c r="G1957" s="127">
        <v>6990</v>
      </c>
      <c r="H1957" s="127">
        <v>2016</v>
      </c>
      <c r="I1957" s="127">
        <v>0</v>
      </c>
      <c r="J1957" s="127">
        <v>1</v>
      </c>
      <c r="K1957" s="127">
        <v>819.1</v>
      </c>
      <c r="L1957" s="127">
        <v>767</v>
      </c>
      <c r="M1957" s="127">
        <v>297714.03000000003</v>
      </c>
      <c r="N1957" s="127">
        <v>300197.52</v>
      </c>
      <c r="O1957" s="127">
        <v>347562.43</v>
      </c>
      <c r="P1957" s="127">
        <v>296196.71000000002</v>
      </c>
      <c r="Q1957" s="127">
        <v>363.46</v>
      </c>
    </row>
    <row r="1958" spans="1:17" ht="38.25" x14ac:dyDescent="0.2">
      <c r="A1958" t="str">
        <f t="shared" si="30"/>
        <v>2016_6961</v>
      </c>
      <c r="D1958" s="126">
        <v>1956</v>
      </c>
      <c r="E1958" s="127">
        <v>6961</v>
      </c>
      <c r="F1958" s="127" t="s">
        <v>350</v>
      </c>
      <c r="G1958" s="127">
        <v>6961</v>
      </c>
      <c r="H1958" s="127">
        <v>2016</v>
      </c>
      <c r="I1958" s="127">
        <v>0</v>
      </c>
      <c r="J1958" s="127">
        <v>1</v>
      </c>
      <c r="K1958" s="127">
        <v>3050.7</v>
      </c>
      <c r="L1958" s="127">
        <v>3187.5</v>
      </c>
      <c r="M1958" s="127">
        <v>1512847.37</v>
      </c>
      <c r="N1958" s="127">
        <v>1146619.5900000001</v>
      </c>
      <c r="O1958" s="127">
        <v>1234049.04</v>
      </c>
      <c r="P1958" s="127">
        <v>1174481.57</v>
      </c>
      <c r="Q1958" s="127">
        <v>495.9</v>
      </c>
    </row>
    <row r="1959" spans="1:17" ht="25.5" x14ac:dyDescent="0.2">
      <c r="A1959" t="str">
        <f t="shared" si="30"/>
        <v>2016_6992</v>
      </c>
      <c r="D1959" s="126">
        <v>1957</v>
      </c>
      <c r="E1959" s="127">
        <v>6992</v>
      </c>
      <c r="F1959" s="127" t="s">
        <v>285</v>
      </c>
      <c r="G1959" s="127">
        <v>6992</v>
      </c>
      <c r="H1959" s="127">
        <v>2016</v>
      </c>
      <c r="I1959" s="127">
        <v>0</v>
      </c>
      <c r="J1959" s="127">
        <v>1</v>
      </c>
      <c r="K1959" s="127">
        <v>526</v>
      </c>
      <c r="L1959" s="127">
        <v>537</v>
      </c>
      <c r="M1959" s="127">
        <v>341370.46</v>
      </c>
      <c r="N1959" s="127">
        <v>606508.06999999995</v>
      </c>
      <c r="O1959" s="127">
        <v>622304.13</v>
      </c>
      <c r="P1959" s="127">
        <v>659477.69999999995</v>
      </c>
      <c r="Q1959" s="127">
        <v>648.99</v>
      </c>
    </row>
    <row r="1960" spans="1:17" x14ac:dyDescent="0.2">
      <c r="A1960" t="str">
        <f t="shared" si="30"/>
        <v>2016_7002</v>
      </c>
      <c r="D1960" s="126">
        <v>1958</v>
      </c>
      <c r="E1960" s="127">
        <v>7002</v>
      </c>
      <c r="F1960" s="127" t="s">
        <v>286</v>
      </c>
      <c r="G1960" s="127">
        <v>7002</v>
      </c>
      <c r="H1960" s="127">
        <v>2016</v>
      </c>
      <c r="I1960" s="127">
        <v>0</v>
      </c>
      <c r="J1960" s="127">
        <v>1</v>
      </c>
      <c r="K1960" s="127">
        <v>185.6</v>
      </c>
      <c r="L1960" s="127">
        <v>203.6</v>
      </c>
      <c r="M1960" s="127">
        <v>334655.06</v>
      </c>
      <c r="N1960" s="127">
        <v>100558.17</v>
      </c>
      <c r="O1960" s="127">
        <v>106008.54</v>
      </c>
      <c r="P1960" s="127">
        <v>1296</v>
      </c>
      <c r="Q1960" s="127">
        <v>1803.1</v>
      </c>
    </row>
    <row r="1961" spans="1:17" ht="25.5" x14ac:dyDescent="0.2">
      <c r="A1961" t="str">
        <f t="shared" si="30"/>
        <v>2016_7029</v>
      </c>
      <c r="D1961" s="126">
        <v>1959</v>
      </c>
      <c r="E1961" s="127">
        <v>7029</v>
      </c>
      <c r="F1961" s="127" t="s">
        <v>287</v>
      </c>
      <c r="G1961" s="127">
        <v>7029</v>
      </c>
      <c r="H1961" s="127">
        <v>2016</v>
      </c>
      <c r="I1961" s="127">
        <v>0</v>
      </c>
      <c r="J1961" s="127">
        <v>1</v>
      </c>
      <c r="K1961" s="127">
        <v>1146.0999999999999</v>
      </c>
      <c r="L1961" s="127">
        <v>1168.7</v>
      </c>
      <c r="M1961" s="127">
        <v>453375.52</v>
      </c>
      <c r="N1961" s="127">
        <v>352028.8</v>
      </c>
      <c r="O1961" s="127">
        <v>383053.85</v>
      </c>
      <c r="P1961" s="127">
        <v>401524.95</v>
      </c>
      <c r="Q1961" s="127">
        <v>395.58</v>
      </c>
    </row>
    <row r="1962" spans="1:17" x14ac:dyDescent="0.2">
      <c r="A1962" t="str">
        <f t="shared" si="30"/>
        <v>2016_7038</v>
      </c>
      <c r="D1962" s="126">
        <v>1960</v>
      </c>
      <c r="E1962" s="127">
        <v>7038</v>
      </c>
      <c r="F1962" s="127" t="s">
        <v>288</v>
      </c>
      <c r="G1962" s="127">
        <v>7038</v>
      </c>
      <c r="H1962" s="127">
        <v>2016</v>
      </c>
      <c r="I1962" s="127">
        <v>0</v>
      </c>
      <c r="J1962" s="127">
        <v>1</v>
      </c>
      <c r="K1962" s="127">
        <v>799.1</v>
      </c>
      <c r="L1962" s="127">
        <v>840.3</v>
      </c>
      <c r="M1962" s="127">
        <v>511667.52</v>
      </c>
      <c r="N1962" s="127">
        <v>154673.65</v>
      </c>
      <c r="O1962" s="127">
        <v>173372.96</v>
      </c>
      <c r="P1962" s="127">
        <v>208293.55</v>
      </c>
      <c r="Q1962" s="127">
        <v>640.29999999999995</v>
      </c>
    </row>
    <row r="1963" spans="1:17" ht="25.5" x14ac:dyDescent="0.2">
      <c r="A1963" t="str">
        <f t="shared" si="30"/>
        <v>2016_7047</v>
      </c>
      <c r="D1963" s="126">
        <v>1961</v>
      </c>
      <c r="E1963" s="127">
        <v>7047</v>
      </c>
      <c r="F1963" s="127" t="s">
        <v>289</v>
      </c>
      <c r="G1963" s="127">
        <v>7047</v>
      </c>
      <c r="H1963" s="127">
        <v>2016</v>
      </c>
      <c r="I1963" s="127">
        <v>0</v>
      </c>
      <c r="J1963" s="127">
        <v>1</v>
      </c>
      <c r="K1963" s="127">
        <v>358.1</v>
      </c>
      <c r="L1963" s="127">
        <v>429.2</v>
      </c>
      <c r="M1963" s="127">
        <v>286377.69</v>
      </c>
      <c r="N1963" s="127">
        <v>29973.69</v>
      </c>
      <c r="O1963" s="127">
        <v>30283.4</v>
      </c>
      <c r="P1963" s="127">
        <v>50905.63</v>
      </c>
      <c r="Q1963" s="127">
        <v>799.71</v>
      </c>
    </row>
    <row r="1964" spans="1:17" x14ac:dyDescent="0.2">
      <c r="A1964" t="str">
        <f t="shared" si="30"/>
        <v>2016_7056</v>
      </c>
      <c r="D1964" s="126">
        <v>1962</v>
      </c>
      <c r="E1964" s="127">
        <v>7056</v>
      </c>
      <c r="F1964" s="127" t="s">
        <v>290</v>
      </c>
      <c r="G1964" s="127">
        <v>7056</v>
      </c>
      <c r="H1964" s="127">
        <v>2016</v>
      </c>
      <c r="I1964" s="127">
        <v>0</v>
      </c>
      <c r="J1964" s="127">
        <v>1</v>
      </c>
      <c r="K1964" s="127">
        <v>1722.6</v>
      </c>
      <c r="L1964" s="127">
        <v>1710.6</v>
      </c>
      <c r="M1964" s="127">
        <v>1629537.16</v>
      </c>
      <c r="N1964" s="127">
        <v>328543.87</v>
      </c>
      <c r="O1964" s="127">
        <v>359730.06</v>
      </c>
      <c r="P1964" s="127">
        <v>423070.29</v>
      </c>
      <c r="Q1964" s="127">
        <v>945.98</v>
      </c>
    </row>
    <row r="1965" spans="1:17" ht="25.5" x14ac:dyDescent="0.2">
      <c r="A1965" t="str">
        <f t="shared" si="30"/>
        <v>2016_7092</v>
      </c>
      <c r="D1965" s="126">
        <v>1963</v>
      </c>
      <c r="E1965" s="127">
        <v>7092</v>
      </c>
      <c r="F1965" s="127" t="s">
        <v>291</v>
      </c>
      <c r="G1965" s="127">
        <v>7092</v>
      </c>
      <c r="H1965" s="127">
        <v>2016</v>
      </c>
      <c r="I1965" s="127">
        <v>0</v>
      </c>
      <c r="J1965" s="127">
        <v>1</v>
      </c>
      <c r="K1965" s="127">
        <v>476.1</v>
      </c>
      <c r="L1965" s="127">
        <v>451.1</v>
      </c>
      <c r="M1965" s="127">
        <v>200831.87</v>
      </c>
      <c r="N1965" s="127">
        <v>180285.88</v>
      </c>
      <c r="O1965" s="127">
        <v>187317.07</v>
      </c>
      <c r="P1965" s="127">
        <v>118446.59</v>
      </c>
      <c r="Q1965" s="127">
        <v>421.83</v>
      </c>
    </row>
    <row r="1966" spans="1:17" ht="25.5" x14ac:dyDescent="0.2">
      <c r="A1966" t="str">
        <f t="shared" si="30"/>
        <v>2016_7098</v>
      </c>
      <c r="D1966" s="126">
        <v>1964</v>
      </c>
      <c r="E1966" s="127">
        <v>7098</v>
      </c>
      <c r="F1966" s="127" t="s">
        <v>292</v>
      </c>
      <c r="G1966" s="127">
        <v>7098</v>
      </c>
      <c r="H1966" s="127">
        <v>2016</v>
      </c>
      <c r="I1966" s="127">
        <v>0</v>
      </c>
      <c r="J1966" s="127">
        <v>1</v>
      </c>
      <c r="K1966" s="127">
        <v>551.4</v>
      </c>
      <c r="L1966" s="127">
        <v>592.9</v>
      </c>
      <c r="M1966" s="127">
        <v>201493.51</v>
      </c>
      <c r="N1966" s="127">
        <v>185375.93</v>
      </c>
      <c r="O1966" s="127">
        <v>199035.68</v>
      </c>
      <c r="P1966" s="127">
        <v>121895.35</v>
      </c>
      <c r="Q1966" s="127">
        <v>365.42</v>
      </c>
    </row>
    <row r="1967" spans="1:17" ht="25.5" x14ac:dyDescent="0.2">
      <c r="A1967" t="str">
        <f t="shared" si="30"/>
        <v>2016_7110</v>
      </c>
      <c r="D1967" s="126">
        <v>1965</v>
      </c>
      <c r="E1967" s="127">
        <v>7110</v>
      </c>
      <c r="F1967" s="127" t="s">
        <v>293</v>
      </c>
      <c r="G1967" s="127">
        <v>7110</v>
      </c>
      <c r="H1967" s="127">
        <v>2016</v>
      </c>
      <c r="I1967" s="127">
        <v>0</v>
      </c>
      <c r="J1967" s="127">
        <v>1</v>
      </c>
      <c r="K1967" s="127">
        <v>927.1</v>
      </c>
      <c r="L1967" s="127">
        <v>977.5</v>
      </c>
      <c r="M1967" s="127">
        <v>359356.93</v>
      </c>
      <c r="N1967" s="127">
        <v>300352.24</v>
      </c>
      <c r="O1967" s="127">
        <v>325384.01</v>
      </c>
      <c r="P1967" s="127">
        <v>264788.46000000002</v>
      </c>
      <c r="Q1967" s="127">
        <v>387.61</v>
      </c>
    </row>
    <row r="1968" spans="1:17" x14ac:dyDescent="0.2">
      <c r="A1968" t="str">
        <f t="shared" si="30"/>
        <v>2017_9</v>
      </c>
      <c r="D1968" s="126">
        <v>1966</v>
      </c>
      <c r="E1968" s="127">
        <v>9</v>
      </c>
      <c r="F1968" s="127" t="s">
        <v>0</v>
      </c>
      <c r="G1968" s="127">
        <v>9</v>
      </c>
      <c r="H1968" s="127">
        <v>2017</v>
      </c>
      <c r="I1968" s="127">
        <v>0</v>
      </c>
      <c r="J1968" s="127">
        <v>1</v>
      </c>
      <c r="K1968" s="127">
        <v>622.70000000000005</v>
      </c>
      <c r="L1968" s="127">
        <v>567.70000000000005</v>
      </c>
      <c r="M1968" s="127">
        <v>427314.86</v>
      </c>
      <c r="N1968" s="127">
        <v>0</v>
      </c>
      <c r="O1968" s="127">
        <v>17261.560000000001</v>
      </c>
      <c r="P1968" s="127">
        <v>374345.86</v>
      </c>
      <c r="Q1968" s="127">
        <v>686.23</v>
      </c>
    </row>
    <row r="1969" spans="1:17" x14ac:dyDescent="0.2">
      <c r="A1969" t="str">
        <f t="shared" si="30"/>
        <v>2017_441</v>
      </c>
      <c r="D1969" s="126">
        <v>1967</v>
      </c>
      <c r="E1969" s="127">
        <v>441</v>
      </c>
      <c r="F1969" s="127" t="s">
        <v>295</v>
      </c>
      <c r="G1969" s="127">
        <v>441</v>
      </c>
      <c r="H1969" s="127">
        <v>2017</v>
      </c>
      <c r="I1969" s="127">
        <v>0</v>
      </c>
      <c r="J1969" s="127">
        <v>1</v>
      </c>
      <c r="K1969" s="127">
        <v>778.4</v>
      </c>
      <c r="L1969" s="127">
        <v>694.1</v>
      </c>
      <c r="M1969" s="127">
        <v>401202.61</v>
      </c>
      <c r="N1969" s="127">
        <v>0</v>
      </c>
      <c r="O1969" s="127">
        <v>17745.72</v>
      </c>
      <c r="P1969" s="127">
        <v>219630.02</v>
      </c>
      <c r="Q1969" s="127">
        <v>515.41999999999996</v>
      </c>
    </row>
    <row r="1970" spans="1:17" ht="25.5" x14ac:dyDescent="0.2">
      <c r="A1970" t="str">
        <f t="shared" si="30"/>
        <v>2017_18</v>
      </c>
      <c r="D1970" s="126">
        <v>1968</v>
      </c>
      <c r="E1970" s="127">
        <v>18</v>
      </c>
      <c r="F1970" s="127" t="s">
        <v>10</v>
      </c>
      <c r="G1970" s="127">
        <v>18</v>
      </c>
      <c r="H1970" s="127">
        <v>2017</v>
      </c>
      <c r="I1970" s="127">
        <v>0</v>
      </c>
      <c r="J1970" s="127">
        <v>1</v>
      </c>
      <c r="K1970" s="127">
        <v>300.2</v>
      </c>
      <c r="L1970" s="127">
        <v>263</v>
      </c>
      <c r="M1970" s="127">
        <v>231422.78</v>
      </c>
      <c r="N1970" s="127">
        <v>159560.9</v>
      </c>
      <c r="O1970" s="127">
        <v>179735.11</v>
      </c>
      <c r="P1970" s="127">
        <v>130125</v>
      </c>
      <c r="Q1970" s="127">
        <v>770.9</v>
      </c>
    </row>
    <row r="1971" spans="1:17" ht="38.25" x14ac:dyDescent="0.2">
      <c r="A1971" t="str">
        <f t="shared" si="30"/>
        <v>2017_27</v>
      </c>
      <c r="D1971" s="126">
        <v>1969</v>
      </c>
      <c r="E1971" s="127">
        <v>27</v>
      </c>
      <c r="F1971" s="127" t="s">
        <v>324</v>
      </c>
      <c r="G1971" s="127">
        <v>27</v>
      </c>
      <c r="H1971" s="127">
        <v>2017</v>
      </c>
      <c r="I1971" s="127">
        <v>0</v>
      </c>
      <c r="J1971" s="127">
        <v>1</v>
      </c>
      <c r="K1971" s="127">
        <v>1655.1</v>
      </c>
      <c r="L1971" s="127">
        <v>1790.6</v>
      </c>
      <c r="M1971" s="127">
        <v>2025046.94</v>
      </c>
      <c r="N1971" s="127">
        <v>429575.34</v>
      </c>
      <c r="O1971" s="127">
        <v>476589.7</v>
      </c>
      <c r="P1971" s="127">
        <v>215107</v>
      </c>
      <c r="Q1971" s="127">
        <v>1223.52</v>
      </c>
    </row>
    <row r="1972" spans="1:17" ht="25.5" x14ac:dyDescent="0.2">
      <c r="A1972" t="str">
        <f t="shared" si="30"/>
        <v>2017_63</v>
      </c>
      <c r="D1972" s="126">
        <v>1970</v>
      </c>
      <c r="E1972" s="127">
        <v>63</v>
      </c>
      <c r="F1972" s="127" t="s">
        <v>325</v>
      </c>
      <c r="G1972" s="127">
        <v>63</v>
      </c>
      <c r="H1972" s="127">
        <v>2017</v>
      </c>
      <c r="I1972" s="127">
        <v>0</v>
      </c>
      <c r="J1972" s="127">
        <v>1</v>
      </c>
      <c r="K1972" s="127">
        <v>520.4</v>
      </c>
      <c r="L1972" s="127">
        <v>513.4</v>
      </c>
      <c r="M1972" s="127">
        <v>295152.14</v>
      </c>
      <c r="N1972" s="127">
        <v>400065.02</v>
      </c>
      <c r="O1972" s="127">
        <v>419241.99</v>
      </c>
      <c r="P1972" s="127">
        <v>369596.49</v>
      </c>
      <c r="Q1972" s="127">
        <v>567.16</v>
      </c>
    </row>
    <row r="1973" spans="1:17" ht="38.25" x14ac:dyDescent="0.2">
      <c r="A1973" t="str">
        <f t="shared" si="30"/>
        <v>2017_72</v>
      </c>
      <c r="D1973" s="126">
        <v>1971</v>
      </c>
      <c r="E1973" s="127">
        <v>72</v>
      </c>
      <c r="F1973" s="127" t="s">
        <v>11</v>
      </c>
      <c r="G1973" s="127">
        <v>72</v>
      </c>
      <c r="H1973" s="127">
        <v>2017</v>
      </c>
      <c r="I1973" s="127">
        <v>0</v>
      </c>
      <c r="J1973" s="127">
        <v>1</v>
      </c>
      <c r="K1973" s="127">
        <v>203.2</v>
      </c>
      <c r="L1973" s="127">
        <v>91.2</v>
      </c>
      <c r="M1973" s="127">
        <v>368880.12</v>
      </c>
      <c r="N1973" s="127">
        <v>113337.47</v>
      </c>
      <c r="O1973" s="127">
        <v>123399.82</v>
      </c>
      <c r="P1973" s="127">
        <v>76527</v>
      </c>
      <c r="Q1973" s="127">
        <v>1815.35</v>
      </c>
    </row>
    <row r="1974" spans="1:17" x14ac:dyDescent="0.2">
      <c r="A1974" t="str">
        <f t="shared" si="30"/>
        <v>2017_81</v>
      </c>
      <c r="D1974" s="126">
        <v>1972</v>
      </c>
      <c r="E1974" s="127">
        <v>81</v>
      </c>
      <c r="F1974" s="127" t="s">
        <v>12</v>
      </c>
      <c r="G1974" s="127">
        <v>81</v>
      </c>
      <c r="H1974" s="127">
        <v>2017</v>
      </c>
      <c r="I1974" s="127">
        <v>0</v>
      </c>
      <c r="J1974" s="127">
        <v>1</v>
      </c>
      <c r="K1974" s="127">
        <v>1215.8</v>
      </c>
      <c r="L1974" s="127">
        <v>1179.5999999999999</v>
      </c>
      <c r="M1974" s="127">
        <v>462150.5</v>
      </c>
      <c r="N1974" s="127">
        <v>300219.90000000002</v>
      </c>
      <c r="O1974" s="127">
        <v>304984.39</v>
      </c>
      <c r="P1974" s="127">
        <v>269125.26</v>
      </c>
      <c r="Q1974" s="127">
        <v>380.12</v>
      </c>
    </row>
    <row r="1975" spans="1:17" x14ac:dyDescent="0.2">
      <c r="A1975" t="str">
        <f t="shared" si="30"/>
        <v>2017_99</v>
      </c>
      <c r="D1975" s="126">
        <v>1973</v>
      </c>
      <c r="E1975" s="127">
        <v>99</v>
      </c>
      <c r="F1975" s="127" t="s">
        <v>13</v>
      </c>
      <c r="G1975" s="127">
        <v>99</v>
      </c>
      <c r="H1975" s="127">
        <v>2017</v>
      </c>
      <c r="I1975" s="127">
        <v>0</v>
      </c>
      <c r="J1975" s="127">
        <v>1</v>
      </c>
      <c r="K1975" s="127">
        <v>515.29999999999995</v>
      </c>
      <c r="L1975" s="127">
        <v>602.6</v>
      </c>
      <c r="M1975" s="127">
        <v>183328.07</v>
      </c>
      <c r="N1975" s="127">
        <v>370991.35999999999</v>
      </c>
      <c r="O1975" s="127">
        <v>387420.69</v>
      </c>
      <c r="P1975" s="127">
        <v>303530.01</v>
      </c>
      <c r="Q1975" s="127">
        <v>355.77</v>
      </c>
    </row>
    <row r="1976" spans="1:17" x14ac:dyDescent="0.2">
      <c r="A1976" t="str">
        <f t="shared" si="30"/>
        <v>2017_108</v>
      </c>
      <c r="D1976" s="126">
        <v>1974</v>
      </c>
      <c r="E1976" s="127">
        <v>108</v>
      </c>
      <c r="F1976" s="127" t="s">
        <v>14</v>
      </c>
      <c r="G1976" s="127">
        <v>108</v>
      </c>
      <c r="H1976" s="127">
        <v>2017</v>
      </c>
      <c r="I1976" s="127">
        <v>0</v>
      </c>
      <c r="J1976" s="127">
        <v>1</v>
      </c>
      <c r="K1976" s="127">
        <v>281.5</v>
      </c>
      <c r="L1976" s="127">
        <v>244.4</v>
      </c>
      <c r="M1976" s="127">
        <v>142625.73000000001</v>
      </c>
      <c r="N1976" s="127">
        <v>75026.38</v>
      </c>
      <c r="O1976" s="127">
        <v>86294.98</v>
      </c>
      <c r="P1976" s="127">
        <v>79799.8</v>
      </c>
      <c r="Q1976" s="127">
        <v>506.66</v>
      </c>
    </row>
    <row r="1977" spans="1:17" x14ac:dyDescent="0.2">
      <c r="A1977" t="str">
        <f t="shared" si="30"/>
        <v>2017_126</v>
      </c>
      <c r="D1977" s="126">
        <v>1975</v>
      </c>
      <c r="E1977" s="127">
        <v>126</v>
      </c>
      <c r="F1977" s="127" t="s">
        <v>15</v>
      </c>
      <c r="G1977" s="127">
        <v>126</v>
      </c>
      <c r="H1977" s="127">
        <v>2017</v>
      </c>
      <c r="I1977" s="127">
        <v>0</v>
      </c>
      <c r="J1977" s="127">
        <v>2</v>
      </c>
      <c r="K1977" s="127">
        <v>1481.4</v>
      </c>
      <c r="L1977" s="127">
        <v>1473.7</v>
      </c>
      <c r="M1977" s="127">
        <v>1145718.3799999999</v>
      </c>
      <c r="N1977" s="127">
        <v>374264.83</v>
      </c>
      <c r="O1977" s="127">
        <v>420315.57</v>
      </c>
      <c r="P1977" s="127">
        <v>492798.02</v>
      </c>
      <c r="Q1977" s="127">
        <v>773.4</v>
      </c>
    </row>
    <row r="1978" spans="1:17" ht="25.5" x14ac:dyDescent="0.2">
      <c r="A1978" t="str">
        <f t="shared" si="30"/>
        <v>2017_135</v>
      </c>
      <c r="D1978" s="126">
        <v>1976</v>
      </c>
      <c r="E1978" s="127">
        <v>135</v>
      </c>
      <c r="F1978" s="127" t="s">
        <v>16</v>
      </c>
      <c r="G1978" s="127">
        <v>135</v>
      </c>
      <c r="H1978" s="127">
        <v>2017</v>
      </c>
      <c r="I1978" s="127">
        <v>0</v>
      </c>
      <c r="J1978" s="127">
        <v>1</v>
      </c>
      <c r="K1978" s="127">
        <v>1104.7</v>
      </c>
      <c r="L1978" s="127">
        <v>1106.4000000000001</v>
      </c>
      <c r="M1978" s="127">
        <v>786844.27</v>
      </c>
      <c r="N1978" s="127">
        <v>350900.98</v>
      </c>
      <c r="O1978" s="127">
        <v>393162.49</v>
      </c>
      <c r="P1978" s="127">
        <v>242389.64</v>
      </c>
      <c r="Q1978" s="127">
        <v>712.27</v>
      </c>
    </row>
    <row r="1979" spans="1:17" ht="25.5" x14ac:dyDescent="0.2">
      <c r="A1979" t="str">
        <f t="shared" si="30"/>
        <v>2017_171</v>
      </c>
      <c r="D1979" s="126">
        <v>1977</v>
      </c>
      <c r="E1979" s="127">
        <v>171</v>
      </c>
      <c r="F1979" s="127" t="s">
        <v>326</v>
      </c>
      <c r="G1979" s="127">
        <v>171</v>
      </c>
      <c r="H1979" s="127">
        <v>2017</v>
      </c>
      <c r="I1979" s="127">
        <v>0</v>
      </c>
      <c r="J1979" s="127">
        <v>2</v>
      </c>
      <c r="K1979" s="127">
        <v>754.4</v>
      </c>
      <c r="L1979" s="127">
        <v>750.4</v>
      </c>
      <c r="M1979" s="127">
        <v>1259427.45</v>
      </c>
      <c r="N1979" s="127">
        <v>292049.43</v>
      </c>
      <c r="O1979" s="127">
        <v>329977.59000000003</v>
      </c>
      <c r="P1979" s="127">
        <v>232088.09</v>
      </c>
      <c r="Q1979" s="127">
        <v>1669.44</v>
      </c>
    </row>
    <row r="1980" spans="1:17" x14ac:dyDescent="0.2">
      <c r="A1980" t="str">
        <f t="shared" si="30"/>
        <v>2017_225</v>
      </c>
      <c r="D1980" s="126">
        <v>1978</v>
      </c>
      <c r="E1980" s="127">
        <v>225</v>
      </c>
      <c r="F1980" s="127" t="s">
        <v>17</v>
      </c>
      <c r="G1980" s="127">
        <v>225</v>
      </c>
      <c r="H1980" s="127">
        <v>2017</v>
      </c>
      <c r="I1980" s="127">
        <v>0</v>
      </c>
      <c r="J1980" s="127">
        <v>1</v>
      </c>
      <c r="K1980" s="127">
        <v>4188</v>
      </c>
      <c r="L1980" s="127">
        <v>4409.7</v>
      </c>
      <c r="M1980" s="127">
        <v>5302376.32</v>
      </c>
      <c r="N1980" s="127">
        <v>497796.04</v>
      </c>
      <c r="O1980" s="127">
        <v>557875.68000000005</v>
      </c>
      <c r="P1980" s="127">
        <v>1257191.18</v>
      </c>
      <c r="Q1980" s="127">
        <v>1266.0899999999999</v>
      </c>
    </row>
    <row r="1981" spans="1:17" x14ac:dyDescent="0.2">
      <c r="A1981" t="str">
        <f t="shared" si="30"/>
        <v>2017_234</v>
      </c>
      <c r="D1981" s="126">
        <v>1979</v>
      </c>
      <c r="E1981" s="127">
        <v>234</v>
      </c>
      <c r="F1981" s="127" t="s">
        <v>18</v>
      </c>
      <c r="G1981" s="127">
        <v>234</v>
      </c>
      <c r="H1981" s="127">
        <v>2017</v>
      </c>
      <c r="I1981" s="127">
        <v>0</v>
      </c>
      <c r="J1981" s="127">
        <v>1</v>
      </c>
      <c r="K1981" s="127">
        <v>1258.3</v>
      </c>
      <c r="L1981" s="127">
        <v>1242.7</v>
      </c>
      <c r="M1981" s="127">
        <v>385013.3</v>
      </c>
      <c r="N1981" s="127">
        <v>399515.79</v>
      </c>
      <c r="O1981" s="127">
        <v>418207.64</v>
      </c>
      <c r="P1981" s="127">
        <v>234285.23</v>
      </c>
      <c r="Q1981" s="127">
        <v>305.98</v>
      </c>
    </row>
    <row r="1982" spans="1:17" x14ac:dyDescent="0.2">
      <c r="A1982" t="str">
        <f t="shared" si="30"/>
        <v>2017_243</v>
      </c>
      <c r="D1982" s="126">
        <v>1980</v>
      </c>
      <c r="E1982" s="127">
        <v>243</v>
      </c>
      <c r="F1982" s="127" t="s">
        <v>19</v>
      </c>
      <c r="G1982" s="127">
        <v>243</v>
      </c>
      <c r="H1982" s="127">
        <v>2017</v>
      </c>
      <c r="I1982" s="127">
        <v>0</v>
      </c>
      <c r="J1982" s="127">
        <v>1</v>
      </c>
      <c r="K1982" s="127">
        <v>234.3</v>
      </c>
      <c r="L1982" s="127">
        <v>137</v>
      </c>
      <c r="M1982" s="127">
        <v>229185.72</v>
      </c>
      <c r="N1982" s="127">
        <v>149987.28</v>
      </c>
      <c r="O1982" s="127">
        <v>150432.84</v>
      </c>
      <c r="P1982" s="127">
        <v>66456.88</v>
      </c>
      <c r="Q1982" s="127">
        <v>978.17</v>
      </c>
    </row>
    <row r="1983" spans="1:17" x14ac:dyDescent="0.2">
      <c r="A1983" t="str">
        <f t="shared" si="30"/>
        <v>2017_261</v>
      </c>
      <c r="D1983" s="126">
        <v>1981</v>
      </c>
      <c r="E1983" s="127">
        <v>261</v>
      </c>
      <c r="F1983" s="127" t="s">
        <v>20</v>
      </c>
      <c r="G1983" s="127">
        <v>261</v>
      </c>
      <c r="H1983" s="127">
        <v>2017</v>
      </c>
      <c r="I1983" s="127">
        <v>0</v>
      </c>
      <c r="J1983" s="127">
        <v>1</v>
      </c>
      <c r="K1983" s="127">
        <v>11193.3</v>
      </c>
      <c r="L1983" s="127">
        <v>11033</v>
      </c>
      <c r="M1983" s="127">
        <v>4728203.9400000004</v>
      </c>
      <c r="N1983" s="127">
        <v>1650416</v>
      </c>
      <c r="O1983" s="127">
        <v>1869341.41</v>
      </c>
      <c r="P1983" s="127">
        <v>1127355.97</v>
      </c>
      <c r="Q1983" s="127">
        <v>422.41</v>
      </c>
    </row>
    <row r="1984" spans="1:17" ht="38.25" x14ac:dyDescent="0.2">
      <c r="A1984" t="str">
        <f t="shared" si="30"/>
        <v>2017_279</v>
      </c>
      <c r="D1984" s="126">
        <v>1982</v>
      </c>
      <c r="E1984" s="127">
        <v>279</v>
      </c>
      <c r="F1984" s="127" t="s">
        <v>21</v>
      </c>
      <c r="G1984" s="127">
        <v>279</v>
      </c>
      <c r="H1984" s="127">
        <v>2017</v>
      </c>
      <c r="I1984" s="127">
        <v>0</v>
      </c>
      <c r="J1984" s="127">
        <v>1</v>
      </c>
      <c r="K1984" s="127">
        <v>847.2</v>
      </c>
      <c r="L1984" s="127">
        <v>851.2</v>
      </c>
      <c r="M1984" s="127">
        <v>118377.22</v>
      </c>
      <c r="N1984" s="127">
        <v>280073.25</v>
      </c>
      <c r="O1984" s="127">
        <v>284374.23</v>
      </c>
      <c r="P1984" s="127">
        <v>266625.55</v>
      </c>
      <c r="Q1984" s="127">
        <v>139.72999999999999</v>
      </c>
    </row>
    <row r="1985" spans="1:17" x14ac:dyDescent="0.2">
      <c r="A1985" t="str">
        <f t="shared" si="30"/>
        <v>2017_355</v>
      </c>
      <c r="D1985" s="126">
        <v>1983</v>
      </c>
      <c r="E1985" s="127">
        <v>355</v>
      </c>
      <c r="F1985" s="127" t="s">
        <v>22</v>
      </c>
      <c r="G1985" s="127">
        <v>355</v>
      </c>
      <c r="H1985" s="127">
        <v>2017</v>
      </c>
      <c r="I1985" s="127">
        <v>0</v>
      </c>
      <c r="J1985" s="127">
        <v>1</v>
      </c>
      <c r="K1985" s="127">
        <v>286</v>
      </c>
      <c r="L1985" s="127">
        <v>215</v>
      </c>
      <c r="M1985" s="127">
        <v>1170328.02</v>
      </c>
      <c r="N1985" s="127">
        <v>115043.24</v>
      </c>
      <c r="O1985" s="127">
        <v>131665.64000000001</v>
      </c>
      <c r="P1985" s="127">
        <v>92373.51</v>
      </c>
      <c r="Q1985" s="127">
        <v>4092.06</v>
      </c>
    </row>
    <row r="1986" spans="1:17" x14ac:dyDescent="0.2">
      <c r="A1986" t="str">
        <f t="shared" si="30"/>
        <v>2017_387</v>
      </c>
      <c r="D1986" s="126">
        <v>1984</v>
      </c>
      <c r="E1986" s="127">
        <v>387</v>
      </c>
      <c r="F1986" s="127" t="s">
        <v>23</v>
      </c>
      <c r="G1986" s="127">
        <v>387</v>
      </c>
      <c r="H1986" s="127">
        <v>2017</v>
      </c>
      <c r="I1986" s="127">
        <v>0</v>
      </c>
      <c r="J1986" s="127">
        <v>1</v>
      </c>
      <c r="K1986" s="127">
        <v>1384.7</v>
      </c>
      <c r="L1986" s="127">
        <v>1472.5</v>
      </c>
      <c r="M1986" s="127">
        <v>562014.66</v>
      </c>
      <c r="N1986" s="127">
        <v>480376.42</v>
      </c>
      <c r="O1986" s="127">
        <v>520032.44</v>
      </c>
      <c r="P1986" s="127">
        <v>377444</v>
      </c>
      <c r="Q1986" s="127">
        <v>405.87</v>
      </c>
    </row>
    <row r="1987" spans="1:17" x14ac:dyDescent="0.2">
      <c r="A1987" t="str">
        <f t="shared" si="30"/>
        <v>2017_414</v>
      </c>
      <c r="D1987" s="126">
        <v>1985</v>
      </c>
      <c r="E1987" s="127">
        <v>414</v>
      </c>
      <c r="F1987" s="127" t="s">
        <v>24</v>
      </c>
      <c r="G1987" s="127">
        <v>414</v>
      </c>
      <c r="H1987" s="127">
        <v>2017</v>
      </c>
      <c r="I1987" s="127">
        <v>0</v>
      </c>
      <c r="J1987" s="127">
        <v>1</v>
      </c>
      <c r="K1987" s="127">
        <v>502.2</v>
      </c>
      <c r="L1987" s="127">
        <v>503.5</v>
      </c>
      <c r="M1987" s="127">
        <v>70969.17</v>
      </c>
      <c r="N1987" s="127">
        <v>155365.01</v>
      </c>
      <c r="O1987" s="127">
        <v>171834.49</v>
      </c>
      <c r="P1987" s="127">
        <v>138792</v>
      </c>
      <c r="Q1987" s="127">
        <v>141.32</v>
      </c>
    </row>
    <row r="1988" spans="1:17" x14ac:dyDescent="0.2">
      <c r="A1988" t="str">
        <f t="shared" ref="A1988:A2051" si="31">CONCATENATE(H1988,"_",G1988)</f>
        <v>2017_540</v>
      </c>
      <c r="D1988" s="126">
        <v>1986</v>
      </c>
      <c r="E1988" s="127">
        <v>540</v>
      </c>
      <c r="F1988" s="127" t="s">
        <v>3</v>
      </c>
      <c r="G1988" s="127">
        <v>540</v>
      </c>
      <c r="H1988" s="127">
        <v>2017</v>
      </c>
      <c r="I1988" s="127">
        <v>0</v>
      </c>
      <c r="J1988" s="127">
        <v>1</v>
      </c>
      <c r="K1988" s="127">
        <v>555.4</v>
      </c>
      <c r="L1988" s="127">
        <v>591.9</v>
      </c>
      <c r="M1988" s="127">
        <v>682498.48</v>
      </c>
      <c r="N1988" s="127">
        <v>310496.03000000003</v>
      </c>
      <c r="O1988" s="127">
        <v>333168.09999999998</v>
      </c>
      <c r="P1988" s="127">
        <v>166734.32999999999</v>
      </c>
      <c r="Q1988" s="127">
        <v>1228.8399999999999</v>
      </c>
    </row>
    <row r="1989" spans="1:17" x14ac:dyDescent="0.2">
      <c r="A1989" t="str">
        <f t="shared" si="31"/>
        <v>2017_472</v>
      </c>
      <c r="D1989" s="126">
        <v>1987</v>
      </c>
      <c r="E1989" s="127">
        <v>472</v>
      </c>
      <c r="F1989" s="127" t="s">
        <v>25</v>
      </c>
      <c r="G1989" s="127">
        <v>472</v>
      </c>
      <c r="H1989" s="127">
        <v>2017</v>
      </c>
      <c r="I1989" s="127">
        <v>0</v>
      </c>
      <c r="J1989" s="127">
        <v>1</v>
      </c>
      <c r="K1989" s="127">
        <v>1604</v>
      </c>
      <c r="L1989" s="127">
        <v>1703.4</v>
      </c>
      <c r="M1989" s="127">
        <v>951195.71</v>
      </c>
      <c r="N1989" s="127">
        <v>550404.68999999994</v>
      </c>
      <c r="O1989" s="127">
        <v>596430.65</v>
      </c>
      <c r="P1989" s="127">
        <v>492002.01</v>
      </c>
      <c r="Q1989" s="127">
        <v>593.01</v>
      </c>
    </row>
    <row r="1990" spans="1:17" x14ac:dyDescent="0.2">
      <c r="A1990" t="str">
        <f t="shared" si="31"/>
        <v>2017_513</v>
      </c>
      <c r="D1990" s="126">
        <v>1988</v>
      </c>
      <c r="E1990" s="127">
        <v>513</v>
      </c>
      <c r="F1990" s="127" t="s">
        <v>26</v>
      </c>
      <c r="G1990" s="127">
        <v>513</v>
      </c>
      <c r="H1990" s="127">
        <v>2017</v>
      </c>
      <c r="I1990" s="127">
        <v>0</v>
      </c>
      <c r="J1990" s="127">
        <v>1</v>
      </c>
      <c r="K1990" s="127">
        <v>328.8</v>
      </c>
      <c r="L1990" s="127">
        <v>422.8</v>
      </c>
      <c r="M1990" s="127">
        <v>127420.93</v>
      </c>
      <c r="N1990" s="127">
        <v>202189.26</v>
      </c>
      <c r="O1990" s="127">
        <v>220199.92</v>
      </c>
      <c r="P1990" s="127">
        <v>179769.95</v>
      </c>
      <c r="Q1990" s="127">
        <v>387.53</v>
      </c>
    </row>
    <row r="1991" spans="1:17" x14ac:dyDescent="0.2">
      <c r="A1991" t="str">
        <f t="shared" si="31"/>
        <v>2017_549</v>
      </c>
      <c r="D1991" s="126">
        <v>1989</v>
      </c>
      <c r="E1991" s="127">
        <v>549</v>
      </c>
      <c r="F1991" s="127" t="s">
        <v>27</v>
      </c>
      <c r="G1991" s="127">
        <v>549</v>
      </c>
      <c r="H1991" s="127">
        <v>2017</v>
      </c>
      <c r="I1991" s="127">
        <v>0</v>
      </c>
      <c r="J1991" s="127">
        <v>1</v>
      </c>
      <c r="K1991" s="127">
        <v>445</v>
      </c>
      <c r="L1991" s="127">
        <v>431</v>
      </c>
      <c r="M1991" s="127">
        <v>176623.75</v>
      </c>
      <c r="N1991" s="127">
        <v>249812.9</v>
      </c>
      <c r="O1991" s="127">
        <v>269093.3</v>
      </c>
      <c r="P1991" s="127">
        <v>232098.02</v>
      </c>
      <c r="Q1991" s="127">
        <v>396.91</v>
      </c>
    </row>
    <row r="1992" spans="1:17" ht="25.5" x14ac:dyDescent="0.2">
      <c r="A1992" t="str">
        <f t="shared" si="31"/>
        <v>2017_576</v>
      </c>
      <c r="D1992" s="126">
        <v>1990</v>
      </c>
      <c r="E1992" s="127">
        <v>576</v>
      </c>
      <c r="F1992" s="127" t="s">
        <v>28</v>
      </c>
      <c r="G1992" s="127">
        <v>576</v>
      </c>
      <c r="H1992" s="127">
        <v>2017</v>
      </c>
      <c r="I1992" s="127">
        <v>0</v>
      </c>
      <c r="J1992" s="127">
        <v>1</v>
      </c>
      <c r="K1992" s="127">
        <v>531.4</v>
      </c>
      <c r="L1992" s="127">
        <v>517.29999999999995</v>
      </c>
      <c r="M1992" s="127">
        <v>499487.58</v>
      </c>
      <c r="N1992" s="127">
        <v>0</v>
      </c>
      <c r="O1992" s="127">
        <v>25139.81</v>
      </c>
      <c r="P1992" s="127">
        <v>187272.5</v>
      </c>
      <c r="Q1992" s="127">
        <v>939.95</v>
      </c>
    </row>
    <row r="1993" spans="1:17" x14ac:dyDescent="0.2">
      <c r="A1993" t="str">
        <f t="shared" si="31"/>
        <v>2017_585</v>
      </c>
      <c r="D1993" s="126">
        <v>1991</v>
      </c>
      <c r="E1993" s="127">
        <v>585</v>
      </c>
      <c r="F1993" s="127" t="s">
        <v>29</v>
      </c>
      <c r="G1993" s="127">
        <v>585</v>
      </c>
      <c r="H1993" s="127">
        <v>2017</v>
      </c>
      <c r="I1993" s="127">
        <v>0</v>
      </c>
      <c r="J1993" s="127">
        <v>1</v>
      </c>
      <c r="K1993" s="127">
        <v>574.20000000000005</v>
      </c>
      <c r="L1993" s="127">
        <v>638.20000000000005</v>
      </c>
      <c r="M1993" s="127">
        <v>378982.18</v>
      </c>
      <c r="N1993" s="127">
        <v>165464.15</v>
      </c>
      <c r="O1993" s="127">
        <v>183588.94</v>
      </c>
      <c r="P1993" s="127">
        <v>100859.85</v>
      </c>
      <c r="Q1993" s="127">
        <v>660.02</v>
      </c>
    </row>
    <row r="1994" spans="1:17" ht="25.5" x14ac:dyDescent="0.2">
      <c r="A1994" t="str">
        <f t="shared" si="31"/>
        <v>2017_594</v>
      </c>
      <c r="D1994" s="126">
        <v>1992</v>
      </c>
      <c r="E1994" s="127">
        <v>594</v>
      </c>
      <c r="F1994" s="127" t="s">
        <v>30</v>
      </c>
      <c r="G1994" s="127">
        <v>594</v>
      </c>
      <c r="H1994" s="127">
        <v>2017</v>
      </c>
      <c r="I1994" s="127">
        <v>0</v>
      </c>
      <c r="J1994" s="127">
        <v>1</v>
      </c>
      <c r="K1994" s="127">
        <v>812.2</v>
      </c>
      <c r="L1994" s="127">
        <v>720.2</v>
      </c>
      <c r="M1994" s="127">
        <v>1158694.45</v>
      </c>
      <c r="N1994" s="127">
        <v>425087.78</v>
      </c>
      <c r="O1994" s="127">
        <v>441381.6</v>
      </c>
      <c r="P1994" s="127">
        <v>357860.83</v>
      </c>
      <c r="Q1994" s="127">
        <v>1426.61</v>
      </c>
    </row>
    <row r="1995" spans="1:17" x14ac:dyDescent="0.2">
      <c r="A1995" t="str">
        <f t="shared" si="31"/>
        <v>2017_603</v>
      </c>
      <c r="D1995" s="126">
        <v>1993</v>
      </c>
      <c r="E1995" s="127">
        <v>603</v>
      </c>
      <c r="F1995" s="127" t="s">
        <v>31</v>
      </c>
      <c r="G1995" s="127">
        <v>603</v>
      </c>
      <c r="H1995" s="127">
        <v>2017</v>
      </c>
      <c r="I1995" s="127">
        <v>0</v>
      </c>
      <c r="J1995" s="127">
        <v>1</v>
      </c>
      <c r="K1995" s="127">
        <v>186</v>
      </c>
      <c r="L1995" s="127">
        <v>63.1</v>
      </c>
      <c r="M1995" s="127">
        <v>365712.99</v>
      </c>
      <c r="N1995" s="127">
        <v>200233.77</v>
      </c>
      <c r="O1995" s="127">
        <v>200890.44</v>
      </c>
      <c r="P1995" s="127">
        <v>46689</v>
      </c>
      <c r="Q1995" s="127">
        <v>1966.2</v>
      </c>
    </row>
    <row r="1996" spans="1:17" x14ac:dyDescent="0.2">
      <c r="A1996" t="str">
        <f t="shared" si="31"/>
        <v>2017_609</v>
      </c>
      <c r="D1996" s="126">
        <v>1994</v>
      </c>
      <c r="E1996" s="127">
        <v>609</v>
      </c>
      <c r="F1996" s="127" t="s">
        <v>32</v>
      </c>
      <c r="G1996" s="127">
        <v>609</v>
      </c>
      <c r="H1996" s="127">
        <v>2017</v>
      </c>
      <c r="I1996" s="127">
        <v>0</v>
      </c>
      <c r="J1996" s="127">
        <v>1</v>
      </c>
      <c r="K1996" s="127">
        <v>1514.8</v>
      </c>
      <c r="L1996" s="127">
        <v>1459</v>
      </c>
      <c r="M1996" s="127">
        <v>837398.68</v>
      </c>
      <c r="N1996" s="127">
        <v>1004099.44</v>
      </c>
      <c r="O1996" s="127">
        <v>1047589.16</v>
      </c>
      <c r="P1996" s="127">
        <v>491127.58</v>
      </c>
      <c r="Q1996" s="127">
        <v>552.80999999999995</v>
      </c>
    </row>
    <row r="1997" spans="1:17" ht="25.5" x14ac:dyDescent="0.2">
      <c r="A1997" t="str">
        <f t="shared" si="31"/>
        <v>2017_621</v>
      </c>
      <c r="D1997" s="126">
        <v>1995</v>
      </c>
      <c r="E1997" s="127">
        <v>621</v>
      </c>
      <c r="F1997" s="127" t="s">
        <v>33</v>
      </c>
      <c r="G1997" s="127">
        <v>621</v>
      </c>
      <c r="H1997" s="127">
        <v>2017</v>
      </c>
      <c r="I1997" s="127">
        <v>0</v>
      </c>
      <c r="J1997" s="127">
        <v>1</v>
      </c>
      <c r="K1997" s="127">
        <v>4134.1000000000004</v>
      </c>
      <c r="L1997" s="127">
        <v>4613.8</v>
      </c>
      <c r="M1997" s="127">
        <v>5186184.95</v>
      </c>
      <c r="N1997" s="127">
        <v>1847782.7</v>
      </c>
      <c r="O1997" s="127">
        <v>1959019.4</v>
      </c>
      <c r="P1997" s="127">
        <v>981295.54</v>
      </c>
      <c r="Q1997" s="127">
        <v>1254.49</v>
      </c>
    </row>
    <row r="1998" spans="1:17" ht="25.5" x14ac:dyDescent="0.2">
      <c r="A1998" t="str">
        <f t="shared" si="31"/>
        <v>2017_720</v>
      </c>
      <c r="D1998" s="126">
        <v>1996</v>
      </c>
      <c r="E1998" s="127">
        <v>720</v>
      </c>
      <c r="F1998" s="127" t="s">
        <v>34</v>
      </c>
      <c r="G1998" s="127">
        <v>720</v>
      </c>
      <c r="H1998" s="127">
        <v>2017</v>
      </c>
      <c r="I1998" s="127">
        <v>0</v>
      </c>
      <c r="J1998" s="127">
        <v>1</v>
      </c>
      <c r="K1998" s="127">
        <v>1916.2</v>
      </c>
      <c r="L1998" s="127">
        <v>2004.5</v>
      </c>
      <c r="M1998" s="127">
        <v>427810.04</v>
      </c>
      <c r="N1998" s="127">
        <v>275307.43</v>
      </c>
      <c r="O1998" s="127">
        <v>325662.19</v>
      </c>
      <c r="P1998" s="127">
        <v>312319.14</v>
      </c>
      <c r="Q1998" s="127">
        <v>223.26</v>
      </c>
    </row>
    <row r="1999" spans="1:17" x14ac:dyDescent="0.2">
      <c r="A1999" t="str">
        <f t="shared" si="31"/>
        <v>2017_729</v>
      </c>
      <c r="D1999" s="126">
        <v>1997</v>
      </c>
      <c r="E1999" s="127">
        <v>729</v>
      </c>
      <c r="F1999" s="127" t="s">
        <v>35</v>
      </c>
      <c r="G1999" s="127">
        <v>729</v>
      </c>
      <c r="H1999" s="127">
        <v>2017</v>
      </c>
      <c r="I1999" s="127">
        <v>0</v>
      </c>
      <c r="J1999" s="127">
        <v>1</v>
      </c>
      <c r="K1999" s="127">
        <v>2048.4</v>
      </c>
      <c r="L1999" s="127">
        <v>1951.5</v>
      </c>
      <c r="M1999" s="127">
        <v>485873.47</v>
      </c>
      <c r="N1999" s="127">
        <v>300121.56</v>
      </c>
      <c r="O1999" s="127">
        <v>342379.5</v>
      </c>
      <c r="P1999" s="127">
        <v>453234.93</v>
      </c>
      <c r="Q1999" s="127">
        <v>237.2</v>
      </c>
    </row>
    <row r="2000" spans="1:17" ht="25.5" x14ac:dyDescent="0.2">
      <c r="A2000" t="str">
        <f t="shared" si="31"/>
        <v>2017_747</v>
      </c>
      <c r="D2000" s="126">
        <v>1998</v>
      </c>
      <c r="E2000" s="127">
        <v>747</v>
      </c>
      <c r="F2000" s="127" t="s">
        <v>36</v>
      </c>
      <c r="G2000" s="127">
        <v>747</v>
      </c>
      <c r="H2000" s="127">
        <v>2017</v>
      </c>
      <c r="I2000" s="127">
        <v>0</v>
      </c>
      <c r="J2000" s="127">
        <v>1</v>
      </c>
      <c r="K2000" s="127">
        <v>603.79999999999995</v>
      </c>
      <c r="L2000" s="127">
        <v>622.79999999999995</v>
      </c>
      <c r="M2000" s="127">
        <v>621902.94999999995</v>
      </c>
      <c r="N2000" s="127">
        <v>250261.4</v>
      </c>
      <c r="O2000" s="127">
        <v>268615.51</v>
      </c>
      <c r="P2000" s="127">
        <v>134938</v>
      </c>
      <c r="Q2000" s="127">
        <v>1029.98</v>
      </c>
    </row>
    <row r="2001" spans="1:17" ht="25.5" x14ac:dyDescent="0.2">
      <c r="A2001" t="str">
        <f t="shared" si="31"/>
        <v>2017_1917</v>
      </c>
      <c r="D2001" s="126">
        <v>1999</v>
      </c>
      <c r="E2001" s="127">
        <v>1917</v>
      </c>
      <c r="F2001" s="127" t="s">
        <v>37</v>
      </c>
      <c r="G2001" s="127">
        <v>1917</v>
      </c>
      <c r="H2001" s="127">
        <v>2017</v>
      </c>
      <c r="I2001" s="127">
        <v>0</v>
      </c>
      <c r="J2001" s="127">
        <v>1</v>
      </c>
      <c r="K2001" s="127">
        <v>415.7</v>
      </c>
      <c r="L2001" s="127">
        <v>444</v>
      </c>
      <c r="M2001" s="127">
        <v>242672.48</v>
      </c>
      <c r="N2001" s="127">
        <v>190344.05</v>
      </c>
      <c r="O2001" s="127">
        <v>204506</v>
      </c>
      <c r="P2001" s="127">
        <v>118713.35</v>
      </c>
      <c r="Q2001" s="127">
        <v>583.77</v>
      </c>
    </row>
    <row r="2002" spans="1:17" ht="38.25" x14ac:dyDescent="0.2">
      <c r="A2002" t="str">
        <f t="shared" si="31"/>
        <v>2017_846</v>
      </c>
      <c r="D2002" s="126">
        <v>2000</v>
      </c>
      <c r="E2002" s="127">
        <v>846</v>
      </c>
      <c r="F2002" s="127" t="s">
        <v>396</v>
      </c>
      <c r="G2002" s="127">
        <v>846</v>
      </c>
      <c r="H2002" s="127">
        <v>2017</v>
      </c>
      <c r="I2002" s="127">
        <v>0</v>
      </c>
      <c r="J2002" s="127">
        <v>1</v>
      </c>
      <c r="K2002" s="127">
        <v>527.1</v>
      </c>
      <c r="L2002" s="127">
        <v>541</v>
      </c>
      <c r="M2002" s="127">
        <v>1018400.82</v>
      </c>
      <c r="N2002" s="127">
        <v>320282.95</v>
      </c>
      <c r="O2002" s="127">
        <v>324214.09999999998</v>
      </c>
      <c r="P2002" s="127">
        <v>298046.64</v>
      </c>
      <c r="Q2002" s="127">
        <v>1932.08</v>
      </c>
    </row>
    <row r="2003" spans="1:17" ht="25.5" x14ac:dyDescent="0.2">
      <c r="A2003" t="str">
        <f t="shared" si="31"/>
        <v>2017_882</v>
      </c>
      <c r="D2003" s="126">
        <v>2001</v>
      </c>
      <c r="E2003" s="127">
        <v>882</v>
      </c>
      <c r="F2003" s="127" t="s">
        <v>38</v>
      </c>
      <c r="G2003" s="127">
        <v>882</v>
      </c>
      <c r="H2003" s="127">
        <v>2017</v>
      </c>
      <c r="I2003" s="127">
        <v>0</v>
      </c>
      <c r="J2003" s="127">
        <v>1</v>
      </c>
      <c r="K2003" s="127">
        <v>4422.7</v>
      </c>
      <c r="L2003" s="127">
        <v>3829.1</v>
      </c>
      <c r="M2003" s="127">
        <v>897407.06</v>
      </c>
      <c r="N2003" s="127">
        <v>1133335.82</v>
      </c>
      <c r="O2003" s="127">
        <v>1198649.68</v>
      </c>
      <c r="P2003" s="127">
        <v>1055313.05</v>
      </c>
      <c r="Q2003" s="127">
        <v>202.91</v>
      </c>
    </row>
    <row r="2004" spans="1:17" x14ac:dyDescent="0.2">
      <c r="A2004" t="str">
        <f t="shared" si="31"/>
        <v>2017_916</v>
      </c>
      <c r="D2004" s="126">
        <v>2002</v>
      </c>
      <c r="E2004" s="127">
        <v>916</v>
      </c>
      <c r="F2004" s="127" t="s">
        <v>4</v>
      </c>
      <c r="G2004" s="127">
        <v>916</v>
      </c>
      <c r="H2004" s="127">
        <v>2017</v>
      </c>
      <c r="I2004" s="127">
        <v>0</v>
      </c>
      <c r="J2004" s="127">
        <v>1</v>
      </c>
      <c r="K2004" s="127">
        <v>261.2</v>
      </c>
      <c r="L2004" s="127">
        <v>234.2</v>
      </c>
      <c r="M2004" s="127">
        <v>38829.120000000003</v>
      </c>
      <c r="N2004" s="127">
        <v>39994.99</v>
      </c>
      <c r="O2004" s="127">
        <v>51213.3</v>
      </c>
      <c r="P2004" s="127">
        <v>109144.22</v>
      </c>
      <c r="Q2004" s="127">
        <v>148.66</v>
      </c>
    </row>
    <row r="2005" spans="1:17" x14ac:dyDescent="0.2">
      <c r="A2005" t="str">
        <f t="shared" si="31"/>
        <v>2017_914</v>
      </c>
      <c r="D2005" s="126">
        <v>2003</v>
      </c>
      <c r="E2005" s="127">
        <v>914</v>
      </c>
      <c r="F2005" s="127" t="s">
        <v>5</v>
      </c>
      <c r="G2005" s="127">
        <v>914</v>
      </c>
      <c r="H2005" s="127">
        <v>2017</v>
      </c>
      <c r="I2005" s="127">
        <v>0</v>
      </c>
      <c r="J2005" s="127">
        <v>1</v>
      </c>
      <c r="K2005" s="127">
        <v>488.4</v>
      </c>
      <c r="L2005" s="127">
        <v>939.5</v>
      </c>
      <c r="M2005" s="127">
        <v>250985.16</v>
      </c>
      <c r="N2005" s="127">
        <v>201055.22</v>
      </c>
      <c r="O2005" s="127">
        <v>222629.06</v>
      </c>
      <c r="P2005" s="127">
        <v>162398.5</v>
      </c>
      <c r="Q2005" s="127">
        <v>513.89</v>
      </c>
    </row>
    <row r="2006" spans="1:17" ht="38.25" x14ac:dyDescent="0.2">
      <c r="A2006" t="str">
        <f t="shared" si="31"/>
        <v>2017_918</v>
      </c>
      <c r="D2006" s="126">
        <v>2004</v>
      </c>
      <c r="E2006" s="127">
        <v>918</v>
      </c>
      <c r="F2006" s="127" t="s">
        <v>39</v>
      </c>
      <c r="G2006" s="127">
        <v>918</v>
      </c>
      <c r="H2006" s="127">
        <v>2017</v>
      </c>
      <c r="I2006" s="127">
        <v>0</v>
      </c>
      <c r="J2006" s="127">
        <v>1</v>
      </c>
      <c r="K2006" s="127">
        <v>448.7</v>
      </c>
      <c r="L2006" s="127">
        <v>484.8</v>
      </c>
      <c r="M2006" s="127">
        <v>427529.96</v>
      </c>
      <c r="N2006" s="127">
        <v>200031.86</v>
      </c>
      <c r="O2006" s="127">
        <v>214829.12</v>
      </c>
      <c r="P2006" s="127">
        <v>122900.34</v>
      </c>
      <c r="Q2006" s="127">
        <v>952.82</v>
      </c>
    </row>
    <row r="2007" spans="1:17" ht="25.5" x14ac:dyDescent="0.2">
      <c r="A2007" t="str">
        <f t="shared" si="31"/>
        <v>2017_936</v>
      </c>
      <c r="D2007" s="126">
        <v>2005</v>
      </c>
      <c r="E2007" s="127">
        <v>936</v>
      </c>
      <c r="F2007" s="127" t="s">
        <v>40</v>
      </c>
      <c r="G2007" s="127">
        <v>936</v>
      </c>
      <c r="H2007" s="127">
        <v>2017</v>
      </c>
      <c r="I2007" s="127">
        <v>0</v>
      </c>
      <c r="J2007" s="127">
        <v>1</v>
      </c>
      <c r="K2007" s="127">
        <v>861.2</v>
      </c>
      <c r="L2007" s="127">
        <v>1020.2</v>
      </c>
      <c r="M2007" s="127">
        <v>65156.83</v>
      </c>
      <c r="N2007" s="127">
        <v>246088.29</v>
      </c>
      <c r="O2007" s="127">
        <v>271183.19</v>
      </c>
      <c r="P2007" s="127">
        <v>271504.78999999998</v>
      </c>
      <c r="Q2007" s="127">
        <v>75.66</v>
      </c>
    </row>
    <row r="2008" spans="1:17" x14ac:dyDescent="0.2">
      <c r="A2008" t="str">
        <f t="shared" si="31"/>
        <v>2017_977</v>
      </c>
      <c r="D2008" s="126">
        <v>2006</v>
      </c>
      <c r="E2008" s="127">
        <v>977</v>
      </c>
      <c r="F2008" s="127" t="s">
        <v>41</v>
      </c>
      <c r="G2008" s="127">
        <v>977</v>
      </c>
      <c r="H2008" s="127">
        <v>2017</v>
      </c>
      <c r="I2008" s="127">
        <v>0</v>
      </c>
      <c r="J2008" s="127">
        <v>1</v>
      </c>
      <c r="K2008" s="127">
        <v>567.9</v>
      </c>
      <c r="L2008" s="127">
        <v>737.4</v>
      </c>
      <c r="M2008" s="127">
        <v>342701.86</v>
      </c>
      <c r="N2008" s="127">
        <v>75139.91</v>
      </c>
      <c r="O2008" s="127">
        <v>103868.45</v>
      </c>
      <c r="P2008" s="127">
        <v>220774.15</v>
      </c>
      <c r="Q2008" s="127">
        <v>603.45000000000005</v>
      </c>
    </row>
    <row r="2009" spans="1:17" x14ac:dyDescent="0.2">
      <c r="A2009" t="str">
        <f t="shared" si="31"/>
        <v>2017_981</v>
      </c>
      <c r="D2009" s="126">
        <v>2007</v>
      </c>
      <c r="E2009" s="127">
        <v>981</v>
      </c>
      <c r="F2009" s="127" t="s">
        <v>42</v>
      </c>
      <c r="G2009" s="127">
        <v>981</v>
      </c>
      <c r="H2009" s="127">
        <v>2017</v>
      </c>
      <c r="I2009" s="127">
        <v>0</v>
      </c>
      <c r="J2009" s="127">
        <v>1</v>
      </c>
      <c r="K2009" s="127">
        <v>1902.3</v>
      </c>
      <c r="L2009" s="127">
        <v>2031.3</v>
      </c>
      <c r="M2009" s="127">
        <v>1004452.05</v>
      </c>
      <c r="N2009" s="127">
        <v>558268.5</v>
      </c>
      <c r="O2009" s="127">
        <v>592746.1</v>
      </c>
      <c r="P2009" s="127">
        <v>319455.28000000003</v>
      </c>
      <c r="Q2009" s="127">
        <v>528.02</v>
      </c>
    </row>
    <row r="2010" spans="1:17" x14ac:dyDescent="0.2">
      <c r="A2010" t="str">
        <f t="shared" si="31"/>
        <v>2017_999</v>
      </c>
      <c r="D2010" s="126">
        <v>2008</v>
      </c>
      <c r="E2010" s="127">
        <v>999</v>
      </c>
      <c r="F2010" s="127" t="s">
        <v>43</v>
      </c>
      <c r="G2010" s="127">
        <v>999</v>
      </c>
      <c r="H2010" s="127">
        <v>2017</v>
      </c>
      <c r="I2010" s="127">
        <v>0</v>
      </c>
      <c r="J2010" s="127">
        <v>1</v>
      </c>
      <c r="K2010" s="127">
        <v>1678.9</v>
      </c>
      <c r="L2010" s="127">
        <v>1694.7</v>
      </c>
      <c r="M2010" s="127">
        <v>889704.63</v>
      </c>
      <c r="N2010" s="127">
        <v>274974.76</v>
      </c>
      <c r="O2010" s="127">
        <v>354143.32</v>
      </c>
      <c r="P2010" s="127">
        <v>737084.6</v>
      </c>
      <c r="Q2010" s="127">
        <v>529.92999999999995</v>
      </c>
    </row>
    <row r="2011" spans="1:17" ht="25.5" x14ac:dyDescent="0.2">
      <c r="A2011" t="str">
        <f t="shared" si="31"/>
        <v>2017_1044</v>
      </c>
      <c r="D2011" s="126">
        <v>2009</v>
      </c>
      <c r="E2011" s="127">
        <v>1044</v>
      </c>
      <c r="F2011" s="127" t="s">
        <v>44</v>
      </c>
      <c r="G2011" s="127">
        <v>1044</v>
      </c>
      <c r="H2011" s="127">
        <v>2017</v>
      </c>
      <c r="I2011" s="127">
        <v>0</v>
      </c>
      <c r="J2011" s="127">
        <v>1</v>
      </c>
      <c r="K2011" s="127">
        <v>5146.8</v>
      </c>
      <c r="L2011" s="127">
        <v>5373.2</v>
      </c>
      <c r="M2011" s="127">
        <v>932751.96</v>
      </c>
      <c r="N2011" s="127">
        <v>498179.1</v>
      </c>
      <c r="O2011" s="127">
        <v>589503.94999999995</v>
      </c>
      <c r="P2011" s="127">
        <v>595051.98</v>
      </c>
      <c r="Q2011" s="127">
        <v>181.23</v>
      </c>
    </row>
    <row r="2012" spans="1:17" ht="25.5" x14ac:dyDescent="0.2">
      <c r="A2012" t="str">
        <f t="shared" si="31"/>
        <v>2017_1053</v>
      </c>
      <c r="D2012" s="126">
        <v>2010</v>
      </c>
      <c r="E2012" s="127">
        <v>1053</v>
      </c>
      <c r="F2012" s="127" t="s">
        <v>45</v>
      </c>
      <c r="G2012" s="127">
        <v>1053</v>
      </c>
      <c r="H2012" s="127">
        <v>2017</v>
      </c>
      <c r="I2012" s="127">
        <v>0</v>
      </c>
      <c r="J2012" s="127">
        <v>1</v>
      </c>
      <c r="K2012" s="127">
        <v>17091.7</v>
      </c>
      <c r="L2012" s="127">
        <v>16210.2</v>
      </c>
      <c r="M2012" s="127">
        <v>4949933.21</v>
      </c>
      <c r="N2012" s="127">
        <v>7621928.9400000004</v>
      </c>
      <c r="O2012" s="127">
        <v>8125066.9400000004</v>
      </c>
      <c r="P2012" s="127">
        <v>7406612.4100000001</v>
      </c>
      <c r="Q2012" s="127">
        <v>289.61</v>
      </c>
    </row>
    <row r="2013" spans="1:17" ht="38.25" x14ac:dyDescent="0.2">
      <c r="A2013" t="str">
        <f t="shared" si="31"/>
        <v>2017_1062</v>
      </c>
      <c r="D2013" s="126">
        <v>2011</v>
      </c>
      <c r="E2013" s="127">
        <v>1062</v>
      </c>
      <c r="F2013" s="127" t="s">
        <v>46</v>
      </c>
      <c r="G2013" s="127">
        <v>1062</v>
      </c>
      <c r="H2013" s="127">
        <v>2017</v>
      </c>
      <c r="I2013" s="127">
        <v>0</v>
      </c>
      <c r="J2013" s="127">
        <v>1</v>
      </c>
      <c r="K2013" s="127">
        <v>1364.1</v>
      </c>
      <c r="L2013" s="127">
        <v>1515.7</v>
      </c>
      <c r="M2013" s="127">
        <v>45903.88</v>
      </c>
      <c r="N2013" s="127">
        <v>230311.09</v>
      </c>
      <c r="O2013" s="127">
        <v>266267.69</v>
      </c>
      <c r="P2013" s="127">
        <v>298573</v>
      </c>
      <c r="Q2013" s="127">
        <v>33.65</v>
      </c>
    </row>
    <row r="2014" spans="1:17" ht="25.5" x14ac:dyDescent="0.2">
      <c r="A2014" t="str">
        <f t="shared" si="31"/>
        <v>2017_1071</v>
      </c>
      <c r="D2014" s="126">
        <v>2012</v>
      </c>
      <c r="E2014" s="127">
        <v>1071</v>
      </c>
      <c r="F2014" s="127" t="s">
        <v>47</v>
      </c>
      <c r="G2014" s="127">
        <v>1071</v>
      </c>
      <c r="H2014" s="127">
        <v>2017</v>
      </c>
      <c r="I2014" s="127">
        <v>0</v>
      </c>
      <c r="J2014" s="127">
        <v>1</v>
      </c>
      <c r="K2014" s="127">
        <v>1335.9</v>
      </c>
      <c r="L2014" s="127">
        <v>1323.4</v>
      </c>
      <c r="M2014" s="127">
        <v>519316.72</v>
      </c>
      <c r="N2014" s="127">
        <v>499982.11</v>
      </c>
      <c r="O2014" s="127">
        <v>541586.28</v>
      </c>
      <c r="P2014" s="127">
        <v>825698.46</v>
      </c>
      <c r="Q2014" s="127">
        <v>388.74</v>
      </c>
    </row>
    <row r="2015" spans="1:17" ht="25.5" x14ac:dyDescent="0.2">
      <c r="A2015" t="str">
        <f t="shared" si="31"/>
        <v>2017_1089</v>
      </c>
      <c r="D2015" s="126">
        <v>2013</v>
      </c>
      <c r="E2015" s="127">
        <v>1089</v>
      </c>
      <c r="F2015" s="127" t="s">
        <v>48</v>
      </c>
      <c r="G2015" s="127">
        <v>1089</v>
      </c>
      <c r="H2015" s="127">
        <v>2017</v>
      </c>
      <c r="I2015" s="127">
        <v>0</v>
      </c>
      <c r="J2015" s="127">
        <v>1</v>
      </c>
      <c r="K2015" s="127">
        <v>478.8</v>
      </c>
      <c r="L2015" s="127">
        <v>436.3</v>
      </c>
      <c r="M2015" s="127">
        <v>34941.94</v>
      </c>
      <c r="N2015" s="127">
        <v>63550.38</v>
      </c>
      <c r="O2015" s="127">
        <v>65216.85</v>
      </c>
      <c r="P2015" s="127">
        <v>132883.43</v>
      </c>
      <c r="Q2015" s="127">
        <v>72.98</v>
      </c>
    </row>
    <row r="2016" spans="1:17" ht="25.5" x14ac:dyDescent="0.2">
      <c r="A2016" t="str">
        <f t="shared" si="31"/>
        <v>2017_1080</v>
      </c>
      <c r="D2016" s="126">
        <v>2014</v>
      </c>
      <c r="E2016" s="127">
        <v>1080</v>
      </c>
      <c r="F2016" s="127" t="s">
        <v>327</v>
      </c>
      <c r="G2016" s="127">
        <v>1080</v>
      </c>
      <c r="H2016" s="127">
        <v>2017</v>
      </c>
      <c r="I2016" s="127">
        <v>0</v>
      </c>
      <c r="J2016" s="127">
        <v>1</v>
      </c>
      <c r="K2016" s="127">
        <v>433.3</v>
      </c>
      <c r="L2016" s="127">
        <v>421.3</v>
      </c>
      <c r="M2016" s="127">
        <v>631153.02</v>
      </c>
      <c r="N2016" s="127">
        <v>100028.14</v>
      </c>
      <c r="O2016" s="127">
        <v>112636.63</v>
      </c>
      <c r="P2016" s="127">
        <v>108131.02</v>
      </c>
      <c r="Q2016" s="127">
        <v>1456.62</v>
      </c>
    </row>
    <row r="2017" spans="1:17" ht="25.5" x14ac:dyDescent="0.2">
      <c r="A2017" t="str">
        <f t="shared" si="31"/>
        <v>2017_1082</v>
      </c>
      <c r="D2017" s="126">
        <v>2015</v>
      </c>
      <c r="E2017" s="127">
        <v>1082</v>
      </c>
      <c r="F2017" s="127" t="s">
        <v>296</v>
      </c>
      <c r="G2017" s="127">
        <v>1082</v>
      </c>
      <c r="H2017" s="127">
        <v>2017</v>
      </c>
      <c r="I2017" s="127">
        <v>0</v>
      </c>
      <c r="J2017" s="127">
        <v>1</v>
      </c>
      <c r="K2017" s="127">
        <v>1462.5</v>
      </c>
      <c r="L2017" s="127">
        <v>1501.3</v>
      </c>
      <c r="M2017" s="127">
        <v>913802.28</v>
      </c>
      <c r="N2017" s="127">
        <v>549036.43000000005</v>
      </c>
      <c r="O2017" s="127">
        <v>640964.97</v>
      </c>
      <c r="P2017" s="127">
        <v>342794.28</v>
      </c>
      <c r="Q2017" s="127">
        <v>624.82000000000005</v>
      </c>
    </row>
    <row r="2018" spans="1:17" ht="25.5" x14ac:dyDescent="0.2">
      <c r="A2018" t="str">
        <f t="shared" si="31"/>
        <v>2017_1093</v>
      </c>
      <c r="D2018" s="126">
        <v>2016</v>
      </c>
      <c r="E2018" s="127">
        <v>1093</v>
      </c>
      <c r="F2018" s="127" t="s">
        <v>49</v>
      </c>
      <c r="G2018" s="127">
        <v>1093</v>
      </c>
      <c r="H2018" s="127">
        <v>2017</v>
      </c>
      <c r="I2018" s="127">
        <v>0</v>
      </c>
      <c r="J2018" s="127">
        <v>1</v>
      </c>
      <c r="K2018" s="127">
        <v>650.79999999999995</v>
      </c>
      <c r="L2018" s="127">
        <v>669.7</v>
      </c>
      <c r="M2018" s="127">
        <v>129758.61</v>
      </c>
      <c r="N2018" s="127">
        <v>263866.86</v>
      </c>
      <c r="O2018" s="127">
        <v>281492.62</v>
      </c>
      <c r="P2018" s="127">
        <v>231278.5</v>
      </c>
      <c r="Q2018" s="127">
        <v>199.38</v>
      </c>
    </row>
    <row r="2019" spans="1:17" ht="25.5" x14ac:dyDescent="0.2">
      <c r="A2019" t="str">
        <f t="shared" si="31"/>
        <v>2017_1079</v>
      </c>
      <c r="D2019" s="126">
        <v>2017</v>
      </c>
      <c r="E2019" s="127">
        <v>1079</v>
      </c>
      <c r="F2019" s="127" t="s">
        <v>50</v>
      </c>
      <c r="G2019" s="127">
        <v>1079</v>
      </c>
      <c r="H2019" s="127">
        <v>2017</v>
      </c>
      <c r="I2019" s="127">
        <v>0</v>
      </c>
      <c r="J2019" s="127">
        <v>1</v>
      </c>
      <c r="K2019" s="127">
        <v>787.4</v>
      </c>
      <c r="L2019" s="127">
        <v>1102.3</v>
      </c>
      <c r="M2019" s="127">
        <v>569483.66</v>
      </c>
      <c r="N2019" s="127">
        <v>140343.03</v>
      </c>
      <c r="O2019" s="127">
        <v>142894.51</v>
      </c>
      <c r="P2019" s="127">
        <v>159005.5</v>
      </c>
      <c r="Q2019" s="127">
        <v>723.25</v>
      </c>
    </row>
    <row r="2020" spans="1:17" ht="25.5" x14ac:dyDescent="0.2">
      <c r="A2020" t="str">
        <f t="shared" si="31"/>
        <v>2017_1095</v>
      </c>
      <c r="D2020" s="126">
        <v>2018</v>
      </c>
      <c r="E2020" s="127">
        <v>1095</v>
      </c>
      <c r="F2020" s="127" t="s">
        <v>51</v>
      </c>
      <c r="G2020" s="127">
        <v>1095</v>
      </c>
      <c r="H2020" s="127">
        <v>2017</v>
      </c>
      <c r="I2020" s="127">
        <v>0</v>
      </c>
      <c r="J2020" s="127">
        <v>1</v>
      </c>
      <c r="K2020" s="127">
        <v>751.4</v>
      </c>
      <c r="L2020" s="127">
        <v>731.4</v>
      </c>
      <c r="M2020" s="127">
        <v>130126.13</v>
      </c>
      <c r="N2020" s="127">
        <v>260638.76</v>
      </c>
      <c r="O2020" s="127">
        <v>280587.61</v>
      </c>
      <c r="P2020" s="127">
        <v>176696.99</v>
      </c>
      <c r="Q2020" s="127">
        <v>173.18</v>
      </c>
    </row>
    <row r="2021" spans="1:17" ht="25.5" x14ac:dyDescent="0.2">
      <c r="A2021" t="str">
        <f t="shared" si="31"/>
        <v>2017_4772</v>
      </c>
      <c r="D2021" s="126">
        <v>2019</v>
      </c>
      <c r="E2021" s="127">
        <v>4772</v>
      </c>
      <c r="F2021" s="127" t="s">
        <v>52</v>
      </c>
      <c r="G2021" s="127">
        <v>4772</v>
      </c>
      <c r="H2021" s="127">
        <v>2017</v>
      </c>
      <c r="I2021" s="127">
        <v>0</v>
      </c>
      <c r="J2021" s="127">
        <v>1</v>
      </c>
      <c r="K2021" s="127">
        <v>814.1</v>
      </c>
      <c r="L2021" s="127">
        <v>756.1</v>
      </c>
      <c r="M2021" s="127">
        <v>696053.42</v>
      </c>
      <c r="N2021" s="127">
        <v>350945.48</v>
      </c>
      <c r="O2021" s="127">
        <v>379729.5</v>
      </c>
      <c r="P2021" s="127">
        <v>322816.59999999998</v>
      </c>
      <c r="Q2021" s="127">
        <v>855</v>
      </c>
    </row>
    <row r="2022" spans="1:17" x14ac:dyDescent="0.2">
      <c r="A2022" t="str">
        <f t="shared" si="31"/>
        <v>2017_1107</v>
      </c>
      <c r="D2022" s="126">
        <v>2020</v>
      </c>
      <c r="E2022" s="127">
        <v>1107</v>
      </c>
      <c r="F2022" s="127" t="s">
        <v>53</v>
      </c>
      <c r="G2022" s="127">
        <v>1107</v>
      </c>
      <c r="H2022" s="127">
        <v>2017</v>
      </c>
      <c r="I2022" s="127">
        <v>0</v>
      </c>
      <c r="J2022" s="127">
        <v>1</v>
      </c>
      <c r="K2022" s="127">
        <v>1281.5999999999999</v>
      </c>
      <c r="L2022" s="127">
        <v>1263</v>
      </c>
      <c r="M2022" s="127">
        <v>755511.63</v>
      </c>
      <c r="N2022" s="127">
        <v>200045.08</v>
      </c>
      <c r="O2022" s="127">
        <v>229548.49</v>
      </c>
      <c r="P2022" s="127">
        <v>274770.33</v>
      </c>
      <c r="Q2022" s="127">
        <v>589.51</v>
      </c>
    </row>
    <row r="2023" spans="1:17" ht="25.5" x14ac:dyDescent="0.2">
      <c r="A2023" t="str">
        <f t="shared" si="31"/>
        <v>2017_1116</v>
      </c>
      <c r="D2023" s="126">
        <v>2021</v>
      </c>
      <c r="E2023" s="127">
        <v>1116</v>
      </c>
      <c r="F2023" s="127" t="s">
        <v>54</v>
      </c>
      <c r="G2023" s="127">
        <v>1116</v>
      </c>
      <c r="H2023" s="127">
        <v>2017</v>
      </c>
      <c r="I2023" s="127">
        <v>0</v>
      </c>
      <c r="J2023" s="127">
        <v>1</v>
      </c>
      <c r="K2023" s="127">
        <v>1512.9</v>
      </c>
      <c r="L2023" s="127">
        <v>1519.2</v>
      </c>
      <c r="M2023" s="127">
        <v>338650.26</v>
      </c>
      <c r="N2023" s="127">
        <v>340264.84</v>
      </c>
      <c r="O2023" s="127">
        <v>384793.21</v>
      </c>
      <c r="P2023" s="127">
        <v>360192.57</v>
      </c>
      <c r="Q2023" s="127">
        <v>223.84</v>
      </c>
    </row>
    <row r="2024" spans="1:17" ht="25.5" x14ac:dyDescent="0.2">
      <c r="A2024" t="str">
        <f t="shared" si="31"/>
        <v>2017_1134</v>
      </c>
      <c r="D2024" s="126">
        <v>2022</v>
      </c>
      <c r="E2024" s="127">
        <v>1134</v>
      </c>
      <c r="F2024" s="127" t="s">
        <v>55</v>
      </c>
      <c r="G2024" s="127">
        <v>1134</v>
      </c>
      <c r="H2024" s="127">
        <v>2017</v>
      </c>
      <c r="I2024" s="127">
        <v>0</v>
      </c>
      <c r="J2024" s="127">
        <v>1</v>
      </c>
      <c r="K2024" s="127">
        <v>271</v>
      </c>
      <c r="L2024" s="127">
        <v>274.7</v>
      </c>
      <c r="M2024" s="127">
        <v>448082.8</v>
      </c>
      <c r="N2024" s="127">
        <v>80276.62</v>
      </c>
      <c r="O2024" s="127">
        <v>88563.13</v>
      </c>
      <c r="P2024" s="127">
        <v>107893.6</v>
      </c>
      <c r="Q2024" s="127">
        <v>1653.44</v>
      </c>
    </row>
    <row r="2025" spans="1:17" x14ac:dyDescent="0.2">
      <c r="A2025" t="str">
        <f t="shared" si="31"/>
        <v>2017_1152</v>
      </c>
      <c r="D2025" s="126">
        <v>2023</v>
      </c>
      <c r="E2025" s="127">
        <v>1152</v>
      </c>
      <c r="F2025" s="127" t="s">
        <v>56</v>
      </c>
      <c r="G2025" s="127">
        <v>1152</v>
      </c>
      <c r="H2025" s="127">
        <v>2017</v>
      </c>
      <c r="I2025" s="127">
        <v>0</v>
      </c>
      <c r="J2025" s="127">
        <v>1</v>
      </c>
      <c r="K2025" s="127">
        <v>942.5</v>
      </c>
      <c r="L2025" s="127">
        <v>1023</v>
      </c>
      <c r="M2025" s="127">
        <v>508395.45</v>
      </c>
      <c r="N2025" s="127">
        <v>251717.93</v>
      </c>
      <c r="O2025" s="127">
        <v>273904.21999999997</v>
      </c>
      <c r="P2025" s="127">
        <v>338285.54</v>
      </c>
      <c r="Q2025" s="127">
        <v>539.41</v>
      </c>
    </row>
    <row r="2026" spans="1:17" x14ac:dyDescent="0.2">
      <c r="A2026" t="str">
        <f t="shared" si="31"/>
        <v>2017_1197</v>
      </c>
      <c r="D2026" s="126">
        <v>2024</v>
      </c>
      <c r="E2026" s="127">
        <v>1197</v>
      </c>
      <c r="F2026" s="127" t="s">
        <v>57</v>
      </c>
      <c r="G2026" s="127">
        <v>1197</v>
      </c>
      <c r="H2026" s="127">
        <v>2017</v>
      </c>
      <c r="I2026" s="127">
        <v>0</v>
      </c>
      <c r="J2026" s="127">
        <v>1</v>
      </c>
      <c r="K2026" s="127">
        <v>961.3</v>
      </c>
      <c r="L2026" s="127">
        <v>1078.3</v>
      </c>
      <c r="M2026" s="127">
        <v>253117.08</v>
      </c>
      <c r="N2026" s="127">
        <v>175228.55</v>
      </c>
      <c r="O2026" s="127">
        <v>198501.65</v>
      </c>
      <c r="P2026" s="127">
        <v>167646.5</v>
      </c>
      <c r="Q2026" s="127">
        <v>263.31</v>
      </c>
    </row>
    <row r="2027" spans="1:17" ht="38.25" x14ac:dyDescent="0.2">
      <c r="A2027" t="str">
        <f t="shared" si="31"/>
        <v>2017_1206</v>
      </c>
      <c r="D2027" s="126">
        <v>2025</v>
      </c>
      <c r="E2027" s="127">
        <v>1206</v>
      </c>
      <c r="F2027" s="127" t="s">
        <v>58</v>
      </c>
      <c r="G2027" s="127">
        <v>1206</v>
      </c>
      <c r="H2027" s="127">
        <v>2017</v>
      </c>
      <c r="I2027" s="127">
        <v>0</v>
      </c>
      <c r="J2027" s="127">
        <v>1</v>
      </c>
      <c r="K2027" s="127">
        <v>966.7</v>
      </c>
      <c r="L2027" s="127">
        <v>931.5</v>
      </c>
      <c r="M2027" s="127">
        <v>701443.46</v>
      </c>
      <c r="N2027" s="127">
        <v>249461.1</v>
      </c>
      <c r="O2027" s="127">
        <v>278739.20000000001</v>
      </c>
      <c r="P2027" s="127">
        <v>493880.5</v>
      </c>
      <c r="Q2027" s="127">
        <v>725.61</v>
      </c>
    </row>
    <row r="2028" spans="1:17" x14ac:dyDescent="0.2">
      <c r="A2028" t="str">
        <f t="shared" si="31"/>
        <v>2017_1211</v>
      </c>
      <c r="D2028" s="126">
        <v>2026</v>
      </c>
      <c r="E2028" s="127">
        <v>1211</v>
      </c>
      <c r="F2028" s="127" t="s">
        <v>59</v>
      </c>
      <c r="G2028" s="127">
        <v>1211</v>
      </c>
      <c r="H2028" s="127">
        <v>2017</v>
      </c>
      <c r="I2028" s="127">
        <v>0</v>
      </c>
      <c r="J2028" s="127">
        <v>1</v>
      </c>
      <c r="K2028" s="127">
        <v>1417.1</v>
      </c>
      <c r="L2028" s="127">
        <v>1350.1</v>
      </c>
      <c r="M2028" s="127">
        <v>719488.93</v>
      </c>
      <c r="N2028" s="127">
        <v>329960.71000000002</v>
      </c>
      <c r="O2028" s="127">
        <v>367431.67999999999</v>
      </c>
      <c r="P2028" s="127">
        <v>190807.45</v>
      </c>
      <c r="Q2028" s="127">
        <v>507.72</v>
      </c>
    </row>
    <row r="2029" spans="1:17" ht="25.5" x14ac:dyDescent="0.2">
      <c r="A2029" t="str">
        <f t="shared" si="31"/>
        <v>2017_1215</v>
      </c>
      <c r="D2029" s="126">
        <v>2027</v>
      </c>
      <c r="E2029" s="127">
        <v>1215</v>
      </c>
      <c r="F2029" s="127" t="s">
        <v>60</v>
      </c>
      <c r="G2029" s="127">
        <v>1215</v>
      </c>
      <c r="H2029" s="127">
        <v>2017</v>
      </c>
      <c r="I2029" s="127">
        <v>0</v>
      </c>
      <c r="J2029" s="127">
        <v>1</v>
      </c>
      <c r="K2029" s="127">
        <v>326</v>
      </c>
      <c r="L2029" s="127">
        <v>295</v>
      </c>
      <c r="M2029" s="127">
        <v>172007.41</v>
      </c>
      <c r="N2029" s="127">
        <v>75244.98</v>
      </c>
      <c r="O2029" s="127">
        <v>98767.55</v>
      </c>
      <c r="P2029" s="127">
        <v>78135.3</v>
      </c>
      <c r="Q2029" s="127">
        <v>527.63</v>
      </c>
    </row>
    <row r="2030" spans="1:17" ht="38.25" x14ac:dyDescent="0.2">
      <c r="A2030" t="str">
        <f t="shared" si="31"/>
        <v>2017_1218</v>
      </c>
      <c r="D2030" s="126">
        <v>2028</v>
      </c>
      <c r="E2030" s="127">
        <v>1218</v>
      </c>
      <c r="F2030" s="127" t="s">
        <v>61</v>
      </c>
      <c r="G2030" s="127">
        <v>1218</v>
      </c>
      <c r="H2030" s="127">
        <v>2017</v>
      </c>
      <c r="I2030" s="127">
        <v>0</v>
      </c>
      <c r="J2030" s="127">
        <v>1</v>
      </c>
      <c r="K2030" s="127">
        <v>348</v>
      </c>
      <c r="L2030" s="127">
        <v>266</v>
      </c>
      <c r="M2030" s="127">
        <v>622869.71</v>
      </c>
      <c r="N2030" s="127">
        <v>100024.06</v>
      </c>
      <c r="O2030" s="127">
        <v>101477.69</v>
      </c>
      <c r="P2030" s="127">
        <v>200069.72</v>
      </c>
      <c r="Q2030" s="127">
        <v>1789.86</v>
      </c>
    </row>
    <row r="2031" spans="1:17" ht="25.5" x14ac:dyDescent="0.2">
      <c r="A2031" t="str">
        <f t="shared" si="31"/>
        <v>2017_2763</v>
      </c>
      <c r="D2031" s="126">
        <v>2029</v>
      </c>
      <c r="E2031" s="127">
        <v>2763</v>
      </c>
      <c r="F2031" s="127" t="s">
        <v>62</v>
      </c>
      <c r="G2031" s="127">
        <v>2763</v>
      </c>
      <c r="H2031" s="127">
        <v>2017</v>
      </c>
      <c r="I2031" s="127">
        <v>0</v>
      </c>
      <c r="J2031" s="127">
        <v>1</v>
      </c>
      <c r="K2031" s="127">
        <v>577.20000000000005</v>
      </c>
      <c r="L2031" s="127">
        <v>868.2</v>
      </c>
      <c r="M2031" s="127">
        <v>441175.88</v>
      </c>
      <c r="N2031" s="127">
        <v>126877.7</v>
      </c>
      <c r="O2031" s="127">
        <v>197177.87</v>
      </c>
      <c r="P2031" s="127">
        <v>264418.06</v>
      </c>
      <c r="Q2031" s="127">
        <v>764.34</v>
      </c>
    </row>
    <row r="2032" spans="1:17" ht="38.25" x14ac:dyDescent="0.2">
      <c r="A2032" t="str">
        <f t="shared" si="31"/>
        <v>2017_1221</v>
      </c>
      <c r="D2032" s="126">
        <v>2030</v>
      </c>
      <c r="E2032" s="127">
        <v>1221</v>
      </c>
      <c r="F2032" s="127" t="s">
        <v>328</v>
      </c>
      <c r="G2032" s="127">
        <v>1221</v>
      </c>
      <c r="H2032" s="127">
        <v>2017</v>
      </c>
      <c r="I2032" s="127">
        <v>0</v>
      </c>
      <c r="J2032" s="127">
        <v>1</v>
      </c>
      <c r="K2032" s="127">
        <v>2004.7</v>
      </c>
      <c r="L2032" s="127">
        <v>2225.6999999999998</v>
      </c>
      <c r="M2032" s="127">
        <v>360959.85</v>
      </c>
      <c r="N2032" s="127">
        <v>997.55</v>
      </c>
      <c r="O2032" s="127">
        <v>35434.36</v>
      </c>
      <c r="P2032" s="127">
        <v>592002.34</v>
      </c>
      <c r="Q2032" s="127">
        <v>180.06</v>
      </c>
    </row>
    <row r="2033" spans="1:17" ht="25.5" x14ac:dyDescent="0.2">
      <c r="A2033" t="str">
        <f t="shared" si="31"/>
        <v>2017_1233</v>
      </c>
      <c r="D2033" s="126">
        <v>2031</v>
      </c>
      <c r="E2033" s="127">
        <v>1233</v>
      </c>
      <c r="F2033" s="127" t="s">
        <v>63</v>
      </c>
      <c r="G2033" s="127">
        <v>1233</v>
      </c>
      <c r="H2033" s="127">
        <v>2017</v>
      </c>
      <c r="I2033" s="127">
        <v>0</v>
      </c>
      <c r="J2033" s="127">
        <v>1</v>
      </c>
      <c r="K2033" s="127">
        <v>1219.8</v>
      </c>
      <c r="L2033" s="127">
        <v>1291.8</v>
      </c>
      <c r="M2033" s="127">
        <v>1135805.3799999999</v>
      </c>
      <c r="N2033" s="127">
        <v>603310.06000000006</v>
      </c>
      <c r="O2033" s="127">
        <v>621906.97</v>
      </c>
      <c r="P2033" s="127">
        <v>746798.9</v>
      </c>
      <c r="Q2033" s="127">
        <v>931.14</v>
      </c>
    </row>
    <row r="2034" spans="1:17" x14ac:dyDescent="0.2">
      <c r="A2034" t="str">
        <f t="shared" si="31"/>
        <v>2017_1278</v>
      </c>
      <c r="D2034" s="126">
        <v>2032</v>
      </c>
      <c r="E2034" s="127">
        <v>1278</v>
      </c>
      <c r="F2034" s="127" t="s">
        <v>64</v>
      </c>
      <c r="G2034" s="127">
        <v>1278</v>
      </c>
      <c r="H2034" s="127">
        <v>2017</v>
      </c>
      <c r="I2034" s="127">
        <v>0</v>
      </c>
      <c r="J2034" s="127">
        <v>1</v>
      </c>
      <c r="K2034" s="127">
        <v>3784.8</v>
      </c>
      <c r="L2034" s="127">
        <v>3452.8</v>
      </c>
      <c r="M2034" s="127">
        <v>447344.4</v>
      </c>
      <c r="N2034" s="127">
        <v>684204.93</v>
      </c>
      <c r="O2034" s="127">
        <v>834610.73</v>
      </c>
      <c r="P2034" s="127">
        <v>713545.77</v>
      </c>
      <c r="Q2034" s="127">
        <v>118.19</v>
      </c>
    </row>
    <row r="2035" spans="1:17" ht="25.5" x14ac:dyDescent="0.2">
      <c r="A2035" t="str">
        <f t="shared" si="31"/>
        <v>2017_1332</v>
      </c>
      <c r="D2035" s="126">
        <v>2033</v>
      </c>
      <c r="E2035" s="127">
        <v>1332</v>
      </c>
      <c r="F2035" s="127" t="s">
        <v>65</v>
      </c>
      <c r="G2035" s="127">
        <v>1332</v>
      </c>
      <c r="H2035" s="127">
        <v>2017</v>
      </c>
      <c r="I2035" s="127">
        <v>0</v>
      </c>
      <c r="J2035" s="127">
        <v>1</v>
      </c>
      <c r="K2035" s="127">
        <v>722.2</v>
      </c>
      <c r="L2035" s="127">
        <v>643.20000000000005</v>
      </c>
      <c r="M2035" s="127">
        <v>128047.71</v>
      </c>
      <c r="N2035" s="127">
        <v>19975.939999999999</v>
      </c>
      <c r="O2035" s="127">
        <v>37484.97</v>
      </c>
      <c r="P2035" s="127">
        <v>151988.1</v>
      </c>
      <c r="Q2035" s="127">
        <v>177.3</v>
      </c>
    </row>
    <row r="2036" spans="1:17" ht="38.25" x14ac:dyDescent="0.2">
      <c r="A2036" t="str">
        <f t="shared" si="31"/>
        <v>2017_1337</v>
      </c>
      <c r="D2036" s="126">
        <v>2034</v>
      </c>
      <c r="E2036" s="127">
        <v>1337</v>
      </c>
      <c r="F2036" s="127" t="s">
        <v>329</v>
      </c>
      <c r="G2036" s="127">
        <v>1337</v>
      </c>
      <c r="H2036" s="127">
        <v>2017</v>
      </c>
      <c r="I2036" s="127">
        <v>0</v>
      </c>
      <c r="J2036" s="127">
        <v>1</v>
      </c>
      <c r="K2036" s="127">
        <v>5086.6000000000004</v>
      </c>
      <c r="L2036" s="127">
        <v>5409.1</v>
      </c>
      <c r="M2036" s="127">
        <v>1436787.2</v>
      </c>
      <c r="N2036" s="127">
        <v>1202424.1499999999</v>
      </c>
      <c r="O2036" s="127">
        <v>1358240.29</v>
      </c>
      <c r="P2036" s="127">
        <v>1473261.13</v>
      </c>
      <c r="Q2036" s="127">
        <v>282.47000000000003</v>
      </c>
    </row>
    <row r="2037" spans="1:17" ht="25.5" x14ac:dyDescent="0.2">
      <c r="A2037" t="str">
        <f t="shared" si="31"/>
        <v>2017_1350</v>
      </c>
      <c r="D2037" s="126">
        <v>2035</v>
      </c>
      <c r="E2037" s="127">
        <v>1350</v>
      </c>
      <c r="F2037" s="127" t="s">
        <v>66</v>
      </c>
      <c r="G2037" s="127">
        <v>1350</v>
      </c>
      <c r="H2037" s="127">
        <v>2017</v>
      </c>
      <c r="I2037" s="127">
        <v>0</v>
      </c>
      <c r="J2037" s="127">
        <v>1</v>
      </c>
      <c r="K2037" s="127">
        <v>488.1</v>
      </c>
      <c r="L2037" s="127">
        <v>423.9</v>
      </c>
      <c r="M2037" s="127">
        <v>267509.38</v>
      </c>
      <c r="N2037" s="127">
        <v>0</v>
      </c>
      <c r="O2037" s="127">
        <v>9782.9599999999991</v>
      </c>
      <c r="P2037" s="127">
        <v>102171.44</v>
      </c>
      <c r="Q2037" s="127">
        <v>548.05999999999995</v>
      </c>
    </row>
    <row r="2038" spans="1:17" ht="25.5" x14ac:dyDescent="0.2">
      <c r="A2038" t="str">
        <f t="shared" si="31"/>
        <v>2017_1359</v>
      </c>
      <c r="D2038" s="126">
        <v>2036</v>
      </c>
      <c r="E2038" s="127">
        <v>1359</v>
      </c>
      <c r="F2038" s="127" t="s">
        <v>330</v>
      </c>
      <c r="G2038" s="127">
        <v>1359</v>
      </c>
      <c r="H2038" s="127">
        <v>2017</v>
      </c>
      <c r="I2038" s="127">
        <v>0</v>
      </c>
      <c r="J2038" s="127">
        <v>1</v>
      </c>
      <c r="K2038" s="127">
        <v>508.3</v>
      </c>
      <c r="L2038" s="127">
        <v>408.9</v>
      </c>
      <c r="M2038" s="127">
        <v>414432.59</v>
      </c>
      <c r="N2038" s="127">
        <v>290112.88</v>
      </c>
      <c r="O2038" s="127">
        <v>319482.18</v>
      </c>
      <c r="P2038" s="127">
        <v>123916.7</v>
      </c>
      <c r="Q2038" s="127">
        <v>815.33</v>
      </c>
    </row>
    <row r="2039" spans="1:17" ht="25.5" x14ac:dyDescent="0.2">
      <c r="A2039" t="str">
        <f t="shared" si="31"/>
        <v>2017_1368</v>
      </c>
      <c r="D2039" s="126">
        <v>2037</v>
      </c>
      <c r="E2039" s="127">
        <v>1368</v>
      </c>
      <c r="F2039" s="127" t="s">
        <v>67</v>
      </c>
      <c r="G2039" s="127">
        <v>1368</v>
      </c>
      <c r="H2039" s="127">
        <v>2017</v>
      </c>
      <c r="I2039" s="127">
        <v>0</v>
      </c>
      <c r="J2039" s="127">
        <v>1</v>
      </c>
      <c r="K2039" s="127">
        <v>797.1</v>
      </c>
      <c r="L2039" s="127">
        <v>700.5</v>
      </c>
      <c r="M2039" s="127">
        <v>467248.8</v>
      </c>
      <c r="N2039" s="127">
        <v>276456.14</v>
      </c>
      <c r="O2039" s="127">
        <v>396394.33</v>
      </c>
      <c r="P2039" s="127">
        <v>265831.12</v>
      </c>
      <c r="Q2039" s="127">
        <v>586.19000000000005</v>
      </c>
    </row>
    <row r="2040" spans="1:17" ht="38.25" x14ac:dyDescent="0.2">
      <c r="A2040" t="str">
        <f t="shared" si="31"/>
        <v>2017_1413</v>
      </c>
      <c r="D2040" s="126">
        <v>2038</v>
      </c>
      <c r="E2040" s="127">
        <v>1413</v>
      </c>
      <c r="F2040" s="127" t="s">
        <v>68</v>
      </c>
      <c r="G2040" s="127">
        <v>1413</v>
      </c>
      <c r="H2040" s="127">
        <v>2017</v>
      </c>
      <c r="I2040" s="127">
        <v>0</v>
      </c>
      <c r="J2040" s="127">
        <v>1</v>
      </c>
      <c r="K2040" s="127">
        <v>423.8</v>
      </c>
      <c r="L2040" s="127">
        <v>391.9</v>
      </c>
      <c r="M2040" s="127">
        <v>188916.56</v>
      </c>
      <c r="N2040" s="127">
        <v>193219.29</v>
      </c>
      <c r="O2040" s="127">
        <v>202349.77</v>
      </c>
      <c r="P2040" s="127">
        <v>109742.97</v>
      </c>
      <c r="Q2040" s="127">
        <v>445.77</v>
      </c>
    </row>
    <row r="2041" spans="1:17" x14ac:dyDescent="0.2">
      <c r="A2041" t="str">
        <f t="shared" si="31"/>
        <v>2017_1431</v>
      </c>
      <c r="D2041" s="126">
        <v>2039</v>
      </c>
      <c r="E2041" s="127">
        <v>1431</v>
      </c>
      <c r="F2041" s="127" t="s">
        <v>69</v>
      </c>
      <c r="G2041" s="127">
        <v>1431</v>
      </c>
      <c r="H2041" s="127">
        <v>2017</v>
      </c>
      <c r="I2041" s="127">
        <v>0</v>
      </c>
      <c r="J2041" s="127">
        <v>1</v>
      </c>
      <c r="K2041" s="127">
        <v>421.5</v>
      </c>
      <c r="L2041" s="127">
        <v>416.2</v>
      </c>
      <c r="M2041" s="127">
        <v>70545.14</v>
      </c>
      <c r="N2041" s="127">
        <v>179990.14</v>
      </c>
      <c r="O2041" s="127">
        <v>197324.93</v>
      </c>
      <c r="P2041" s="127">
        <v>198776.5</v>
      </c>
      <c r="Q2041" s="127">
        <v>167.37</v>
      </c>
    </row>
    <row r="2042" spans="1:17" ht="25.5" x14ac:dyDescent="0.2">
      <c r="A2042" t="str">
        <f t="shared" si="31"/>
        <v>2017_1476</v>
      </c>
      <c r="D2042" s="126">
        <v>2040</v>
      </c>
      <c r="E2042" s="127">
        <v>1476</v>
      </c>
      <c r="F2042" s="127" t="s">
        <v>70</v>
      </c>
      <c r="G2042" s="127">
        <v>1476</v>
      </c>
      <c r="H2042" s="127">
        <v>2017</v>
      </c>
      <c r="I2042" s="127">
        <v>0</v>
      </c>
      <c r="J2042" s="127">
        <v>1</v>
      </c>
      <c r="K2042" s="127">
        <v>9256.9</v>
      </c>
      <c r="L2042" s="127">
        <v>8725.7999999999993</v>
      </c>
      <c r="M2042" s="127">
        <v>2521493.1800000002</v>
      </c>
      <c r="N2042" s="127">
        <v>1439156.94</v>
      </c>
      <c r="O2042" s="127">
        <v>1543097.94</v>
      </c>
      <c r="P2042" s="127">
        <v>1602771.77</v>
      </c>
      <c r="Q2042" s="127">
        <v>272.39</v>
      </c>
    </row>
    <row r="2043" spans="1:17" x14ac:dyDescent="0.2">
      <c r="A2043" t="str">
        <f t="shared" si="31"/>
        <v>2017_1503</v>
      </c>
      <c r="D2043" s="126">
        <v>2041</v>
      </c>
      <c r="E2043" s="127">
        <v>1503</v>
      </c>
      <c r="F2043" s="127" t="s">
        <v>71</v>
      </c>
      <c r="G2043" s="127">
        <v>1503</v>
      </c>
      <c r="H2043" s="127">
        <v>2017</v>
      </c>
      <c r="I2043" s="127">
        <v>0</v>
      </c>
      <c r="J2043" s="127">
        <v>1</v>
      </c>
      <c r="K2043" s="127">
        <v>1456.3</v>
      </c>
      <c r="L2043" s="127">
        <v>1408.2</v>
      </c>
      <c r="M2043" s="127">
        <v>387981.11</v>
      </c>
      <c r="N2043" s="127">
        <v>597569.51</v>
      </c>
      <c r="O2043" s="127">
        <v>642200.4</v>
      </c>
      <c r="P2043" s="127">
        <v>565978.11</v>
      </c>
      <c r="Q2043" s="127">
        <v>266.42</v>
      </c>
    </row>
    <row r="2044" spans="1:17" ht="38.25" x14ac:dyDescent="0.2">
      <c r="A2044" t="str">
        <f t="shared" si="31"/>
        <v>2017_1576</v>
      </c>
      <c r="D2044" s="126">
        <v>2042</v>
      </c>
      <c r="E2044" s="127">
        <v>1576</v>
      </c>
      <c r="F2044" s="127" t="s">
        <v>72</v>
      </c>
      <c r="G2044" s="127">
        <v>1576</v>
      </c>
      <c r="H2044" s="127">
        <v>2017</v>
      </c>
      <c r="I2044" s="127">
        <v>0</v>
      </c>
      <c r="J2044" s="127">
        <v>1</v>
      </c>
      <c r="K2044" s="127">
        <v>2690.2</v>
      </c>
      <c r="L2044" s="127">
        <v>2939.8</v>
      </c>
      <c r="M2044" s="127">
        <v>599632.48</v>
      </c>
      <c r="N2044" s="127">
        <v>724368.69</v>
      </c>
      <c r="O2044" s="127">
        <v>792122.72</v>
      </c>
      <c r="P2044" s="127">
        <v>383919.41</v>
      </c>
      <c r="Q2044" s="127">
        <v>222.9</v>
      </c>
    </row>
    <row r="2045" spans="1:17" x14ac:dyDescent="0.2">
      <c r="A2045" t="str">
        <f t="shared" si="31"/>
        <v>2017_1602</v>
      </c>
      <c r="D2045" s="126">
        <v>2043</v>
      </c>
      <c r="E2045" s="127">
        <v>1602</v>
      </c>
      <c r="F2045" s="127" t="s">
        <v>73</v>
      </c>
      <c r="G2045" s="127">
        <v>1602</v>
      </c>
      <c r="H2045" s="127">
        <v>2017</v>
      </c>
      <c r="I2045" s="127">
        <v>0</v>
      </c>
      <c r="J2045" s="127">
        <v>1</v>
      </c>
      <c r="K2045" s="127">
        <v>508.3</v>
      </c>
      <c r="L2045" s="127">
        <v>653.9</v>
      </c>
      <c r="M2045" s="127">
        <v>361375.76</v>
      </c>
      <c r="N2045" s="127">
        <v>336211.1</v>
      </c>
      <c r="O2045" s="127">
        <v>338930.78</v>
      </c>
      <c r="P2045" s="127">
        <v>143095.28</v>
      </c>
      <c r="Q2045" s="127">
        <v>710.95</v>
      </c>
    </row>
    <row r="2046" spans="1:17" x14ac:dyDescent="0.2">
      <c r="A2046" t="str">
        <f t="shared" si="31"/>
        <v>2017_1611</v>
      </c>
      <c r="D2046" s="126">
        <v>2044</v>
      </c>
      <c r="E2046" s="127">
        <v>1611</v>
      </c>
      <c r="F2046" s="127" t="s">
        <v>74</v>
      </c>
      <c r="G2046" s="127">
        <v>1611</v>
      </c>
      <c r="H2046" s="127">
        <v>2017</v>
      </c>
      <c r="I2046" s="127">
        <v>0</v>
      </c>
      <c r="J2046" s="127">
        <v>1</v>
      </c>
      <c r="K2046" s="127">
        <v>15490</v>
      </c>
      <c r="L2046" s="127">
        <v>15007.6</v>
      </c>
      <c r="M2046" s="127">
        <v>7370530.2599999998</v>
      </c>
      <c r="N2046" s="127">
        <v>3459702.32</v>
      </c>
      <c r="O2046" s="127">
        <v>3932863.36</v>
      </c>
      <c r="P2046" s="127">
        <v>3636416.05</v>
      </c>
      <c r="Q2046" s="127">
        <v>475.83</v>
      </c>
    </row>
    <row r="2047" spans="1:17" ht="25.5" x14ac:dyDescent="0.2">
      <c r="A2047" t="str">
        <f t="shared" si="31"/>
        <v>2017_1619</v>
      </c>
      <c r="D2047" s="126">
        <v>2045</v>
      </c>
      <c r="E2047" s="127">
        <v>1619</v>
      </c>
      <c r="F2047" s="127" t="s">
        <v>75</v>
      </c>
      <c r="G2047" s="127">
        <v>1619</v>
      </c>
      <c r="H2047" s="127">
        <v>2017</v>
      </c>
      <c r="I2047" s="127">
        <v>0</v>
      </c>
      <c r="J2047" s="127">
        <v>1</v>
      </c>
      <c r="K2047" s="127">
        <v>1182.5</v>
      </c>
      <c r="L2047" s="127">
        <v>1268.9000000000001</v>
      </c>
      <c r="M2047" s="127">
        <v>574571.68999999994</v>
      </c>
      <c r="N2047" s="127">
        <v>296740.21999999997</v>
      </c>
      <c r="O2047" s="127">
        <v>326182.71000000002</v>
      </c>
      <c r="P2047" s="127">
        <v>171650.3</v>
      </c>
      <c r="Q2047" s="127">
        <v>485.9</v>
      </c>
    </row>
    <row r="2048" spans="1:17" x14ac:dyDescent="0.2">
      <c r="A2048" t="str">
        <f t="shared" si="31"/>
        <v>2017_1638</v>
      </c>
      <c r="D2048" s="126">
        <v>2046</v>
      </c>
      <c r="E2048" s="127">
        <v>1638</v>
      </c>
      <c r="F2048" s="127" t="s">
        <v>331</v>
      </c>
      <c r="G2048" s="127">
        <v>1638</v>
      </c>
      <c r="H2048" s="127">
        <v>2017</v>
      </c>
      <c r="I2048" s="127">
        <v>0</v>
      </c>
      <c r="J2048" s="127">
        <v>2</v>
      </c>
      <c r="K2048" s="127">
        <v>1632.6</v>
      </c>
      <c r="L2048" s="127">
        <v>1750.9</v>
      </c>
      <c r="M2048" s="127">
        <v>918404.5</v>
      </c>
      <c r="N2048" s="127">
        <v>903132.36</v>
      </c>
      <c r="O2048" s="127">
        <v>965159.98</v>
      </c>
      <c r="P2048" s="127">
        <v>770499.6</v>
      </c>
      <c r="Q2048" s="127">
        <v>562.54</v>
      </c>
    </row>
    <row r="2049" spans="1:17" x14ac:dyDescent="0.2">
      <c r="A2049" t="str">
        <f t="shared" si="31"/>
        <v>2017_1675</v>
      </c>
      <c r="D2049" s="126">
        <v>2047</v>
      </c>
      <c r="E2049" s="127">
        <v>1675</v>
      </c>
      <c r="F2049" s="127" t="s">
        <v>76</v>
      </c>
      <c r="G2049" s="127">
        <v>1675</v>
      </c>
      <c r="H2049" s="127">
        <v>2017</v>
      </c>
      <c r="I2049" s="127">
        <v>0</v>
      </c>
      <c r="J2049" s="127">
        <v>1</v>
      </c>
      <c r="K2049" s="127">
        <v>191.5</v>
      </c>
      <c r="L2049" s="127">
        <v>138.30000000000001</v>
      </c>
      <c r="M2049" s="127">
        <v>182717.57</v>
      </c>
      <c r="N2049" s="127">
        <v>89749.5</v>
      </c>
      <c r="O2049" s="127">
        <v>95727.15</v>
      </c>
      <c r="P2049" s="127">
        <v>77170.44</v>
      </c>
      <c r="Q2049" s="127">
        <v>954.14</v>
      </c>
    </row>
    <row r="2050" spans="1:17" x14ac:dyDescent="0.2">
      <c r="A2050" t="str">
        <f t="shared" si="31"/>
        <v>2017_1701</v>
      </c>
      <c r="D2050" s="126">
        <v>2048</v>
      </c>
      <c r="E2050" s="127">
        <v>1701</v>
      </c>
      <c r="F2050" s="127" t="s">
        <v>77</v>
      </c>
      <c r="G2050" s="127">
        <v>1701</v>
      </c>
      <c r="H2050" s="127">
        <v>2017</v>
      </c>
      <c r="I2050" s="127">
        <v>0</v>
      </c>
      <c r="J2050" s="127">
        <v>1</v>
      </c>
      <c r="K2050" s="127">
        <v>2064</v>
      </c>
      <c r="L2050" s="127">
        <v>2163</v>
      </c>
      <c r="M2050" s="127">
        <v>454685.98</v>
      </c>
      <c r="N2050" s="127">
        <v>360351.2</v>
      </c>
      <c r="O2050" s="127">
        <v>414270.35</v>
      </c>
      <c r="P2050" s="127">
        <v>388484.48</v>
      </c>
      <c r="Q2050" s="127">
        <v>220.29</v>
      </c>
    </row>
    <row r="2051" spans="1:17" x14ac:dyDescent="0.2">
      <c r="A2051" t="str">
        <f t="shared" si="31"/>
        <v>2017_1719</v>
      </c>
      <c r="D2051" s="126">
        <v>2049</v>
      </c>
      <c r="E2051" s="127">
        <v>1719</v>
      </c>
      <c r="F2051" s="127" t="s">
        <v>78</v>
      </c>
      <c r="G2051" s="127">
        <v>1719</v>
      </c>
      <c r="H2051" s="127">
        <v>2017</v>
      </c>
      <c r="I2051" s="127">
        <v>0</v>
      </c>
      <c r="J2051" s="127">
        <v>1</v>
      </c>
      <c r="K2051" s="127">
        <v>716</v>
      </c>
      <c r="L2051" s="127">
        <v>755</v>
      </c>
      <c r="M2051" s="127">
        <v>234358.26</v>
      </c>
      <c r="N2051" s="127">
        <v>138690.79</v>
      </c>
      <c r="O2051" s="127">
        <v>139796.19</v>
      </c>
      <c r="P2051" s="127">
        <v>126310</v>
      </c>
      <c r="Q2051" s="127">
        <v>327.32</v>
      </c>
    </row>
    <row r="2052" spans="1:17" ht="25.5" x14ac:dyDescent="0.2">
      <c r="A2052" t="str">
        <f t="shared" ref="A2052:A2115" si="32">CONCATENATE(H2052,"_",G2052)</f>
        <v>2017_1737</v>
      </c>
      <c r="D2052" s="126">
        <v>2050</v>
      </c>
      <c r="E2052" s="127">
        <v>1737</v>
      </c>
      <c r="F2052" s="127" t="s">
        <v>332</v>
      </c>
      <c r="G2052" s="127">
        <v>1737</v>
      </c>
      <c r="H2052" s="127">
        <v>2017</v>
      </c>
      <c r="I2052" s="127">
        <v>0</v>
      </c>
      <c r="J2052" s="127">
        <v>1</v>
      </c>
      <c r="K2052" s="127">
        <v>32979.199999999997</v>
      </c>
      <c r="L2052" s="127">
        <v>32135.7</v>
      </c>
      <c r="M2052" s="127">
        <v>4095761.46</v>
      </c>
      <c r="N2052" s="127">
        <v>8461797.4399999995</v>
      </c>
      <c r="O2052" s="127">
        <v>8646135.8499999996</v>
      </c>
      <c r="P2052" s="127">
        <v>9335551.1899999995</v>
      </c>
      <c r="Q2052" s="127">
        <v>124.19</v>
      </c>
    </row>
    <row r="2053" spans="1:17" x14ac:dyDescent="0.2">
      <c r="A2053" t="str">
        <f t="shared" si="32"/>
        <v>2017_1782</v>
      </c>
      <c r="D2053" s="126">
        <v>2051</v>
      </c>
      <c r="E2053" s="127">
        <v>1782</v>
      </c>
      <c r="F2053" s="127" t="s">
        <v>79</v>
      </c>
      <c r="G2053" s="127">
        <v>1782</v>
      </c>
      <c r="H2053" s="127">
        <v>2017</v>
      </c>
      <c r="I2053" s="127">
        <v>0</v>
      </c>
      <c r="J2053" s="127">
        <v>1</v>
      </c>
      <c r="K2053" s="127">
        <v>100</v>
      </c>
      <c r="L2053" s="127">
        <v>105</v>
      </c>
      <c r="M2053" s="127">
        <v>291790.86</v>
      </c>
      <c r="N2053" s="127">
        <v>200457.28</v>
      </c>
      <c r="O2053" s="127">
        <v>207097.23</v>
      </c>
      <c r="P2053" s="127">
        <v>47928.93</v>
      </c>
      <c r="Q2053" s="127">
        <v>2917.91</v>
      </c>
    </row>
    <row r="2054" spans="1:17" ht="25.5" x14ac:dyDescent="0.2">
      <c r="A2054" t="str">
        <f t="shared" si="32"/>
        <v>2017_1791</v>
      </c>
      <c r="D2054" s="126">
        <v>2052</v>
      </c>
      <c r="E2054" s="127">
        <v>1791</v>
      </c>
      <c r="F2054" s="127" t="s">
        <v>80</v>
      </c>
      <c r="G2054" s="127">
        <v>1791</v>
      </c>
      <c r="H2054" s="127">
        <v>2017</v>
      </c>
      <c r="I2054" s="127">
        <v>0</v>
      </c>
      <c r="J2054" s="127">
        <v>1</v>
      </c>
      <c r="K2054" s="127">
        <v>885.2</v>
      </c>
      <c r="L2054" s="127">
        <v>888.2</v>
      </c>
      <c r="M2054" s="127">
        <v>125007.01</v>
      </c>
      <c r="N2054" s="127">
        <v>180637.59</v>
      </c>
      <c r="O2054" s="127">
        <v>201766.23</v>
      </c>
      <c r="P2054" s="127">
        <v>228479.45</v>
      </c>
      <c r="Q2054" s="127">
        <v>141.22</v>
      </c>
    </row>
    <row r="2055" spans="1:17" x14ac:dyDescent="0.2">
      <c r="A2055" t="str">
        <f t="shared" si="32"/>
        <v>2017_1863</v>
      </c>
      <c r="D2055" s="126">
        <v>2053</v>
      </c>
      <c r="E2055" s="127">
        <v>1863</v>
      </c>
      <c r="F2055" s="127" t="s">
        <v>81</v>
      </c>
      <c r="G2055" s="127">
        <v>1863</v>
      </c>
      <c r="H2055" s="127">
        <v>2017</v>
      </c>
      <c r="I2055" s="127">
        <v>0</v>
      </c>
      <c r="J2055" s="127">
        <v>1</v>
      </c>
      <c r="K2055" s="127">
        <v>10555.8</v>
      </c>
      <c r="L2055" s="127">
        <v>10423.700000000001</v>
      </c>
      <c r="M2055" s="127">
        <v>7718572.9400000004</v>
      </c>
      <c r="N2055" s="127">
        <v>2001017.49</v>
      </c>
      <c r="O2055" s="127">
        <v>2393332.4500000002</v>
      </c>
      <c r="P2055" s="127">
        <v>2932325.8</v>
      </c>
      <c r="Q2055" s="127">
        <v>731.22</v>
      </c>
    </row>
    <row r="2056" spans="1:17" ht="25.5" x14ac:dyDescent="0.2">
      <c r="A2056" t="str">
        <f t="shared" si="32"/>
        <v>2017_1908</v>
      </c>
      <c r="D2056" s="126">
        <v>2054</v>
      </c>
      <c r="E2056" s="127">
        <v>1908</v>
      </c>
      <c r="F2056" s="127" t="s">
        <v>82</v>
      </c>
      <c r="G2056" s="127">
        <v>1908</v>
      </c>
      <c r="H2056" s="127">
        <v>2017</v>
      </c>
      <c r="I2056" s="127">
        <v>0</v>
      </c>
      <c r="J2056" s="127">
        <v>1</v>
      </c>
      <c r="K2056" s="127">
        <v>418.6</v>
      </c>
      <c r="L2056" s="127">
        <v>416.1</v>
      </c>
      <c r="M2056" s="127">
        <v>727352.15</v>
      </c>
      <c r="N2056" s="127">
        <v>247296.89</v>
      </c>
      <c r="O2056" s="127">
        <v>260091.74</v>
      </c>
      <c r="P2056" s="127">
        <v>155448</v>
      </c>
      <c r="Q2056" s="127">
        <v>1737.58</v>
      </c>
    </row>
    <row r="2057" spans="1:17" x14ac:dyDescent="0.2">
      <c r="A2057" t="str">
        <f t="shared" si="32"/>
        <v>2017_1926</v>
      </c>
      <c r="D2057" s="126">
        <v>2055</v>
      </c>
      <c r="E2057" s="127">
        <v>1926</v>
      </c>
      <c r="F2057" s="127" t="s">
        <v>83</v>
      </c>
      <c r="G2057" s="127">
        <v>1926</v>
      </c>
      <c r="H2057" s="127">
        <v>2017</v>
      </c>
      <c r="I2057" s="127">
        <v>0</v>
      </c>
      <c r="J2057" s="127">
        <v>1</v>
      </c>
      <c r="K2057" s="127">
        <v>580.70000000000005</v>
      </c>
      <c r="L2057" s="127">
        <v>665.8</v>
      </c>
      <c r="M2057" s="127">
        <v>311499.78999999998</v>
      </c>
      <c r="N2057" s="127">
        <v>278218.65000000002</v>
      </c>
      <c r="O2057" s="127">
        <v>300332.05</v>
      </c>
      <c r="P2057" s="127">
        <v>145884.5</v>
      </c>
      <c r="Q2057" s="127">
        <v>536.41999999999996</v>
      </c>
    </row>
    <row r="2058" spans="1:17" ht="25.5" x14ac:dyDescent="0.2">
      <c r="A2058" t="str">
        <f t="shared" si="32"/>
        <v>2017_1944</v>
      </c>
      <c r="D2058" s="126">
        <v>2056</v>
      </c>
      <c r="E2058" s="127">
        <v>1944</v>
      </c>
      <c r="F2058" s="127" t="s">
        <v>84</v>
      </c>
      <c r="G2058" s="127">
        <v>1944</v>
      </c>
      <c r="H2058" s="127">
        <v>2017</v>
      </c>
      <c r="I2058" s="127">
        <v>0</v>
      </c>
      <c r="J2058" s="127">
        <v>1</v>
      </c>
      <c r="K2058" s="127">
        <v>851.7</v>
      </c>
      <c r="L2058" s="127">
        <v>835.3</v>
      </c>
      <c r="M2058" s="127">
        <v>789994.76</v>
      </c>
      <c r="N2058" s="127">
        <v>351191.8</v>
      </c>
      <c r="O2058" s="127">
        <v>382309.49</v>
      </c>
      <c r="P2058" s="127">
        <v>199349.02</v>
      </c>
      <c r="Q2058" s="127">
        <v>927.55</v>
      </c>
    </row>
    <row r="2059" spans="1:17" x14ac:dyDescent="0.2">
      <c r="A2059" t="str">
        <f t="shared" si="32"/>
        <v>2017_1953</v>
      </c>
      <c r="D2059" s="126">
        <v>2057</v>
      </c>
      <c r="E2059" s="127">
        <v>1953</v>
      </c>
      <c r="F2059" s="127" t="s">
        <v>85</v>
      </c>
      <c r="G2059" s="127">
        <v>1953</v>
      </c>
      <c r="H2059" s="127">
        <v>2017</v>
      </c>
      <c r="I2059" s="127">
        <v>0</v>
      </c>
      <c r="J2059" s="127">
        <v>1</v>
      </c>
      <c r="K2059" s="127">
        <v>578.9</v>
      </c>
      <c r="L2059" s="127">
        <v>582.20000000000005</v>
      </c>
      <c r="M2059" s="127">
        <v>70462.11</v>
      </c>
      <c r="N2059" s="127">
        <v>99832.88</v>
      </c>
      <c r="O2059" s="127">
        <v>109038.86</v>
      </c>
      <c r="P2059" s="127">
        <v>146451</v>
      </c>
      <c r="Q2059" s="127">
        <v>121.72</v>
      </c>
    </row>
    <row r="2060" spans="1:17" ht="38.25" x14ac:dyDescent="0.2">
      <c r="A2060" t="str">
        <f t="shared" si="32"/>
        <v>2017_1963</v>
      </c>
      <c r="D2060" s="126">
        <v>2058</v>
      </c>
      <c r="E2060" s="127">
        <v>1963</v>
      </c>
      <c r="F2060" s="127" t="s">
        <v>86</v>
      </c>
      <c r="G2060" s="127">
        <v>1963</v>
      </c>
      <c r="H2060" s="127">
        <v>2017</v>
      </c>
      <c r="I2060" s="127">
        <v>0</v>
      </c>
      <c r="J2060" s="127">
        <v>1</v>
      </c>
      <c r="K2060" s="127">
        <v>582.6</v>
      </c>
      <c r="L2060" s="127">
        <v>592</v>
      </c>
      <c r="M2060" s="127">
        <v>535798.01</v>
      </c>
      <c r="N2060" s="127">
        <v>98610.73</v>
      </c>
      <c r="O2060" s="127">
        <v>111947.04</v>
      </c>
      <c r="P2060" s="127">
        <v>130868.73</v>
      </c>
      <c r="Q2060" s="127">
        <v>919.67</v>
      </c>
    </row>
    <row r="2061" spans="1:17" ht="25.5" x14ac:dyDescent="0.2">
      <c r="A2061" t="str">
        <f t="shared" si="32"/>
        <v>2017_1968</v>
      </c>
      <c r="D2061" s="126">
        <v>2059</v>
      </c>
      <c r="E2061" s="127">
        <v>3582</v>
      </c>
      <c r="F2061" s="127" t="s">
        <v>87</v>
      </c>
      <c r="G2061" s="127">
        <v>1968</v>
      </c>
      <c r="H2061" s="127">
        <v>2017</v>
      </c>
      <c r="I2061" s="127">
        <v>0</v>
      </c>
      <c r="J2061" s="127">
        <v>1</v>
      </c>
      <c r="K2061" s="127">
        <v>554.29999999999995</v>
      </c>
      <c r="L2061" s="127">
        <v>833.5</v>
      </c>
      <c r="M2061" s="127">
        <v>266523.40000000002</v>
      </c>
      <c r="N2061" s="127">
        <v>249771.26</v>
      </c>
      <c r="O2061" s="127">
        <v>254162.24</v>
      </c>
      <c r="P2061" s="127">
        <v>179835.69</v>
      </c>
      <c r="Q2061" s="127">
        <v>480.83</v>
      </c>
    </row>
    <row r="2062" spans="1:17" ht="25.5" x14ac:dyDescent="0.2">
      <c r="A2062" t="str">
        <f t="shared" si="32"/>
        <v>2017_3978</v>
      </c>
      <c r="D2062" s="126">
        <v>2060</v>
      </c>
      <c r="E2062" s="127">
        <v>3978</v>
      </c>
      <c r="F2062" s="127" t="s">
        <v>88</v>
      </c>
      <c r="G2062" s="127">
        <v>3978</v>
      </c>
      <c r="H2062" s="127">
        <v>2017</v>
      </c>
      <c r="I2062" s="127">
        <v>0</v>
      </c>
      <c r="J2062" s="127">
        <v>1</v>
      </c>
      <c r="K2062" s="127">
        <v>534.29999999999995</v>
      </c>
      <c r="L2062" s="127">
        <v>435.2</v>
      </c>
      <c r="M2062" s="127">
        <v>2129619.4</v>
      </c>
      <c r="N2062" s="127">
        <v>249997.03</v>
      </c>
      <c r="O2062" s="127">
        <v>280873.48</v>
      </c>
      <c r="P2062" s="127">
        <v>317179.39</v>
      </c>
      <c r="Q2062" s="127">
        <v>3985.81</v>
      </c>
    </row>
    <row r="2063" spans="1:17" ht="25.5" x14ac:dyDescent="0.2">
      <c r="A2063" t="str">
        <f t="shared" si="32"/>
        <v>2017_6741</v>
      </c>
      <c r="D2063" s="126">
        <v>2061</v>
      </c>
      <c r="E2063" s="127">
        <v>6741</v>
      </c>
      <c r="F2063" s="127" t="s">
        <v>89</v>
      </c>
      <c r="G2063" s="127">
        <v>6741</v>
      </c>
      <c r="H2063" s="127">
        <v>2017</v>
      </c>
      <c r="I2063" s="127">
        <v>0</v>
      </c>
      <c r="J2063" s="127">
        <v>1</v>
      </c>
      <c r="K2063" s="127">
        <v>870.6</v>
      </c>
      <c r="L2063" s="127">
        <v>882.1</v>
      </c>
      <c r="M2063" s="127">
        <v>460353.51</v>
      </c>
      <c r="N2063" s="127">
        <v>293591.09999999998</v>
      </c>
      <c r="O2063" s="127">
        <v>329479.06</v>
      </c>
      <c r="P2063" s="127">
        <v>207979.5</v>
      </c>
      <c r="Q2063" s="127">
        <v>528.78</v>
      </c>
    </row>
    <row r="2064" spans="1:17" ht="25.5" x14ac:dyDescent="0.2">
      <c r="A2064" t="str">
        <f t="shared" si="32"/>
        <v>2017_1970</v>
      </c>
      <c r="D2064" s="126">
        <v>2062</v>
      </c>
      <c r="E2064" s="127">
        <v>1970</v>
      </c>
      <c r="F2064" s="127" t="s">
        <v>90</v>
      </c>
      <c r="G2064" s="127">
        <v>1970</v>
      </c>
      <c r="H2064" s="127">
        <v>2017</v>
      </c>
      <c r="I2064" s="127">
        <v>0</v>
      </c>
      <c r="J2064" s="127">
        <v>1</v>
      </c>
      <c r="K2064" s="127">
        <v>493.3</v>
      </c>
      <c r="L2064" s="127">
        <v>474.3</v>
      </c>
      <c r="M2064" s="135">
        <v>-5351.41</v>
      </c>
      <c r="N2064" s="127">
        <v>156326.24</v>
      </c>
      <c r="O2064" s="127">
        <v>168002.66</v>
      </c>
      <c r="P2064" s="127">
        <v>175595.57</v>
      </c>
      <c r="Q2064" s="135">
        <v>-10.85</v>
      </c>
    </row>
    <row r="2065" spans="1:17" ht="38.25" x14ac:dyDescent="0.2">
      <c r="A2065" t="str">
        <f t="shared" si="32"/>
        <v>2017_1972</v>
      </c>
      <c r="D2065" s="126">
        <v>2063</v>
      </c>
      <c r="E2065" s="127">
        <v>1972</v>
      </c>
      <c r="F2065" s="127" t="s">
        <v>91</v>
      </c>
      <c r="G2065" s="127">
        <v>1972</v>
      </c>
      <c r="H2065" s="127">
        <v>2017</v>
      </c>
      <c r="I2065" s="127">
        <v>0</v>
      </c>
      <c r="J2065" s="127">
        <v>1</v>
      </c>
      <c r="K2065" s="127">
        <v>343.8</v>
      </c>
      <c r="L2065" s="127">
        <v>343.8</v>
      </c>
      <c r="M2065" s="127">
        <v>308800.89</v>
      </c>
      <c r="N2065" s="127">
        <v>145702.66</v>
      </c>
      <c r="O2065" s="127">
        <v>162925.09</v>
      </c>
      <c r="P2065" s="127">
        <v>104717.08</v>
      </c>
      <c r="Q2065" s="127">
        <v>898.2</v>
      </c>
    </row>
    <row r="2066" spans="1:17" ht="25.5" x14ac:dyDescent="0.2">
      <c r="A2066" t="str">
        <f t="shared" si="32"/>
        <v>2017_1965</v>
      </c>
      <c r="D2066" s="126">
        <v>2064</v>
      </c>
      <c r="E2066" s="127">
        <v>1965</v>
      </c>
      <c r="F2066" s="127" t="s">
        <v>92</v>
      </c>
      <c r="G2066" s="127">
        <v>1965</v>
      </c>
      <c r="H2066" s="127">
        <v>2017</v>
      </c>
      <c r="I2066" s="127">
        <v>0</v>
      </c>
      <c r="J2066" s="127">
        <v>1</v>
      </c>
      <c r="K2066" s="127">
        <v>615.5</v>
      </c>
      <c r="L2066" s="127">
        <v>468.5</v>
      </c>
      <c r="M2066" s="127">
        <v>164032.84</v>
      </c>
      <c r="N2066" s="127">
        <v>176205.91</v>
      </c>
      <c r="O2066" s="127">
        <v>192715.25</v>
      </c>
      <c r="P2066" s="127">
        <v>181983.95</v>
      </c>
      <c r="Q2066" s="127">
        <v>266.5</v>
      </c>
    </row>
    <row r="2067" spans="1:17" ht="51" x14ac:dyDescent="0.2">
      <c r="A2067" t="str">
        <f t="shared" si="32"/>
        <v>2017_657</v>
      </c>
      <c r="D2067" s="126">
        <v>2065</v>
      </c>
      <c r="E2067" s="127">
        <v>657</v>
      </c>
      <c r="F2067" s="127" t="s">
        <v>333</v>
      </c>
      <c r="G2067" s="127">
        <v>657</v>
      </c>
      <c r="H2067" s="127">
        <v>2017</v>
      </c>
      <c r="I2067" s="127">
        <v>0</v>
      </c>
      <c r="J2067" s="127">
        <v>1</v>
      </c>
      <c r="K2067" s="127">
        <v>886.9</v>
      </c>
      <c r="L2067" s="127">
        <v>979.5</v>
      </c>
      <c r="M2067" s="127">
        <v>994485.19</v>
      </c>
      <c r="N2067" s="127">
        <v>524778.16</v>
      </c>
      <c r="O2067" s="127">
        <v>550886.81000000006</v>
      </c>
      <c r="P2067" s="127">
        <v>448631.6</v>
      </c>
      <c r="Q2067" s="127">
        <v>1121.3</v>
      </c>
    </row>
    <row r="2068" spans="1:17" ht="51" x14ac:dyDescent="0.2">
      <c r="A2068" t="str">
        <f t="shared" si="32"/>
        <v>2017_1989</v>
      </c>
      <c r="D2068" s="126">
        <v>2066</v>
      </c>
      <c r="E2068" s="127">
        <v>1989</v>
      </c>
      <c r="F2068" s="127" t="s">
        <v>93</v>
      </c>
      <c r="G2068" s="127">
        <v>1989</v>
      </c>
      <c r="H2068" s="127">
        <v>2017</v>
      </c>
      <c r="I2068" s="127">
        <v>0</v>
      </c>
      <c r="J2068" s="127">
        <v>1</v>
      </c>
      <c r="K2068" s="127">
        <v>385</v>
      </c>
      <c r="L2068" s="127">
        <v>496</v>
      </c>
      <c r="M2068" s="127">
        <v>112983.55</v>
      </c>
      <c r="N2068" s="127">
        <v>151152.82999999999</v>
      </c>
      <c r="O2068" s="127">
        <v>166517.32</v>
      </c>
      <c r="P2068" s="127">
        <v>160701.60999999999</v>
      </c>
      <c r="Q2068" s="127">
        <v>293.45999999999998</v>
      </c>
    </row>
    <row r="2069" spans="1:17" ht="51" x14ac:dyDescent="0.2">
      <c r="A2069" t="str">
        <f t="shared" si="32"/>
        <v>2017_2007</v>
      </c>
      <c r="D2069" s="126">
        <v>2067</v>
      </c>
      <c r="E2069" s="127">
        <v>2007</v>
      </c>
      <c r="F2069" s="127" t="s">
        <v>94</v>
      </c>
      <c r="G2069" s="127">
        <v>2007</v>
      </c>
      <c r="H2069" s="127">
        <v>2017</v>
      </c>
      <c r="I2069" s="127">
        <v>0</v>
      </c>
      <c r="J2069" s="127">
        <v>1</v>
      </c>
      <c r="K2069" s="127">
        <v>634</v>
      </c>
      <c r="L2069" s="127">
        <v>578.20000000000005</v>
      </c>
      <c r="M2069" s="127">
        <v>892769.8</v>
      </c>
      <c r="N2069" s="127">
        <v>260407.79</v>
      </c>
      <c r="O2069" s="127">
        <v>292477.74</v>
      </c>
      <c r="P2069" s="127">
        <v>254695.94</v>
      </c>
      <c r="Q2069" s="127">
        <v>1408.15</v>
      </c>
    </row>
    <row r="2070" spans="1:17" ht="25.5" x14ac:dyDescent="0.2">
      <c r="A2070" t="str">
        <f t="shared" si="32"/>
        <v>2017_2088</v>
      </c>
      <c r="D2070" s="126">
        <v>2068</v>
      </c>
      <c r="E2070" s="127">
        <v>2088</v>
      </c>
      <c r="F2070" s="127" t="s">
        <v>95</v>
      </c>
      <c r="G2070" s="127">
        <v>2088</v>
      </c>
      <c r="H2070" s="127">
        <v>2017</v>
      </c>
      <c r="I2070" s="127">
        <v>0</v>
      </c>
      <c r="J2070" s="127">
        <v>1</v>
      </c>
      <c r="K2070" s="127">
        <v>698.3</v>
      </c>
      <c r="L2070" s="127">
        <v>788.3</v>
      </c>
      <c r="M2070" s="127">
        <v>62318.8</v>
      </c>
      <c r="N2070" s="127">
        <v>304825.12</v>
      </c>
      <c r="O2070" s="127">
        <v>308771.37</v>
      </c>
      <c r="P2070" s="127">
        <v>435323.7</v>
      </c>
      <c r="Q2070" s="127">
        <v>89.24</v>
      </c>
    </row>
    <row r="2071" spans="1:17" ht="25.5" x14ac:dyDescent="0.2">
      <c r="A2071" t="str">
        <f t="shared" si="32"/>
        <v>2017_2097</v>
      </c>
      <c r="D2071" s="126">
        <v>2069</v>
      </c>
      <c r="E2071" s="127">
        <v>2097</v>
      </c>
      <c r="F2071" s="127" t="s">
        <v>96</v>
      </c>
      <c r="G2071" s="127">
        <v>2097</v>
      </c>
      <c r="H2071" s="127">
        <v>2017</v>
      </c>
      <c r="I2071" s="127">
        <v>0</v>
      </c>
      <c r="J2071" s="127">
        <v>1</v>
      </c>
      <c r="K2071" s="127">
        <v>457.8</v>
      </c>
      <c r="L2071" s="127">
        <v>435.6</v>
      </c>
      <c r="M2071" s="127">
        <v>129392.3</v>
      </c>
      <c r="N2071" s="127">
        <v>149874.87</v>
      </c>
      <c r="O2071" s="127">
        <v>165026.76999999999</v>
      </c>
      <c r="P2071" s="127">
        <v>206815.58</v>
      </c>
      <c r="Q2071" s="127">
        <v>282.64</v>
      </c>
    </row>
    <row r="2072" spans="1:17" x14ac:dyDescent="0.2">
      <c r="A2072" t="str">
        <f t="shared" si="32"/>
        <v>2017_2113</v>
      </c>
      <c r="D2072" s="126">
        <v>2070</v>
      </c>
      <c r="E2072" s="127">
        <v>2113</v>
      </c>
      <c r="F2072" s="127" t="s">
        <v>97</v>
      </c>
      <c r="G2072" s="127">
        <v>2113</v>
      </c>
      <c r="H2072" s="127">
        <v>2017</v>
      </c>
      <c r="I2072" s="127">
        <v>0</v>
      </c>
      <c r="J2072" s="127">
        <v>1</v>
      </c>
      <c r="K2072" s="127">
        <v>196</v>
      </c>
      <c r="L2072" s="127">
        <v>205</v>
      </c>
      <c r="M2072" s="127">
        <v>269414.34000000003</v>
      </c>
      <c r="N2072" s="127">
        <v>118122.4</v>
      </c>
      <c r="O2072" s="127">
        <v>144668.5</v>
      </c>
      <c r="P2072" s="127">
        <v>82630.720000000001</v>
      </c>
      <c r="Q2072" s="127">
        <v>1374.56</v>
      </c>
    </row>
    <row r="2073" spans="1:17" ht="38.25" x14ac:dyDescent="0.2">
      <c r="A2073" t="str">
        <f t="shared" si="32"/>
        <v>2017_2124</v>
      </c>
      <c r="D2073" s="126">
        <v>2071</v>
      </c>
      <c r="E2073" s="127">
        <v>2124</v>
      </c>
      <c r="F2073" s="127" t="s">
        <v>397</v>
      </c>
      <c r="G2073" s="127">
        <v>2124</v>
      </c>
      <c r="H2073" s="127">
        <v>2017</v>
      </c>
      <c r="I2073" s="127">
        <v>0</v>
      </c>
      <c r="J2073" s="127">
        <v>1</v>
      </c>
      <c r="K2073" s="127">
        <v>1376.9</v>
      </c>
      <c r="L2073" s="127">
        <v>1334.9</v>
      </c>
      <c r="M2073" s="127">
        <v>422396.1</v>
      </c>
      <c r="N2073" s="127">
        <v>350737.73</v>
      </c>
      <c r="O2073" s="127">
        <v>389209.71</v>
      </c>
      <c r="P2073" s="127">
        <v>262348.33</v>
      </c>
      <c r="Q2073" s="127">
        <v>306.77</v>
      </c>
    </row>
    <row r="2074" spans="1:17" ht="51" x14ac:dyDescent="0.2">
      <c r="A2074" t="str">
        <f t="shared" si="32"/>
        <v>2017_2151</v>
      </c>
      <c r="D2074" s="126">
        <v>2072</v>
      </c>
      <c r="E2074" s="127">
        <v>2151</v>
      </c>
      <c r="F2074" s="127" t="s">
        <v>406</v>
      </c>
      <c r="G2074" s="127">
        <v>2151</v>
      </c>
      <c r="H2074" s="127">
        <v>2017</v>
      </c>
      <c r="I2074" s="127">
        <v>0</v>
      </c>
      <c r="J2074" s="127">
        <v>1</v>
      </c>
      <c r="K2074" s="127">
        <v>442.5</v>
      </c>
      <c r="L2074" s="127">
        <v>393.3</v>
      </c>
      <c r="M2074" s="127">
        <v>419226.99</v>
      </c>
      <c r="N2074" s="127">
        <v>179953.35</v>
      </c>
      <c r="O2074" s="127">
        <v>196186.13</v>
      </c>
      <c r="P2074" s="127">
        <v>120151.64</v>
      </c>
      <c r="Q2074" s="127">
        <v>947.41</v>
      </c>
    </row>
    <row r="2075" spans="1:17" x14ac:dyDescent="0.2">
      <c r="A2075" t="str">
        <f t="shared" si="32"/>
        <v>2017_2169</v>
      </c>
      <c r="D2075" s="126">
        <v>2073</v>
      </c>
      <c r="E2075" s="127">
        <v>2169</v>
      </c>
      <c r="F2075" s="127" t="s">
        <v>98</v>
      </c>
      <c r="G2075" s="127">
        <v>2169</v>
      </c>
      <c r="H2075" s="127">
        <v>2017</v>
      </c>
      <c r="I2075" s="127">
        <v>0</v>
      </c>
      <c r="J2075" s="127">
        <v>1</v>
      </c>
      <c r="K2075" s="127">
        <v>1636.6</v>
      </c>
      <c r="L2075" s="127">
        <v>1659.7</v>
      </c>
      <c r="M2075" s="127">
        <v>1876574.01</v>
      </c>
      <c r="N2075" s="127">
        <v>706513.84</v>
      </c>
      <c r="O2075" s="127">
        <v>762047.39</v>
      </c>
      <c r="P2075" s="127">
        <v>571993.86</v>
      </c>
      <c r="Q2075" s="127">
        <v>1146.6300000000001</v>
      </c>
    </row>
    <row r="2076" spans="1:17" ht="25.5" x14ac:dyDescent="0.2">
      <c r="A2076" t="str">
        <f t="shared" si="32"/>
        <v>2017_2295</v>
      </c>
      <c r="D2076" s="126">
        <v>2074</v>
      </c>
      <c r="E2076" s="127">
        <v>2295</v>
      </c>
      <c r="F2076" s="127" t="s">
        <v>99</v>
      </c>
      <c r="G2076" s="127">
        <v>2295</v>
      </c>
      <c r="H2076" s="127">
        <v>2017</v>
      </c>
      <c r="I2076" s="127">
        <v>0</v>
      </c>
      <c r="J2076" s="127">
        <v>1</v>
      </c>
      <c r="K2076" s="127">
        <v>1105.3</v>
      </c>
      <c r="L2076" s="127">
        <v>1108.0999999999999</v>
      </c>
      <c r="M2076" s="127">
        <v>693083.58</v>
      </c>
      <c r="N2076" s="127">
        <v>301959.23</v>
      </c>
      <c r="O2076" s="127">
        <v>448292.33</v>
      </c>
      <c r="P2076" s="127">
        <v>339304.83</v>
      </c>
      <c r="Q2076" s="127">
        <v>627.04999999999995</v>
      </c>
    </row>
    <row r="2077" spans="1:17" ht="25.5" x14ac:dyDescent="0.2">
      <c r="A2077" t="str">
        <f t="shared" si="32"/>
        <v>2017_2313</v>
      </c>
      <c r="D2077" s="126">
        <v>2075</v>
      </c>
      <c r="E2077" s="127">
        <v>2313</v>
      </c>
      <c r="F2077" s="127" t="s">
        <v>100</v>
      </c>
      <c r="G2077" s="127">
        <v>2313</v>
      </c>
      <c r="H2077" s="127">
        <v>2017</v>
      </c>
      <c r="I2077" s="127">
        <v>0</v>
      </c>
      <c r="J2077" s="127">
        <v>1</v>
      </c>
      <c r="K2077" s="127">
        <v>3710.6</v>
      </c>
      <c r="L2077" s="127">
        <v>3611.8</v>
      </c>
      <c r="M2077" s="127">
        <v>3306677.24</v>
      </c>
      <c r="N2077" s="127">
        <v>896991.61</v>
      </c>
      <c r="O2077" s="127">
        <v>1004388.84</v>
      </c>
      <c r="P2077" s="127">
        <v>595254.66</v>
      </c>
      <c r="Q2077" s="127">
        <v>891.14</v>
      </c>
    </row>
    <row r="2078" spans="1:17" ht="25.5" x14ac:dyDescent="0.2">
      <c r="A2078" t="str">
        <f t="shared" si="32"/>
        <v>2017_2322</v>
      </c>
      <c r="D2078" s="126">
        <v>2076</v>
      </c>
      <c r="E2078" s="127">
        <v>2322</v>
      </c>
      <c r="F2078" s="127" t="s">
        <v>101</v>
      </c>
      <c r="G2078" s="127">
        <v>2322</v>
      </c>
      <c r="H2078" s="127">
        <v>2017</v>
      </c>
      <c r="I2078" s="127">
        <v>0</v>
      </c>
      <c r="J2078" s="127">
        <v>1</v>
      </c>
      <c r="K2078" s="127">
        <v>2141.4</v>
      </c>
      <c r="L2078" s="127">
        <v>1899</v>
      </c>
      <c r="M2078" s="127">
        <v>948439.06</v>
      </c>
      <c r="N2078" s="127">
        <v>227418.86</v>
      </c>
      <c r="O2078" s="127">
        <v>263353.33</v>
      </c>
      <c r="P2078" s="127">
        <v>316450</v>
      </c>
      <c r="Q2078" s="127">
        <v>442.91</v>
      </c>
    </row>
    <row r="2079" spans="1:17" ht="25.5" x14ac:dyDescent="0.2">
      <c r="A2079" t="str">
        <f t="shared" si="32"/>
        <v>2017_2369</v>
      </c>
      <c r="D2079" s="126">
        <v>2077</v>
      </c>
      <c r="E2079" s="127">
        <v>2369</v>
      </c>
      <c r="F2079" s="127" t="s">
        <v>102</v>
      </c>
      <c r="G2079" s="127">
        <v>2369</v>
      </c>
      <c r="H2079" s="127">
        <v>2017</v>
      </c>
      <c r="I2079" s="127">
        <v>0</v>
      </c>
      <c r="J2079" s="127">
        <v>1</v>
      </c>
      <c r="K2079" s="127">
        <v>456</v>
      </c>
      <c r="L2079" s="127">
        <v>457</v>
      </c>
      <c r="M2079" s="127">
        <v>115539.23</v>
      </c>
      <c r="N2079" s="127">
        <v>176901.09</v>
      </c>
      <c r="O2079" s="127">
        <v>186970.21</v>
      </c>
      <c r="P2079" s="127">
        <v>158841.26999999999</v>
      </c>
      <c r="Q2079" s="127">
        <v>253.38</v>
      </c>
    </row>
    <row r="2080" spans="1:17" x14ac:dyDescent="0.2">
      <c r="A2080" t="str">
        <f t="shared" si="32"/>
        <v>2017_2682</v>
      </c>
      <c r="D2080" s="126">
        <v>2078</v>
      </c>
      <c r="E2080" s="127">
        <v>2682</v>
      </c>
      <c r="F2080" s="127" t="s">
        <v>1</v>
      </c>
      <c r="G2080" s="127">
        <v>2682</v>
      </c>
      <c r="H2080" s="127">
        <v>2017</v>
      </c>
      <c r="I2080" s="127">
        <v>0</v>
      </c>
      <c r="J2080" s="127">
        <v>1</v>
      </c>
      <c r="K2080" s="127">
        <v>287.3</v>
      </c>
      <c r="L2080" s="127">
        <v>527.4</v>
      </c>
      <c r="M2080" s="127">
        <v>427117.37</v>
      </c>
      <c r="N2080" s="127">
        <v>299690.96000000002</v>
      </c>
      <c r="O2080" s="127">
        <v>315814.40000000002</v>
      </c>
      <c r="P2080" s="127">
        <v>175550.49</v>
      </c>
      <c r="Q2080" s="127">
        <v>1486.66</v>
      </c>
    </row>
    <row r="2081" spans="1:17" ht="25.5" x14ac:dyDescent="0.2">
      <c r="A2081" t="str">
        <f t="shared" si="32"/>
        <v>2017_2376</v>
      </c>
      <c r="D2081" s="126">
        <v>2079</v>
      </c>
      <c r="E2081" s="127">
        <v>2376</v>
      </c>
      <c r="F2081" s="127" t="s">
        <v>103</v>
      </c>
      <c r="G2081" s="127">
        <v>2376</v>
      </c>
      <c r="H2081" s="127">
        <v>2017</v>
      </c>
      <c r="I2081" s="127">
        <v>0</v>
      </c>
      <c r="J2081" s="127">
        <v>1</v>
      </c>
      <c r="K2081" s="127">
        <v>427</v>
      </c>
      <c r="L2081" s="127">
        <v>409.1</v>
      </c>
      <c r="M2081" s="127">
        <v>448998.97</v>
      </c>
      <c r="N2081" s="127">
        <v>202761.02</v>
      </c>
      <c r="O2081" s="127">
        <v>218833.8</v>
      </c>
      <c r="P2081" s="127">
        <v>170222.77</v>
      </c>
      <c r="Q2081" s="127">
        <v>1051.52</v>
      </c>
    </row>
    <row r="2082" spans="1:17" ht="38.25" x14ac:dyDescent="0.2">
      <c r="A2082" t="str">
        <f t="shared" si="32"/>
        <v>2017_2403</v>
      </c>
      <c r="D2082" s="126">
        <v>2080</v>
      </c>
      <c r="E2082" s="127">
        <v>2403</v>
      </c>
      <c r="F2082" s="127" t="s">
        <v>398</v>
      </c>
      <c r="G2082" s="127">
        <v>2403</v>
      </c>
      <c r="H2082" s="127">
        <v>2017</v>
      </c>
      <c r="I2082" s="127">
        <v>0</v>
      </c>
      <c r="J2082" s="127">
        <v>1</v>
      </c>
      <c r="K2082" s="127">
        <v>879.2</v>
      </c>
      <c r="L2082" s="127">
        <v>997.4</v>
      </c>
      <c r="M2082" s="127">
        <v>211038.09</v>
      </c>
      <c r="N2082" s="127">
        <v>100341.59</v>
      </c>
      <c r="O2082" s="127">
        <v>138636.18</v>
      </c>
      <c r="P2082" s="127">
        <v>271731.46000000002</v>
      </c>
      <c r="Q2082" s="127">
        <v>240.03</v>
      </c>
    </row>
    <row r="2083" spans="1:17" ht="38.25" x14ac:dyDescent="0.2">
      <c r="A2083" t="str">
        <f t="shared" si="32"/>
        <v>2017_2457</v>
      </c>
      <c r="D2083" s="126">
        <v>2081</v>
      </c>
      <c r="E2083" s="127">
        <v>2457</v>
      </c>
      <c r="F2083" s="127" t="s">
        <v>104</v>
      </c>
      <c r="G2083" s="127">
        <v>2457</v>
      </c>
      <c r="H2083" s="127">
        <v>2017</v>
      </c>
      <c r="I2083" s="127">
        <v>0</v>
      </c>
      <c r="J2083" s="127">
        <v>1</v>
      </c>
      <c r="K2083" s="127">
        <v>459</v>
      </c>
      <c r="L2083" s="127">
        <v>429</v>
      </c>
      <c r="M2083" s="127">
        <v>314032.56</v>
      </c>
      <c r="N2083" s="127">
        <v>198695.53</v>
      </c>
      <c r="O2083" s="127">
        <v>220268.08</v>
      </c>
      <c r="P2083" s="127">
        <v>163403.99</v>
      </c>
      <c r="Q2083" s="127">
        <v>684.17</v>
      </c>
    </row>
    <row r="2084" spans="1:17" x14ac:dyDescent="0.2">
      <c r="A2084" t="str">
        <f t="shared" si="32"/>
        <v>2017_2466</v>
      </c>
      <c r="D2084" s="126">
        <v>2082</v>
      </c>
      <c r="E2084" s="127">
        <v>2466</v>
      </c>
      <c r="F2084" s="127" t="s">
        <v>105</v>
      </c>
      <c r="G2084" s="127">
        <v>2466</v>
      </c>
      <c r="H2084" s="127">
        <v>2017</v>
      </c>
      <c r="I2084" s="127">
        <v>0</v>
      </c>
      <c r="J2084" s="127">
        <v>1</v>
      </c>
      <c r="K2084" s="127">
        <v>1425.2</v>
      </c>
      <c r="L2084" s="127">
        <v>1460.5</v>
      </c>
      <c r="M2084" s="127">
        <v>326858.01</v>
      </c>
      <c r="N2084" s="127">
        <v>350596.63</v>
      </c>
      <c r="O2084" s="127">
        <v>387629.3</v>
      </c>
      <c r="P2084" s="127">
        <v>306220.15000000002</v>
      </c>
      <c r="Q2084" s="127">
        <v>229.34</v>
      </c>
    </row>
    <row r="2085" spans="1:17" ht="38.25" x14ac:dyDescent="0.2">
      <c r="A2085" t="str">
        <f t="shared" si="32"/>
        <v>2017_2493</v>
      </c>
      <c r="D2085" s="126">
        <v>2083</v>
      </c>
      <c r="E2085" s="127">
        <v>2493</v>
      </c>
      <c r="F2085" s="127" t="s">
        <v>106</v>
      </c>
      <c r="G2085" s="127">
        <v>2493</v>
      </c>
      <c r="H2085" s="127">
        <v>2017</v>
      </c>
      <c r="I2085" s="127">
        <v>0</v>
      </c>
      <c r="J2085" s="127">
        <v>1</v>
      </c>
      <c r="K2085" s="127">
        <v>118</v>
      </c>
      <c r="L2085" s="127">
        <v>52</v>
      </c>
      <c r="M2085" s="127">
        <v>317244.56</v>
      </c>
      <c r="N2085" s="127">
        <v>0</v>
      </c>
      <c r="O2085" s="127">
        <v>277.74</v>
      </c>
      <c r="P2085" s="127">
        <v>51226.63</v>
      </c>
      <c r="Q2085" s="127">
        <v>2688.51</v>
      </c>
    </row>
    <row r="2086" spans="1:17" ht="38.25" x14ac:dyDescent="0.2">
      <c r="A2086" t="str">
        <f t="shared" si="32"/>
        <v>2017_2502</v>
      </c>
      <c r="D2086" s="126">
        <v>2084</v>
      </c>
      <c r="E2086" s="127">
        <v>2502</v>
      </c>
      <c r="F2086" s="127" t="s">
        <v>107</v>
      </c>
      <c r="G2086" s="127">
        <v>2502</v>
      </c>
      <c r="H2086" s="127">
        <v>2017</v>
      </c>
      <c r="I2086" s="127">
        <v>0</v>
      </c>
      <c r="J2086" s="127">
        <v>1</v>
      </c>
      <c r="K2086" s="127">
        <v>569.4</v>
      </c>
      <c r="L2086" s="127">
        <v>441.7</v>
      </c>
      <c r="M2086" s="127">
        <v>419900.89</v>
      </c>
      <c r="N2086" s="127">
        <v>200087.95</v>
      </c>
      <c r="O2086" s="127">
        <v>228422.57</v>
      </c>
      <c r="P2086" s="127">
        <v>275527.67</v>
      </c>
      <c r="Q2086" s="127">
        <v>737.44</v>
      </c>
    </row>
    <row r="2087" spans="1:17" x14ac:dyDescent="0.2">
      <c r="A2087" t="str">
        <f t="shared" si="32"/>
        <v>2017_2511</v>
      </c>
      <c r="D2087" s="126">
        <v>2085</v>
      </c>
      <c r="E2087" s="127">
        <v>2511</v>
      </c>
      <c r="F2087" s="127" t="s">
        <v>108</v>
      </c>
      <c r="G2087" s="127">
        <v>2511</v>
      </c>
      <c r="H2087" s="127">
        <v>2017</v>
      </c>
      <c r="I2087" s="127">
        <v>0</v>
      </c>
      <c r="J2087" s="127">
        <v>1</v>
      </c>
      <c r="K2087" s="127">
        <v>1956.7</v>
      </c>
      <c r="L2087" s="127">
        <v>1975.7</v>
      </c>
      <c r="M2087" s="127">
        <v>1381925.08</v>
      </c>
      <c r="N2087" s="127">
        <v>346428.87</v>
      </c>
      <c r="O2087" s="127">
        <v>406018.13</v>
      </c>
      <c r="P2087" s="127">
        <v>375165.93</v>
      </c>
      <c r="Q2087" s="127">
        <v>706.25</v>
      </c>
    </row>
    <row r="2088" spans="1:17" ht="25.5" x14ac:dyDescent="0.2">
      <c r="A2088" t="str">
        <f t="shared" si="32"/>
        <v>2017_2520</v>
      </c>
      <c r="D2088" s="126">
        <v>2086</v>
      </c>
      <c r="E2088" s="127">
        <v>2520</v>
      </c>
      <c r="F2088" s="127" t="s">
        <v>109</v>
      </c>
      <c r="G2088" s="127">
        <v>2520</v>
      </c>
      <c r="H2088" s="127">
        <v>2017</v>
      </c>
      <c r="I2088" s="127">
        <v>0</v>
      </c>
      <c r="J2088" s="127">
        <v>1</v>
      </c>
      <c r="K2088" s="127">
        <v>267.10000000000002</v>
      </c>
      <c r="L2088" s="127">
        <v>311.3</v>
      </c>
      <c r="M2088" s="127">
        <v>160136.32999999999</v>
      </c>
      <c r="N2088" s="127">
        <v>90103.74</v>
      </c>
      <c r="O2088" s="127">
        <v>101825.27</v>
      </c>
      <c r="P2088" s="127">
        <v>93149.15</v>
      </c>
      <c r="Q2088" s="127">
        <v>599.54</v>
      </c>
    </row>
    <row r="2089" spans="1:17" ht="25.5" x14ac:dyDescent="0.2">
      <c r="A2089" t="str">
        <f t="shared" si="32"/>
        <v>2017_2556</v>
      </c>
      <c r="D2089" s="126">
        <v>2087</v>
      </c>
      <c r="E2089" s="127">
        <v>2556</v>
      </c>
      <c r="F2089" s="127" t="s">
        <v>110</v>
      </c>
      <c r="G2089" s="127">
        <v>2556</v>
      </c>
      <c r="H2089" s="127">
        <v>2017</v>
      </c>
      <c r="I2089" s="127">
        <v>0</v>
      </c>
      <c r="J2089" s="127">
        <v>1</v>
      </c>
      <c r="K2089" s="127">
        <v>376</v>
      </c>
      <c r="L2089" s="127">
        <v>344</v>
      </c>
      <c r="M2089" s="127">
        <v>345891.9</v>
      </c>
      <c r="N2089" s="127">
        <v>0</v>
      </c>
      <c r="O2089" s="127">
        <v>502</v>
      </c>
      <c r="P2089" s="127">
        <v>149815.47</v>
      </c>
      <c r="Q2089" s="127">
        <v>919.93</v>
      </c>
    </row>
    <row r="2090" spans="1:17" ht="25.5" x14ac:dyDescent="0.2">
      <c r="A2090" t="str">
        <f t="shared" si="32"/>
        <v>2017_3195</v>
      </c>
      <c r="D2090" s="126">
        <v>2088</v>
      </c>
      <c r="E2090" s="127">
        <v>3195</v>
      </c>
      <c r="F2090" s="127" t="s">
        <v>111</v>
      </c>
      <c r="G2090" s="127">
        <v>3195</v>
      </c>
      <c r="H2090" s="127">
        <v>2017</v>
      </c>
      <c r="I2090" s="127">
        <v>0</v>
      </c>
      <c r="J2090" s="127">
        <v>1</v>
      </c>
      <c r="K2090" s="127">
        <v>1248.4000000000001</v>
      </c>
      <c r="L2090" s="127">
        <v>1215.4000000000001</v>
      </c>
      <c r="M2090" s="127">
        <v>685339.11</v>
      </c>
      <c r="N2090" s="127">
        <v>300302.45</v>
      </c>
      <c r="O2090" s="127">
        <v>341586.28</v>
      </c>
      <c r="P2090" s="127">
        <v>454040.53</v>
      </c>
      <c r="Q2090" s="127">
        <v>548.97</v>
      </c>
    </row>
    <row r="2091" spans="1:17" ht="25.5" x14ac:dyDescent="0.2">
      <c r="A2091" t="str">
        <f t="shared" si="32"/>
        <v>2017_2709</v>
      </c>
      <c r="D2091" s="126">
        <v>2089</v>
      </c>
      <c r="E2091" s="127">
        <v>2709</v>
      </c>
      <c r="F2091" s="127" t="s">
        <v>112</v>
      </c>
      <c r="G2091" s="127">
        <v>2709</v>
      </c>
      <c r="H2091" s="127">
        <v>2017</v>
      </c>
      <c r="I2091" s="127">
        <v>0</v>
      </c>
      <c r="J2091" s="127">
        <v>1</v>
      </c>
      <c r="K2091" s="127">
        <v>1614.5</v>
      </c>
      <c r="L2091" s="127">
        <v>1621.5</v>
      </c>
      <c r="M2091" s="127">
        <v>1229829.57</v>
      </c>
      <c r="N2091" s="127">
        <v>1376800.87</v>
      </c>
      <c r="O2091" s="127">
        <v>1468637.4</v>
      </c>
      <c r="P2091" s="127">
        <v>691626.7</v>
      </c>
      <c r="Q2091" s="127">
        <v>761.74</v>
      </c>
    </row>
    <row r="2092" spans="1:17" x14ac:dyDescent="0.2">
      <c r="A2092" t="str">
        <f t="shared" si="32"/>
        <v>2017_2718</v>
      </c>
      <c r="D2092" s="126">
        <v>2090</v>
      </c>
      <c r="E2092" s="127">
        <v>2718</v>
      </c>
      <c r="F2092" s="127" t="s">
        <v>113</v>
      </c>
      <c r="G2092" s="127">
        <v>2718</v>
      </c>
      <c r="H2092" s="127">
        <v>2017</v>
      </c>
      <c r="I2092" s="127">
        <v>0</v>
      </c>
      <c r="J2092" s="127">
        <v>1</v>
      </c>
      <c r="K2092" s="127">
        <v>516.6</v>
      </c>
      <c r="L2092" s="127">
        <v>487</v>
      </c>
      <c r="M2092" s="127">
        <v>518767.07</v>
      </c>
      <c r="N2092" s="127">
        <v>99884.18</v>
      </c>
      <c r="O2092" s="127">
        <v>113441.56</v>
      </c>
      <c r="P2092" s="127">
        <v>168702.45</v>
      </c>
      <c r="Q2092" s="127">
        <v>1004.19</v>
      </c>
    </row>
    <row r="2093" spans="1:17" ht="25.5" x14ac:dyDescent="0.2">
      <c r="A2093" t="str">
        <f t="shared" si="32"/>
        <v>2017_2727</v>
      </c>
      <c r="D2093" s="126">
        <v>2091</v>
      </c>
      <c r="E2093" s="127">
        <v>2727</v>
      </c>
      <c r="F2093" s="127" t="s">
        <v>114</v>
      </c>
      <c r="G2093" s="127">
        <v>2727</v>
      </c>
      <c r="H2093" s="127">
        <v>2017</v>
      </c>
      <c r="I2093" s="127">
        <v>0</v>
      </c>
      <c r="J2093" s="127">
        <v>1</v>
      </c>
      <c r="K2093" s="127">
        <v>658.5</v>
      </c>
      <c r="L2093" s="127">
        <v>699.5</v>
      </c>
      <c r="M2093" s="127">
        <v>360951.57</v>
      </c>
      <c r="N2093" s="127">
        <v>300563.36</v>
      </c>
      <c r="O2093" s="127">
        <v>316241.69</v>
      </c>
      <c r="P2093" s="127">
        <v>333161.46999999997</v>
      </c>
      <c r="Q2093" s="127">
        <v>548.14</v>
      </c>
    </row>
    <row r="2094" spans="1:17" ht="25.5" x14ac:dyDescent="0.2">
      <c r="A2094" t="str">
        <f t="shared" si="32"/>
        <v>2017_2754</v>
      </c>
      <c r="D2094" s="126">
        <v>2092</v>
      </c>
      <c r="E2094" s="127">
        <v>2754</v>
      </c>
      <c r="F2094" s="127" t="s">
        <v>115</v>
      </c>
      <c r="G2094" s="127">
        <v>2754</v>
      </c>
      <c r="H2094" s="127">
        <v>2017</v>
      </c>
      <c r="I2094" s="127">
        <v>0</v>
      </c>
      <c r="J2094" s="127">
        <v>1</v>
      </c>
      <c r="K2094" s="127">
        <v>463.3</v>
      </c>
      <c r="L2094" s="127">
        <v>494</v>
      </c>
      <c r="M2094" s="127">
        <v>107413.87</v>
      </c>
      <c r="N2094" s="127">
        <v>249835.68</v>
      </c>
      <c r="O2094" s="127">
        <v>261267.88</v>
      </c>
      <c r="P2094" s="127">
        <v>213854</v>
      </c>
      <c r="Q2094" s="127">
        <v>231.85</v>
      </c>
    </row>
    <row r="2095" spans="1:17" x14ac:dyDescent="0.2">
      <c r="A2095" t="str">
        <f t="shared" si="32"/>
        <v>2017_2766</v>
      </c>
      <c r="D2095" s="126">
        <v>2093</v>
      </c>
      <c r="E2095" s="127">
        <v>2766</v>
      </c>
      <c r="F2095" s="127" t="s">
        <v>334</v>
      </c>
      <c r="G2095" s="127">
        <v>2766</v>
      </c>
      <c r="H2095" s="127">
        <v>2017</v>
      </c>
      <c r="I2095" s="127">
        <v>0</v>
      </c>
      <c r="J2095" s="127">
        <v>1</v>
      </c>
      <c r="K2095" s="127">
        <v>330.7</v>
      </c>
      <c r="L2095" s="127">
        <v>328.2</v>
      </c>
      <c r="M2095" s="127">
        <v>288406.65000000002</v>
      </c>
      <c r="N2095" s="127">
        <v>149799.06</v>
      </c>
      <c r="O2095" s="127">
        <v>162409.82</v>
      </c>
      <c r="P2095" s="127">
        <v>167612.71</v>
      </c>
      <c r="Q2095" s="127">
        <v>872.11</v>
      </c>
    </row>
    <row r="2096" spans="1:17" x14ac:dyDescent="0.2">
      <c r="A2096" t="str">
        <f t="shared" si="32"/>
        <v>2017_2772</v>
      </c>
      <c r="D2096" s="126">
        <v>2094</v>
      </c>
      <c r="E2096" s="127">
        <v>2772</v>
      </c>
      <c r="F2096" s="127" t="s">
        <v>116</v>
      </c>
      <c r="G2096" s="127">
        <v>2772</v>
      </c>
      <c r="H2096" s="127">
        <v>2017</v>
      </c>
      <c r="I2096" s="127">
        <v>0</v>
      </c>
      <c r="J2096" s="127">
        <v>1</v>
      </c>
      <c r="K2096" s="127">
        <v>235</v>
      </c>
      <c r="L2096" s="127">
        <v>159</v>
      </c>
      <c r="M2096" s="127">
        <v>356106.19</v>
      </c>
      <c r="N2096" s="127">
        <v>83837.17</v>
      </c>
      <c r="O2096" s="127">
        <v>86366.93</v>
      </c>
      <c r="P2096" s="127">
        <v>67021.58</v>
      </c>
      <c r="Q2096" s="127">
        <v>1515.35</v>
      </c>
    </row>
    <row r="2097" spans="1:17" ht="25.5" x14ac:dyDescent="0.2">
      <c r="A2097" t="str">
        <f t="shared" si="32"/>
        <v>2017_2781</v>
      </c>
      <c r="D2097" s="126">
        <v>2095</v>
      </c>
      <c r="E2097" s="127">
        <v>2781</v>
      </c>
      <c r="F2097" s="127" t="s">
        <v>117</v>
      </c>
      <c r="G2097" s="127">
        <v>2781</v>
      </c>
      <c r="H2097" s="127">
        <v>2017</v>
      </c>
      <c r="I2097" s="127">
        <v>0</v>
      </c>
      <c r="J2097" s="127">
        <v>1</v>
      </c>
      <c r="K2097" s="127">
        <v>1192.3</v>
      </c>
      <c r="L2097" s="127">
        <v>1182.2</v>
      </c>
      <c r="M2097" s="127">
        <v>162909.06</v>
      </c>
      <c r="N2097" s="127">
        <v>199951.98</v>
      </c>
      <c r="O2097" s="127">
        <v>230077.34</v>
      </c>
      <c r="P2097" s="127">
        <v>252025.26</v>
      </c>
      <c r="Q2097" s="127">
        <v>136.63</v>
      </c>
    </row>
    <row r="2098" spans="1:17" x14ac:dyDescent="0.2">
      <c r="A2098" t="str">
        <f t="shared" si="32"/>
        <v>2017_2826</v>
      </c>
      <c r="D2098" s="126">
        <v>2096</v>
      </c>
      <c r="E2098" s="127">
        <v>2826</v>
      </c>
      <c r="F2098" s="127" t="s">
        <v>118</v>
      </c>
      <c r="G2098" s="127">
        <v>2826</v>
      </c>
      <c r="H2098" s="127">
        <v>2017</v>
      </c>
      <c r="I2098" s="127">
        <v>0</v>
      </c>
      <c r="J2098" s="127">
        <v>1</v>
      </c>
      <c r="K2098" s="127">
        <v>1399.4</v>
      </c>
      <c r="L2098" s="127">
        <v>1486</v>
      </c>
      <c r="M2098" s="127">
        <v>813523.83</v>
      </c>
      <c r="N2098" s="127">
        <v>150053.92000000001</v>
      </c>
      <c r="O2098" s="127">
        <v>184338.69</v>
      </c>
      <c r="P2098" s="127">
        <v>340680.62</v>
      </c>
      <c r="Q2098" s="127">
        <v>581.34</v>
      </c>
    </row>
    <row r="2099" spans="1:17" ht="38.25" x14ac:dyDescent="0.2">
      <c r="A2099" t="str">
        <f t="shared" si="32"/>
        <v>2017_2846</v>
      </c>
      <c r="D2099" s="126">
        <v>2097</v>
      </c>
      <c r="E2099" s="127">
        <v>2846</v>
      </c>
      <c r="F2099" s="127" t="s">
        <v>119</v>
      </c>
      <c r="G2099" s="127">
        <v>2846</v>
      </c>
      <c r="H2099" s="127">
        <v>2017</v>
      </c>
      <c r="I2099" s="127">
        <v>0</v>
      </c>
      <c r="J2099" s="127">
        <v>1</v>
      </c>
      <c r="K2099" s="127">
        <v>300.10000000000002</v>
      </c>
      <c r="L2099" s="127">
        <v>310.10000000000002</v>
      </c>
      <c r="M2099" s="127">
        <v>465920.93</v>
      </c>
      <c r="N2099" s="127">
        <v>100066.9</v>
      </c>
      <c r="O2099" s="127">
        <v>121915.8</v>
      </c>
      <c r="P2099" s="127">
        <v>106183.19</v>
      </c>
      <c r="Q2099" s="127">
        <v>1552.55</v>
      </c>
    </row>
    <row r="2100" spans="1:17" ht="38.25" x14ac:dyDescent="0.2">
      <c r="A2100" t="str">
        <f t="shared" si="32"/>
        <v>2017_2862</v>
      </c>
      <c r="D2100" s="126">
        <v>2098</v>
      </c>
      <c r="E2100" s="127">
        <v>2862</v>
      </c>
      <c r="F2100" s="127" t="s">
        <v>120</v>
      </c>
      <c r="G2100" s="127">
        <v>2862</v>
      </c>
      <c r="H2100" s="127">
        <v>2017</v>
      </c>
      <c r="I2100" s="127">
        <v>0</v>
      </c>
      <c r="J2100" s="127">
        <v>1</v>
      </c>
      <c r="K2100" s="127">
        <v>637.6</v>
      </c>
      <c r="L2100" s="127">
        <v>622.6</v>
      </c>
      <c r="M2100" s="127">
        <v>606701.82999999996</v>
      </c>
      <c r="N2100" s="127">
        <v>400963.62</v>
      </c>
      <c r="O2100" s="127">
        <v>428526.52</v>
      </c>
      <c r="P2100" s="127">
        <v>249030.7</v>
      </c>
      <c r="Q2100" s="127">
        <v>951.54</v>
      </c>
    </row>
    <row r="2101" spans="1:17" x14ac:dyDescent="0.2">
      <c r="A2101" t="str">
        <f t="shared" si="32"/>
        <v>2017_2977</v>
      </c>
      <c r="D2101" s="126">
        <v>2099</v>
      </c>
      <c r="E2101" s="127">
        <v>2977</v>
      </c>
      <c r="F2101" s="127" t="s">
        <v>121</v>
      </c>
      <c r="G2101" s="127">
        <v>2977</v>
      </c>
      <c r="H2101" s="127">
        <v>2017</v>
      </c>
      <c r="I2101" s="127">
        <v>0</v>
      </c>
      <c r="J2101" s="127">
        <v>1</v>
      </c>
      <c r="K2101" s="127">
        <v>629.29999999999995</v>
      </c>
      <c r="L2101" s="127">
        <v>622</v>
      </c>
      <c r="M2101" s="127">
        <v>216777.52</v>
      </c>
      <c r="N2101" s="127">
        <v>399962.73</v>
      </c>
      <c r="O2101" s="127">
        <v>429755.33</v>
      </c>
      <c r="P2101" s="127">
        <v>272887.2</v>
      </c>
      <c r="Q2101" s="127">
        <v>344.47</v>
      </c>
    </row>
    <row r="2102" spans="1:17" x14ac:dyDescent="0.2">
      <c r="A2102" t="str">
        <f t="shared" si="32"/>
        <v>2017_2988</v>
      </c>
      <c r="D2102" s="126">
        <v>2100</v>
      </c>
      <c r="E2102" s="127">
        <v>2988</v>
      </c>
      <c r="F2102" s="127" t="s">
        <v>122</v>
      </c>
      <c r="G2102" s="127">
        <v>2988</v>
      </c>
      <c r="H2102" s="127">
        <v>2017</v>
      </c>
      <c r="I2102" s="127">
        <v>0</v>
      </c>
      <c r="J2102" s="127">
        <v>1</v>
      </c>
      <c r="K2102" s="127">
        <v>538</v>
      </c>
      <c r="L2102" s="127">
        <v>773</v>
      </c>
      <c r="M2102" s="127">
        <v>201300.66</v>
      </c>
      <c r="N2102" s="127">
        <v>146884.07999999999</v>
      </c>
      <c r="O2102" s="127">
        <v>149461.96</v>
      </c>
      <c r="P2102" s="127">
        <v>157843.42000000001</v>
      </c>
      <c r="Q2102" s="127">
        <v>374.16</v>
      </c>
    </row>
    <row r="2103" spans="1:17" ht="38.25" x14ac:dyDescent="0.2">
      <c r="A2103" t="str">
        <f t="shared" si="32"/>
        <v>2017_3029</v>
      </c>
      <c r="D2103" s="126">
        <v>2101</v>
      </c>
      <c r="E2103" s="127">
        <v>3029</v>
      </c>
      <c r="F2103" s="127" t="s">
        <v>123</v>
      </c>
      <c r="G2103" s="127">
        <v>3029</v>
      </c>
      <c r="H2103" s="127">
        <v>2017</v>
      </c>
      <c r="I2103" s="127">
        <v>0</v>
      </c>
      <c r="J2103" s="127">
        <v>1</v>
      </c>
      <c r="K2103" s="127">
        <v>1194.5</v>
      </c>
      <c r="L2103" s="127">
        <v>1101.5</v>
      </c>
      <c r="M2103" s="127">
        <v>805056.26</v>
      </c>
      <c r="N2103" s="127">
        <v>500487.86</v>
      </c>
      <c r="O2103" s="127">
        <v>541029.14</v>
      </c>
      <c r="P2103" s="127">
        <v>529946.38</v>
      </c>
      <c r="Q2103" s="127">
        <v>673.97</v>
      </c>
    </row>
    <row r="2104" spans="1:17" ht="25.5" x14ac:dyDescent="0.2">
      <c r="A2104" t="str">
        <f t="shared" si="32"/>
        <v>2017_3033</v>
      </c>
      <c r="D2104" s="126">
        <v>2102</v>
      </c>
      <c r="E2104" s="127">
        <v>3033</v>
      </c>
      <c r="F2104" s="127" t="s">
        <v>124</v>
      </c>
      <c r="G2104" s="127">
        <v>3033</v>
      </c>
      <c r="H2104" s="127">
        <v>2017</v>
      </c>
      <c r="I2104" s="127">
        <v>0</v>
      </c>
      <c r="J2104" s="127">
        <v>1</v>
      </c>
      <c r="K2104" s="127">
        <v>459.6</v>
      </c>
      <c r="L2104" s="127">
        <v>375.6</v>
      </c>
      <c r="M2104" s="127">
        <v>190262.62</v>
      </c>
      <c r="N2104" s="127">
        <v>50010.02</v>
      </c>
      <c r="O2104" s="127">
        <v>51796.26</v>
      </c>
      <c r="P2104" s="127">
        <v>103274.68</v>
      </c>
      <c r="Q2104" s="127">
        <v>413.97</v>
      </c>
    </row>
    <row r="2105" spans="1:17" x14ac:dyDescent="0.2">
      <c r="A2105" t="str">
        <f t="shared" si="32"/>
        <v>2017_3042</v>
      </c>
      <c r="D2105" s="126">
        <v>2103</v>
      </c>
      <c r="E2105" s="127">
        <v>3042</v>
      </c>
      <c r="F2105" s="127" t="s">
        <v>125</v>
      </c>
      <c r="G2105" s="127">
        <v>3042</v>
      </c>
      <c r="H2105" s="127">
        <v>2017</v>
      </c>
      <c r="I2105" s="127">
        <v>0</v>
      </c>
      <c r="J2105" s="127">
        <v>1</v>
      </c>
      <c r="K2105" s="127">
        <v>666</v>
      </c>
      <c r="L2105" s="127">
        <v>696</v>
      </c>
      <c r="M2105" s="127">
        <v>550627.14</v>
      </c>
      <c r="N2105" s="127">
        <v>302113.15000000002</v>
      </c>
      <c r="O2105" s="127">
        <v>324194.52</v>
      </c>
      <c r="P2105" s="127">
        <v>253851.31</v>
      </c>
      <c r="Q2105" s="127">
        <v>826.77</v>
      </c>
    </row>
    <row r="2106" spans="1:17" x14ac:dyDescent="0.2">
      <c r="A2106" t="str">
        <f t="shared" si="32"/>
        <v>2017_3060</v>
      </c>
      <c r="D2106" s="126">
        <v>2104</v>
      </c>
      <c r="E2106" s="127">
        <v>3060</v>
      </c>
      <c r="F2106" s="127" t="s">
        <v>126</v>
      </c>
      <c r="G2106" s="127">
        <v>3060</v>
      </c>
      <c r="H2106" s="127">
        <v>2017</v>
      </c>
      <c r="I2106" s="127">
        <v>0</v>
      </c>
      <c r="J2106" s="127">
        <v>1</v>
      </c>
      <c r="K2106" s="127">
        <v>1198.0999999999999</v>
      </c>
      <c r="L2106" s="127">
        <v>1377.5</v>
      </c>
      <c r="M2106" s="127">
        <v>486701.5</v>
      </c>
      <c r="N2106" s="127">
        <v>300711.08</v>
      </c>
      <c r="O2106" s="127">
        <v>327994.65000000002</v>
      </c>
      <c r="P2106" s="127">
        <v>297291.93</v>
      </c>
      <c r="Q2106" s="127">
        <v>406.23</v>
      </c>
    </row>
    <row r="2107" spans="1:17" ht="25.5" x14ac:dyDescent="0.2">
      <c r="A2107" t="str">
        <f t="shared" si="32"/>
        <v>2017_3168</v>
      </c>
      <c r="D2107" s="126">
        <v>2105</v>
      </c>
      <c r="E2107" s="127">
        <v>3168</v>
      </c>
      <c r="F2107" s="127" t="s">
        <v>127</v>
      </c>
      <c r="G2107" s="127">
        <v>3168</v>
      </c>
      <c r="H2107" s="127">
        <v>2017</v>
      </c>
      <c r="I2107" s="127">
        <v>0</v>
      </c>
      <c r="J2107" s="127">
        <v>1</v>
      </c>
      <c r="K2107" s="127">
        <v>658.8</v>
      </c>
      <c r="L2107" s="127">
        <v>630.70000000000005</v>
      </c>
      <c r="M2107" s="127">
        <v>789855.17</v>
      </c>
      <c r="N2107" s="127">
        <v>300056.94</v>
      </c>
      <c r="O2107" s="127">
        <v>343838.09</v>
      </c>
      <c r="P2107" s="127">
        <v>167704.22</v>
      </c>
      <c r="Q2107" s="127">
        <v>1198.93</v>
      </c>
    </row>
    <row r="2108" spans="1:17" ht="25.5" x14ac:dyDescent="0.2">
      <c r="A2108" t="str">
        <f t="shared" si="32"/>
        <v>2017_3105</v>
      </c>
      <c r="D2108" s="126">
        <v>2106</v>
      </c>
      <c r="E2108" s="127">
        <v>3105</v>
      </c>
      <c r="F2108" s="127" t="s">
        <v>128</v>
      </c>
      <c r="G2108" s="127">
        <v>3105</v>
      </c>
      <c r="H2108" s="127">
        <v>2017</v>
      </c>
      <c r="I2108" s="127">
        <v>0</v>
      </c>
      <c r="J2108" s="127">
        <v>1</v>
      </c>
      <c r="K2108" s="127">
        <v>1412</v>
      </c>
      <c r="L2108" s="127">
        <v>1383.9</v>
      </c>
      <c r="M2108" s="127">
        <v>273600.74</v>
      </c>
      <c r="N2108" s="127">
        <v>200051.43</v>
      </c>
      <c r="O2108" s="127">
        <v>236722.94</v>
      </c>
      <c r="P2108" s="127">
        <v>327528.76</v>
      </c>
      <c r="Q2108" s="127">
        <v>193.77</v>
      </c>
    </row>
    <row r="2109" spans="1:17" x14ac:dyDescent="0.2">
      <c r="A2109" t="str">
        <f t="shared" si="32"/>
        <v>2017_3114</v>
      </c>
      <c r="D2109" s="126">
        <v>2107</v>
      </c>
      <c r="E2109" s="127">
        <v>3114</v>
      </c>
      <c r="F2109" s="127" t="s">
        <v>129</v>
      </c>
      <c r="G2109" s="127">
        <v>3114</v>
      </c>
      <c r="H2109" s="127">
        <v>2017</v>
      </c>
      <c r="I2109" s="127">
        <v>0</v>
      </c>
      <c r="J2109" s="127">
        <v>1</v>
      </c>
      <c r="K2109" s="127">
        <v>3429.2</v>
      </c>
      <c r="L2109" s="127">
        <v>3515.6</v>
      </c>
      <c r="M2109" s="127">
        <v>1941436.49</v>
      </c>
      <c r="N2109" s="127">
        <v>1000620.66</v>
      </c>
      <c r="O2109" s="127">
        <v>1018587.15</v>
      </c>
      <c r="P2109" s="127">
        <v>676791.53</v>
      </c>
      <c r="Q2109" s="127">
        <v>566.15</v>
      </c>
    </row>
    <row r="2110" spans="1:17" ht="25.5" x14ac:dyDescent="0.2">
      <c r="A2110" t="str">
        <f t="shared" si="32"/>
        <v>2017_3119</v>
      </c>
      <c r="D2110" s="126">
        <v>2108</v>
      </c>
      <c r="E2110" s="127">
        <v>3119</v>
      </c>
      <c r="F2110" s="127" t="s">
        <v>130</v>
      </c>
      <c r="G2110" s="127">
        <v>3119</v>
      </c>
      <c r="H2110" s="127">
        <v>2017</v>
      </c>
      <c r="I2110" s="127">
        <v>0</v>
      </c>
      <c r="J2110" s="127">
        <v>1</v>
      </c>
      <c r="K2110" s="127">
        <v>888.4</v>
      </c>
      <c r="L2110" s="127">
        <v>828.7</v>
      </c>
      <c r="M2110" s="127">
        <v>111739.03</v>
      </c>
      <c r="N2110" s="127">
        <v>191330.21</v>
      </c>
      <c r="O2110" s="127">
        <v>219665.38</v>
      </c>
      <c r="P2110" s="127">
        <v>309535.19</v>
      </c>
      <c r="Q2110" s="127">
        <v>125.78</v>
      </c>
    </row>
    <row r="2111" spans="1:17" x14ac:dyDescent="0.2">
      <c r="A2111" t="str">
        <f t="shared" si="32"/>
        <v>2017_3141</v>
      </c>
      <c r="D2111" s="126">
        <v>2109</v>
      </c>
      <c r="E2111" s="127">
        <v>3141</v>
      </c>
      <c r="F2111" s="127" t="s">
        <v>131</v>
      </c>
      <c r="G2111" s="127">
        <v>3141</v>
      </c>
      <c r="H2111" s="127">
        <v>2017</v>
      </c>
      <c r="I2111" s="127">
        <v>0</v>
      </c>
      <c r="J2111" s="127">
        <v>1</v>
      </c>
      <c r="K2111" s="127">
        <v>13981.6</v>
      </c>
      <c r="L2111" s="127">
        <v>13625.5</v>
      </c>
      <c r="M2111" s="127">
        <v>2140219.94</v>
      </c>
      <c r="N2111" s="127">
        <v>4090416.93</v>
      </c>
      <c r="O2111" s="127">
        <v>4249511.75</v>
      </c>
      <c r="P2111" s="127">
        <v>4100999.27</v>
      </c>
      <c r="Q2111" s="127">
        <v>153.07</v>
      </c>
    </row>
    <row r="2112" spans="1:17" ht="25.5" x14ac:dyDescent="0.2">
      <c r="A2112" t="str">
        <f t="shared" si="32"/>
        <v>2017_3150</v>
      </c>
      <c r="D2112" s="126">
        <v>2110</v>
      </c>
      <c r="E2112" s="127">
        <v>3150</v>
      </c>
      <c r="F2112" s="127" t="s">
        <v>132</v>
      </c>
      <c r="G2112" s="127">
        <v>3150</v>
      </c>
      <c r="H2112" s="127">
        <v>2017</v>
      </c>
      <c r="I2112" s="127">
        <v>0</v>
      </c>
      <c r="J2112" s="127">
        <v>1</v>
      </c>
      <c r="K2112" s="127">
        <v>1079.3</v>
      </c>
      <c r="L2112" s="127">
        <v>1158.9000000000001</v>
      </c>
      <c r="M2112" s="127">
        <v>399096.64</v>
      </c>
      <c r="N2112" s="127">
        <v>406816.91</v>
      </c>
      <c r="O2112" s="127">
        <v>432955.4</v>
      </c>
      <c r="P2112" s="127">
        <v>309227.03999999998</v>
      </c>
      <c r="Q2112" s="127">
        <v>369.77</v>
      </c>
    </row>
    <row r="2113" spans="1:17" ht="25.5" x14ac:dyDescent="0.2">
      <c r="A2113" t="str">
        <f t="shared" si="32"/>
        <v>2017_3154</v>
      </c>
      <c r="D2113" s="126">
        <v>2111</v>
      </c>
      <c r="E2113" s="127">
        <v>3154</v>
      </c>
      <c r="F2113" s="127" t="s">
        <v>133</v>
      </c>
      <c r="G2113" s="127">
        <v>3154</v>
      </c>
      <c r="H2113" s="127">
        <v>2017</v>
      </c>
      <c r="I2113" s="127">
        <v>0</v>
      </c>
      <c r="J2113" s="127">
        <v>1</v>
      </c>
      <c r="K2113" s="127">
        <v>540.70000000000005</v>
      </c>
      <c r="L2113" s="127">
        <v>507</v>
      </c>
      <c r="M2113" s="127">
        <v>497795.64</v>
      </c>
      <c r="N2113" s="127">
        <v>0</v>
      </c>
      <c r="O2113" s="127">
        <v>2469.14</v>
      </c>
      <c r="P2113" s="127">
        <v>96243.86</v>
      </c>
      <c r="Q2113" s="127">
        <v>920.65</v>
      </c>
    </row>
    <row r="2114" spans="1:17" x14ac:dyDescent="0.2">
      <c r="A2114" t="str">
        <f t="shared" si="32"/>
        <v>2017_3186</v>
      </c>
      <c r="D2114" s="126">
        <v>2112</v>
      </c>
      <c r="E2114" s="127">
        <v>3186</v>
      </c>
      <c r="F2114" s="127" t="s">
        <v>335</v>
      </c>
      <c r="G2114" s="127">
        <v>3186</v>
      </c>
      <c r="H2114" s="127">
        <v>2017</v>
      </c>
      <c r="I2114" s="127">
        <v>0</v>
      </c>
      <c r="J2114" s="127">
        <v>1</v>
      </c>
      <c r="K2114" s="127">
        <v>389.2</v>
      </c>
      <c r="L2114" s="127">
        <v>362.2</v>
      </c>
      <c r="M2114" s="127">
        <v>582865.55000000005</v>
      </c>
      <c r="N2114" s="127">
        <v>185784.63</v>
      </c>
      <c r="O2114" s="127">
        <v>193874.36</v>
      </c>
      <c r="P2114" s="127">
        <v>73180.86</v>
      </c>
      <c r="Q2114" s="127">
        <v>1497.6</v>
      </c>
    </row>
    <row r="2115" spans="1:17" x14ac:dyDescent="0.2">
      <c r="A2115" t="str">
        <f t="shared" si="32"/>
        <v>2017_3204</v>
      </c>
      <c r="D2115" s="126">
        <v>2113</v>
      </c>
      <c r="E2115" s="127">
        <v>3204</v>
      </c>
      <c r="F2115" s="127" t="s">
        <v>134</v>
      </c>
      <c r="G2115" s="127">
        <v>3204</v>
      </c>
      <c r="H2115" s="127">
        <v>2017</v>
      </c>
      <c r="I2115" s="127">
        <v>0</v>
      </c>
      <c r="J2115" s="127">
        <v>1</v>
      </c>
      <c r="K2115" s="127">
        <v>886</v>
      </c>
      <c r="L2115" s="127">
        <v>931.7</v>
      </c>
      <c r="M2115" s="127">
        <v>186017.58</v>
      </c>
      <c r="N2115" s="127">
        <v>115008.25</v>
      </c>
      <c r="O2115" s="127">
        <v>118954.94</v>
      </c>
      <c r="P2115" s="127">
        <v>1738.85</v>
      </c>
      <c r="Q2115" s="127">
        <v>209.95</v>
      </c>
    </row>
    <row r="2116" spans="1:17" x14ac:dyDescent="0.2">
      <c r="A2116" t="str">
        <f t="shared" ref="A2116:A2179" si="33">CONCATENATE(H2116,"_",G2116)</f>
        <v>2017_3231</v>
      </c>
      <c r="D2116" s="126">
        <v>2114</v>
      </c>
      <c r="E2116" s="127">
        <v>3231</v>
      </c>
      <c r="F2116" s="127" t="s">
        <v>135</v>
      </c>
      <c r="G2116" s="127">
        <v>3231</v>
      </c>
      <c r="H2116" s="127">
        <v>2017</v>
      </c>
      <c r="I2116" s="127">
        <v>0</v>
      </c>
      <c r="J2116" s="127">
        <v>1</v>
      </c>
      <c r="K2116" s="127">
        <v>6894.2</v>
      </c>
      <c r="L2116" s="127">
        <v>6915.4</v>
      </c>
      <c r="M2116" s="127">
        <v>1287451.48</v>
      </c>
      <c r="N2116" s="127">
        <v>1401670.53</v>
      </c>
      <c r="O2116" s="127">
        <v>1547804.53</v>
      </c>
      <c r="P2116" s="127">
        <v>1180066.25</v>
      </c>
      <c r="Q2116" s="127">
        <v>186.74</v>
      </c>
    </row>
    <row r="2117" spans="1:17" x14ac:dyDescent="0.2">
      <c r="A2117" t="str">
        <f t="shared" si="33"/>
        <v>2017_3312</v>
      </c>
      <c r="D2117" s="126">
        <v>2115</v>
      </c>
      <c r="E2117" s="127">
        <v>3312</v>
      </c>
      <c r="F2117" s="127" t="s">
        <v>136</v>
      </c>
      <c r="G2117" s="127">
        <v>3312</v>
      </c>
      <c r="H2117" s="127">
        <v>2017</v>
      </c>
      <c r="I2117" s="127">
        <v>0</v>
      </c>
      <c r="J2117" s="127">
        <v>1</v>
      </c>
      <c r="K2117" s="127">
        <v>1913.8</v>
      </c>
      <c r="L2117" s="127">
        <v>1790.8</v>
      </c>
      <c r="M2117" s="127">
        <v>918209.26</v>
      </c>
      <c r="N2117" s="127">
        <v>866343.69</v>
      </c>
      <c r="O2117" s="127">
        <v>941051.31</v>
      </c>
      <c r="P2117" s="127">
        <v>698691.84</v>
      </c>
      <c r="Q2117" s="127">
        <v>479.78</v>
      </c>
    </row>
    <row r="2118" spans="1:17" x14ac:dyDescent="0.2">
      <c r="A2118" t="str">
        <f t="shared" si="33"/>
        <v>2017_3330</v>
      </c>
      <c r="D2118" s="126">
        <v>2116</v>
      </c>
      <c r="E2118" s="127">
        <v>3330</v>
      </c>
      <c r="F2118" s="127" t="s">
        <v>137</v>
      </c>
      <c r="G2118" s="127">
        <v>3330</v>
      </c>
      <c r="H2118" s="127">
        <v>2017</v>
      </c>
      <c r="I2118" s="127">
        <v>0</v>
      </c>
      <c r="J2118" s="127">
        <v>1</v>
      </c>
      <c r="K2118" s="127">
        <v>349</v>
      </c>
      <c r="L2118" s="127">
        <v>309.10000000000002</v>
      </c>
      <c r="M2118" s="127">
        <v>233111.23</v>
      </c>
      <c r="N2118" s="127">
        <v>80036.509999999995</v>
      </c>
      <c r="O2118" s="127">
        <v>88716.66</v>
      </c>
      <c r="P2118" s="127">
        <v>50835</v>
      </c>
      <c r="Q2118" s="127">
        <v>667.94</v>
      </c>
    </row>
    <row r="2119" spans="1:17" ht="25.5" x14ac:dyDescent="0.2">
      <c r="A2119" t="str">
        <f t="shared" si="33"/>
        <v>2017_3348</v>
      </c>
      <c r="D2119" s="126">
        <v>2117</v>
      </c>
      <c r="E2119" s="127">
        <v>3348</v>
      </c>
      <c r="F2119" s="127" t="s">
        <v>138</v>
      </c>
      <c r="G2119" s="127">
        <v>3348</v>
      </c>
      <c r="H2119" s="127">
        <v>2017</v>
      </c>
      <c r="I2119" s="127">
        <v>0</v>
      </c>
      <c r="J2119" s="127">
        <v>1</v>
      </c>
      <c r="K2119" s="127">
        <v>467.3</v>
      </c>
      <c r="L2119" s="127">
        <v>449.3</v>
      </c>
      <c r="M2119" s="127">
        <v>267836.14</v>
      </c>
      <c r="N2119" s="127">
        <v>124384.04</v>
      </c>
      <c r="O2119" s="127">
        <v>135391.04000000001</v>
      </c>
      <c r="P2119" s="127">
        <v>76532</v>
      </c>
      <c r="Q2119" s="127">
        <v>573.16</v>
      </c>
    </row>
    <row r="2120" spans="1:17" x14ac:dyDescent="0.2">
      <c r="A2120" t="str">
        <f t="shared" si="33"/>
        <v>2017_3375</v>
      </c>
      <c r="D2120" s="126">
        <v>2118</v>
      </c>
      <c r="E2120" s="127">
        <v>3375</v>
      </c>
      <c r="F2120" s="127" t="s">
        <v>139</v>
      </c>
      <c r="G2120" s="127">
        <v>3375</v>
      </c>
      <c r="H2120" s="127">
        <v>2017</v>
      </c>
      <c r="I2120" s="127">
        <v>0</v>
      </c>
      <c r="J2120" s="127">
        <v>1</v>
      </c>
      <c r="K2120" s="127">
        <v>1744.8</v>
      </c>
      <c r="L2120" s="127">
        <v>1652.7</v>
      </c>
      <c r="M2120" s="127">
        <v>216007.35</v>
      </c>
      <c r="N2120" s="127">
        <v>801582.18</v>
      </c>
      <c r="O2120" s="127">
        <v>941691.36</v>
      </c>
      <c r="P2120" s="127">
        <v>935018.81</v>
      </c>
      <c r="Q2120" s="127">
        <v>123.8</v>
      </c>
    </row>
    <row r="2121" spans="1:17" ht="25.5" x14ac:dyDescent="0.2">
      <c r="A2121" t="str">
        <f t="shared" si="33"/>
        <v>2017_3420</v>
      </c>
      <c r="D2121" s="126">
        <v>2119</v>
      </c>
      <c r="E2121" s="127">
        <v>3420</v>
      </c>
      <c r="F2121" s="127" t="s">
        <v>140</v>
      </c>
      <c r="G2121" s="127">
        <v>3420</v>
      </c>
      <c r="H2121" s="127">
        <v>2017</v>
      </c>
      <c r="I2121" s="127">
        <v>0</v>
      </c>
      <c r="J2121" s="127">
        <v>1</v>
      </c>
      <c r="K2121" s="127">
        <v>615</v>
      </c>
      <c r="L2121" s="127">
        <v>632.1</v>
      </c>
      <c r="M2121" s="127">
        <v>213463.04000000001</v>
      </c>
      <c r="N2121" s="127">
        <v>307651.78999999998</v>
      </c>
      <c r="O2121" s="127">
        <v>439630.15</v>
      </c>
      <c r="P2121" s="127">
        <v>260295.1</v>
      </c>
      <c r="Q2121" s="127">
        <v>347.09</v>
      </c>
    </row>
    <row r="2122" spans="1:17" x14ac:dyDescent="0.2">
      <c r="A2122" t="str">
        <f t="shared" si="33"/>
        <v>2017_3465</v>
      </c>
      <c r="D2122" s="126">
        <v>2120</v>
      </c>
      <c r="E2122" s="127">
        <v>3465</v>
      </c>
      <c r="F2122" s="127" t="s">
        <v>141</v>
      </c>
      <c r="G2122" s="127">
        <v>3465</v>
      </c>
      <c r="H2122" s="127">
        <v>2017</v>
      </c>
      <c r="I2122" s="127">
        <v>0</v>
      </c>
      <c r="J2122" s="127">
        <v>1</v>
      </c>
      <c r="K2122" s="127">
        <v>299.89999999999998</v>
      </c>
      <c r="L2122" s="127">
        <v>330.9</v>
      </c>
      <c r="M2122" s="127">
        <v>199418.38</v>
      </c>
      <c r="N2122" s="127">
        <v>65013.43</v>
      </c>
      <c r="O2122" s="127">
        <v>77590.740000000005</v>
      </c>
      <c r="P2122" s="127">
        <v>72926.62</v>
      </c>
      <c r="Q2122" s="127">
        <v>664.95</v>
      </c>
    </row>
    <row r="2123" spans="1:17" ht="25.5" x14ac:dyDescent="0.2">
      <c r="A2123" t="str">
        <f t="shared" si="33"/>
        <v>2017_3537</v>
      </c>
      <c r="D2123" s="126">
        <v>2121</v>
      </c>
      <c r="E2123" s="127">
        <v>3537</v>
      </c>
      <c r="F2123" s="127" t="s">
        <v>142</v>
      </c>
      <c r="G2123" s="127">
        <v>3537</v>
      </c>
      <c r="H2123" s="127">
        <v>2017</v>
      </c>
      <c r="I2123" s="127">
        <v>0</v>
      </c>
      <c r="J2123" s="127">
        <v>1</v>
      </c>
      <c r="K2123" s="127">
        <v>291</v>
      </c>
      <c r="L2123" s="127">
        <v>219</v>
      </c>
      <c r="M2123" s="127">
        <v>508111.91</v>
      </c>
      <c r="N2123" s="127">
        <v>75151.070000000007</v>
      </c>
      <c r="O2123" s="127">
        <v>90294.51</v>
      </c>
      <c r="P2123" s="127">
        <v>94227.79</v>
      </c>
      <c r="Q2123" s="127">
        <v>1746.09</v>
      </c>
    </row>
    <row r="2124" spans="1:17" ht="25.5" x14ac:dyDescent="0.2">
      <c r="A2124" t="str">
        <f t="shared" si="33"/>
        <v>2017_3555</v>
      </c>
      <c r="D2124" s="126">
        <v>2122</v>
      </c>
      <c r="E2124" s="127">
        <v>3555</v>
      </c>
      <c r="F2124" s="127" t="s">
        <v>143</v>
      </c>
      <c r="G2124" s="127">
        <v>3555</v>
      </c>
      <c r="H2124" s="127">
        <v>2017</v>
      </c>
      <c r="I2124" s="127">
        <v>0</v>
      </c>
      <c r="J2124" s="127">
        <v>1</v>
      </c>
      <c r="K2124" s="127">
        <v>581.9</v>
      </c>
      <c r="L2124" s="127">
        <v>599.29999999999995</v>
      </c>
      <c r="M2124" s="127">
        <v>220429.32</v>
      </c>
      <c r="N2124" s="127">
        <v>199118.7</v>
      </c>
      <c r="O2124" s="127">
        <v>231468.84</v>
      </c>
      <c r="P2124" s="127">
        <v>213423.11</v>
      </c>
      <c r="Q2124" s="127">
        <v>378.81</v>
      </c>
    </row>
    <row r="2125" spans="1:17" x14ac:dyDescent="0.2">
      <c r="A2125" t="str">
        <f t="shared" si="33"/>
        <v>2017_3600</v>
      </c>
      <c r="D2125" s="126">
        <v>2123</v>
      </c>
      <c r="E2125" s="127">
        <v>3600</v>
      </c>
      <c r="F2125" s="127" t="s">
        <v>144</v>
      </c>
      <c r="G2125" s="127">
        <v>3600</v>
      </c>
      <c r="H2125" s="127">
        <v>2017</v>
      </c>
      <c r="I2125" s="127">
        <v>0</v>
      </c>
      <c r="J2125" s="127">
        <v>1</v>
      </c>
      <c r="K2125" s="127">
        <v>2170.4</v>
      </c>
      <c r="L2125" s="127">
        <v>2136.6</v>
      </c>
      <c r="M2125" s="127">
        <v>739118.1</v>
      </c>
      <c r="N2125" s="127">
        <v>553833.99</v>
      </c>
      <c r="O2125" s="127">
        <v>634454.6</v>
      </c>
      <c r="P2125" s="127">
        <v>429528.63</v>
      </c>
      <c r="Q2125" s="127">
        <v>340.54</v>
      </c>
    </row>
    <row r="2126" spans="1:17" x14ac:dyDescent="0.2">
      <c r="A2126" t="str">
        <f t="shared" si="33"/>
        <v>2017_3609</v>
      </c>
      <c r="D2126" s="126">
        <v>2124</v>
      </c>
      <c r="E2126" s="127">
        <v>3609</v>
      </c>
      <c r="F2126" s="127" t="s">
        <v>145</v>
      </c>
      <c r="G2126" s="127">
        <v>3609</v>
      </c>
      <c r="H2126" s="127">
        <v>2017</v>
      </c>
      <c r="I2126" s="127">
        <v>0</v>
      </c>
      <c r="J2126" s="127">
        <v>1</v>
      </c>
      <c r="K2126" s="127">
        <v>467.1</v>
      </c>
      <c r="L2126" s="127">
        <v>487</v>
      </c>
      <c r="M2126" s="127">
        <v>1099455.01</v>
      </c>
      <c r="N2126" s="127">
        <v>182663.72</v>
      </c>
      <c r="O2126" s="127">
        <v>198261.18</v>
      </c>
      <c r="P2126" s="127">
        <v>147296.34</v>
      </c>
      <c r="Q2126" s="127">
        <v>2353.79</v>
      </c>
    </row>
    <row r="2127" spans="1:17" ht="25.5" x14ac:dyDescent="0.2">
      <c r="A2127" t="str">
        <f t="shared" si="33"/>
        <v>2017_3645</v>
      </c>
      <c r="D2127" s="126">
        <v>2125</v>
      </c>
      <c r="E2127" s="127">
        <v>3645</v>
      </c>
      <c r="F2127" s="127" t="s">
        <v>146</v>
      </c>
      <c r="G2127" s="127">
        <v>3645</v>
      </c>
      <c r="H2127" s="127">
        <v>2017</v>
      </c>
      <c r="I2127" s="127">
        <v>0</v>
      </c>
      <c r="J2127" s="127">
        <v>1</v>
      </c>
      <c r="K2127" s="127">
        <v>2494.5</v>
      </c>
      <c r="L2127" s="127">
        <v>2940.5</v>
      </c>
      <c r="M2127" s="127">
        <v>1184768.96</v>
      </c>
      <c r="N2127" s="127">
        <v>824182.12</v>
      </c>
      <c r="O2127" s="127">
        <v>921507.49</v>
      </c>
      <c r="P2127" s="127">
        <v>562594.53</v>
      </c>
      <c r="Q2127" s="127">
        <v>474.95</v>
      </c>
    </row>
    <row r="2128" spans="1:17" x14ac:dyDescent="0.2">
      <c r="A2128" t="str">
        <f t="shared" si="33"/>
        <v>2017_3715</v>
      </c>
      <c r="D2128" s="126">
        <v>2126</v>
      </c>
      <c r="E2128" s="127">
        <v>3715</v>
      </c>
      <c r="F2128" s="127" t="s">
        <v>147</v>
      </c>
      <c r="G2128" s="127">
        <v>3715</v>
      </c>
      <c r="H2128" s="127">
        <v>2017</v>
      </c>
      <c r="I2128" s="127">
        <v>0</v>
      </c>
      <c r="J2128" s="127">
        <v>1</v>
      </c>
      <c r="K2128" s="127">
        <v>7312.5</v>
      </c>
      <c r="L2128" s="127">
        <v>7378.9</v>
      </c>
      <c r="M2128" s="127">
        <v>2021541.89</v>
      </c>
      <c r="N2128" s="127">
        <v>882371.33</v>
      </c>
      <c r="O2128" s="127">
        <v>1148360.6100000001</v>
      </c>
      <c r="P2128" s="127">
        <v>1140389.07</v>
      </c>
      <c r="Q2128" s="127">
        <v>276.45</v>
      </c>
    </row>
    <row r="2129" spans="1:17" x14ac:dyDescent="0.2">
      <c r="A2129" t="str">
        <f t="shared" si="33"/>
        <v>2017_3744</v>
      </c>
      <c r="D2129" s="126">
        <v>2127</v>
      </c>
      <c r="E2129" s="127">
        <v>3744</v>
      </c>
      <c r="F2129" s="127" t="s">
        <v>148</v>
      </c>
      <c r="G2129" s="127">
        <v>3744</v>
      </c>
      <c r="H2129" s="127">
        <v>2017</v>
      </c>
      <c r="I2129" s="127">
        <v>0</v>
      </c>
      <c r="J2129" s="127">
        <v>1</v>
      </c>
      <c r="K2129" s="127">
        <v>662.9</v>
      </c>
      <c r="L2129" s="127">
        <v>640</v>
      </c>
      <c r="M2129" s="127">
        <v>374320.76</v>
      </c>
      <c r="N2129" s="127">
        <v>226427.15</v>
      </c>
      <c r="O2129" s="127">
        <v>249322.82</v>
      </c>
      <c r="P2129" s="127">
        <v>247033.13</v>
      </c>
      <c r="Q2129" s="127">
        <v>564.66999999999996</v>
      </c>
    </row>
    <row r="2130" spans="1:17" ht="25.5" x14ac:dyDescent="0.2">
      <c r="A2130" t="str">
        <f t="shared" si="33"/>
        <v>2017_3798</v>
      </c>
      <c r="D2130" s="126">
        <v>2128</v>
      </c>
      <c r="E2130" s="127">
        <v>3798</v>
      </c>
      <c r="F2130" s="127" t="s">
        <v>149</v>
      </c>
      <c r="G2130" s="127">
        <v>3798</v>
      </c>
      <c r="H2130" s="127">
        <v>2017</v>
      </c>
      <c r="I2130" s="127">
        <v>0</v>
      </c>
      <c r="J2130" s="127">
        <v>1</v>
      </c>
      <c r="K2130" s="127">
        <v>552</v>
      </c>
      <c r="L2130" s="127">
        <v>653</v>
      </c>
      <c r="M2130" s="127">
        <v>196280.75</v>
      </c>
      <c r="N2130" s="127">
        <v>50764.18</v>
      </c>
      <c r="O2130" s="127">
        <v>77023.100000000006</v>
      </c>
      <c r="P2130" s="127">
        <v>148358.44</v>
      </c>
      <c r="Q2130" s="127">
        <v>355.58</v>
      </c>
    </row>
    <row r="2131" spans="1:17" x14ac:dyDescent="0.2">
      <c r="A2131" t="str">
        <f t="shared" si="33"/>
        <v>2017_3816</v>
      </c>
      <c r="D2131" s="126">
        <v>2129</v>
      </c>
      <c r="E2131" s="127">
        <v>3816</v>
      </c>
      <c r="F2131" s="127" t="s">
        <v>150</v>
      </c>
      <c r="G2131" s="127">
        <v>3816</v>
      </c>
      <c r="H2131" s="127">
        <v>2017</v>
      </c>
      <c r="I2131" s="127">
        <v>0</v>
      </c>
      <c r="J2131" s="127">
        <v>1</v>
      </c>
      <c r="K2131" s="127">
        <v>359.5</v>
      </c>
      <c r="L2131" s="127">
        <v>455.6</v>
      </c>
      <c r="M2131" s="127">
        <v>94475.46</v>
      </c>
      <c r="N2131" s="127">
        <v>85150.87</v>
      </c>
      <c r="O2131" s="127">
        <v>86026.91</v>
      </c>
      <c r="P2131" s="127">
        <v>79090.28</v>
      </c>
      <c r="Q2131" s="127">
        <v>262.8</v>
      </c>
    </row>
    <row r="2132" spans="1:17" ht="38.25" x14ac:dyDescent="0.2">
      <c r="A2132" t="str">
        <f t="shared" si="33"/>
        <v>2017_3841</v>
      </c>
      <c r="D2132" s="126">
        <v>2130</v>
      </c>
      <c r="E2132" s="127">
        <v>3841</v>
      </c>
      <c r="F2132" s="127" t="s">
        <v>151</v>
      </c>
      <c r="G2132" s="127">
        <v>3841</v>
      </c>
      <c r="H2132" s="127">
        <v>2017</v>
      </c>
      <c r="I2132" s="127">
        <v>0</v>
      </c>
      <c r="J2132" s="127">
        <v>1</v>
      </c>
      <c r="K2132" s="127">
        <v>729.7</v>
      </c>
      <c r="L2132" s="127">
        <v>813</v>
      </c>
      <c r="M2132" s="127">
        <v>133252.18</v>
      </c>
      <c r="N2132" s="127">
        <v>258748.56</v>
      </c>
      <c r="O2132" s="127">
        <v>283973.34999999998</v>
      </c>
      <c r="P2132" s="127">
        <v>208959.6</v>
      </c>
      <c r="Q2132" s="127">
        <v>182.61</v>
      </c>
    </row>
    <row r="2133" spans="1:17" ht="25.5" x14ac:dyDescent="0.2">
      <c r="A2133" t="str">
        <f t="shared" si="33"/>
        <v>2017_3906</v>
      </c>
      <c r="D2133" s="126">
        <v>2131</v>
      </c>
      <c r="E2133" s="127">
        <v>3906</v>
      </c>
      <c r="F2133" s="127" t="s">
        <v>152</v>
      </c>
      <c r="G2133" s="127">
        <v>3906</v>
      </c>
      <c r="H2133" s="127">
        <v>2017</v>
      </c>
      <c r="I2133" s="127">
        <v>0</v>
      </c>
      <c r="J2133" s="127">
        <v>1</v>
      </c>
      <c r="K2133" s="127">
        <v>452.4</v>
      </c>
      <c r="L2133" s="127">
        <v>486.3</v>
      </c>
      <c r="M2133" s="127">
        <v>70914.59</v>
      </c>
      <c r="N2133" s="127">
        <v>100036.18</v>
      </c>
      <c r="O2133" s="127">
        <v>104327.13</v>
      </c>
      <c r="P2133" s="127">
        <v>122430</v>
      </c>
      <c r="Q2133" s="127">
        <v>156.75</v>
      </c>
    </row>
    <row r="2134" spans="1:17" ht="25.5" x14ac:dyDescent="0.2">
      <c r="A2134" t="str">
        <f t="shared" si="33"/>
        <v>2017_4419</v>
      </c>
      <c r="D2134" s="126">
        <v>2132</v>
      </c>
      <c r="E2134" s="127">
        <v>4419</v>
      </c>
      <c r="F2134" s="127" t="s">
        <v>336</v>
      </c>
      <c r="G2134" s="127">
        <v>4419</v>
      </c>
      <c r="H2134" s="127">
        <v>2017</v>
      </c>
      <c r="I2134" s="127">
        <v>0</v>
      </c>
      <c r="J2134" s="127">
        <v>1</v>
      </c>
      <c r="K2134" s="127">
        <v>777.4</v>
      </c>
      <c r="L2134" s="127">
        <v>768.4</v>
      </c>
      <c r="M2134" s="127">
        <v>384693.34</v>
      </c>
      <c r="N2134" s="127">
        <v>0</v>
      </c>
      <c r="O2134" s="127">
        <v>1267.02</v>
      </c>
      <c r="P2134" s="127">
        <v>263557.65999999997</v>
      </c>
      <c r="Q2134" s="127">
        <v>494.85</v>
      </c>
    </row>
    <row r="2135" spans="1:17" x14ac:dyDescent="0.2">
      <c r="A2135" t="str">
        <f t="shared" si="33"/>
        <v>2017_3942</v>
      </c>
      <c r="D2135" s="126">
        <v>2133</v>
      </c>
      <c r="E2135" s="127">
        <v>3942</v>
      </c>
      <c r="F2135" s="127" t="s">
        <v>153</v>
      </c>
      <c r="G2135" s="127">
        <v>3942</v>
      </c>
      <c r="H2135" s="127">
        <v>2017</v>
      </c>
      <c r="I2135" s="127">
        <v>0</v>
      </c>
      <c r="J2135" s="127">
        <v>1</v>
      </c>
      <c r="K2135" s="127">
        <v>672.5</v>
      </c>
      <c r="L2135" s="127">
        <v>674.4</v>
      </c>
      <c r="M2135" s="127">
        <v>349910.12</v>
      </c>
      <c r="N2135" s="127">
        <v>212506.34</v>
      </c>
      <c r="O2135" s="127">
        <v>225217.68</v>
      </c>
      <c r="P2135" s="127">
        <v>217771.45</v>
      </c>
      <c r="Q2135" s="127">
        <v>520.30999999999995</v>
      </c>
    </row>
    <row r="2136" spans="1:17" ht="38.25" x14ac:dyDescent="0.2">
      <c r="A2136" t="str">
        <f t="shared" si="33"/>
        <v>2017_4023</v>
      </c>
      <c r="D2136" s="126">
        <v>2134</v>
      </c>
      <c r="E2136" s="127">
        <v>4023</v>
      </c>
      <c r="F2136" s="127" t="s">
        <v>337</v>
      </c>
      <c r="G2136" s="127">
        <v>4023</v>
      </c>
      <c r="H2136" s="127">
        <v>2017</v>
      </c>
      <c r="I2136" s="127">
        <v>0</v>
      </c>
      <c r="J2136" s="127">
        <v>1</v>
      </c>
      <c r="K2136" s="127">
        <v>649</v>
      </c>
      <c r="L2136" s="127">
        <v>763</v>
      </c>
      <c r="M2136" s="127">
        <v>175018.82</v>
      </c>
      <c r="N2136" s="127">
        <v>328132.11</v>
      </c>
      <c r="O2136" s="127">
        <v>350472.67</v>
      </c>
      <c r="P2136" s="127">
        <v>208442.08</v>
      </c>
      <c r="Q2136" s="127">
        <v>269.67</v>
      </c>
    </row>
    <row r="2137" spans="1:17" ht="51" x14ac:dyDescent="0.2">
      <c r="A2137" t="str">
        <f t="shared" si="33"/>
        <v>2017_4033</v>
      </c>
      <c r="D2137" s="126">
        <v>2135</v>
      </c>
      <c r="E2137" s="127">
        <v>4033</v>
      </c>
      <c r="F2137" s="127" t="s">
        <v>154</v>
      </c>
      <c r="G2137" s="127">
        <v>4033</v>
      </c>
      <c r="H2137" s="127">
        <v>2017</v>
      </c>
      <c r="I2137" s="127">
        <v>0</v>
      </c>
      <c r="J2137" s="127">
        <v>1</v>
      </c>
      <c r="K2137" s="127">
        <v>679.4</v>
      </c>
      <c r="L2137" s="127">
        <v>639.9</v>
      </c>
      <c r="M2137" s="127">
        <v>446420.95</v>
      </c>
      <c r="N2137" s="127">
        <v>249711.56</v>
      </c>
      <c r="O2137" s="127">
        <v>269117.71999999997</v>
      </c>
      <c r="P2137" s="127">
        <v>386.34</v>
      </c>
      <c r="Q2137" s="127">
        <v>657.08</v>
      </c>
    </row>
    <row r="2138" spans="1:17" ht="25.5" x14ac:dyDescent="0.2">
      <c r="A2138" t="str">
        <f t="shared" si="33"/>
        <v>2017_4041</v>
      </c>
      <c r="D2138" s="126">
        <v>2136</v>
      </c>
      <c r="E2138" s="127">
        <v>4041</v>
      </c>
      <c r="F2138" s="127" t="s">
        <v>155</v>
      </c>
      <c r="G2138" s="127">
        <v>4041</v>
      </c>
      <c r="H2138" s="127">
        <v>2017</v>
      </c>
      <c r="I2138" s="127">
        <v>0</v>
      </c>
      <c r="J2138" s="127">
        <v>1</v>
      </c>
      <c r="K2138" s="127">
        <v>1363.5</v>
      </c>
      <c r="L2138" s="127">
        <v>1388.3</v>
      </c>
      <c r="M2138" s="127">
        <v>1212995.92</v>
      </c>
      <c r="N2138" s="127">
        <v>370920.01</v>
      </c>
      <c r="O2138" s="127">
        <v>403856.14</v>
      </c>
      <c r="P2138" s="127">
        <v>376751.41</v>
      </c>
      <c r="Q2138" s="127">
        <v>889.62</v>
      </c>
    </row>
    <row r="2139" spans="1:17" ht="25.5" x14ac:dyDescent="0.2">
      <c r="A2139" t="str">
        <f t="shared" si="33"/>
        <v>2017_4043</v>
      </c>
      <c r="D2139" s="126">
        <v>2137</v>
      </c>
      <c r="E2139" s="127">
        <v>4043</v>
      </c>
      <c r="F2139" s="127" t="s">
        <v>156</v>
      </c>
      <c r="G2139" s="127">
        <v>4043</v>
      </c>
      <c r="H2139" s="127">
        <v>2017</v>
      </c>
      <c r="I2139" s="127">
        <v>0</v>
      </c>
      <c r="J2139" s="127">
        <v>1</v>
      </c>
      <c r="K2139" s="127">
        <v>698.4</v>
      </c>
      <c r="L2139" s="127">
        <v>688</v>
      </c>
      <c r="M2139" s="127">
        <v>1668626.66</v>
      </c>
      <c r="N2139" s="127">
        <v>149950.1</v>
      </c>
      <c r="O2139" s="127">
        <v>192578.44</v>
      </c>
      <c r="P2139" s="127">
        <v>236863.57</v>
      </c>
      <c r="Q2139" s="127">
        <v>2389.21</v>
      </c>
    </row>
    <row r="2140" spans="1:17" ht="38.25" x14ac:dyDescent="0.2">
      <c r="A2140" t="str">
        <f t="shared" si="33"/>
        <v>2017_4068</v>
      </c>
      <c r="D2140" s="126">
        <v>2138</v>
      </c>
      <c r="E2140" s="127">
        <v>4068</v>
      </c>
      <c r="F2140" s="127" t="s">
        <v>338</v>
      </c>
      <c r="G2140" s="127">
        <v>4068</v>
      </c>
      <c r="H2140" s="127">
        <v>2017</v>
      </c>
      <c r="I2140" s="127">
        <v>0</v>
      </c>
      <c r="J2140" s="127">
        <v>1</v>
      </c>
      <c r="K2140" s="127">
        <v>431</v>
      </c>
      <c r="L2140" s="127">
        <v>331.9</v>
      </c>
      <c r="M2140" s="127">
        <v>464045.34</v>
      </c>
      <c r="N2140" s="127">
        <v>101313.91</v>
      </c>
      <c r="O2140" s="127">
        <v>118782.94</v>
      </c>
      <c r="P2140" s="127">
        <v>77343.47</v>
      </c>
      <c r="Q2140" s="127">
        <v>1076.67</v>
      </c>
    </row>
    <row r="2141" spans="1:17" x14ac:dyDescent="0.2">
      <c r="A2141" t="str">
        <f t="shared" si="33"/>
        <v>2017_4086</v>
      </c>
      <c r="D2141" s="126">
        <v>2139</v>
      </c>
      <c r="E2141" s="127">
        <v>4086</v>
      </c>
      <c r="F2141" s="127" t="s">
        <v>339</v>
      </c>
      <c r="G2141" s="127">
        <v>4086</v>
      </c>
      <c r="H2141" s="127">
        <v>2017</v>
      </c>
      <c r="I2141" s="127">
        <v>0</v>
      </c>
      <c r="J2141" s="127">
        <v>1</v>
      </c>
      <c r="K2141" s="127">
        <v>1934.5</v>
      </c>
      <c r="L2141" s="127">
        <v>2440.8000000000002</v>
      </c>
      <c r="M2141" s="127">
        <v>286558.73</v>
      </c>
      <c r="N2141" s="127">
        <v>322917.96000000002</v>
      </c>
      <c r="O2141" s="127">
        <v>367702.26</v>
      </c>
      <c r="P2141" s="127">
        <v>347872.39</v>
      </c>
      <c r="Q2141" s="127">
        <v>148.13</v>
      </c>
    </row>
    <row r="2142" spans="1:17" ht="25.5" x14ac:dyDescent="0.2">
      <c r="A2142" t="str">
        <f t="shared" si="33"/>
        <v>2017_4104</v>
      </c>
      <c r="D2142" s="126">
        <v>2140</v>
      </c>
      <c r="E2142" s="127">
        <v>4104</v>
      </c>
      <c r="F2142" s="127" t="s">
        <v>157</v>
      </c>
      <c r="G2142" s="127">
        <v>4104</v>
      </c>
      <c r="H2142" s="127">
        <v>2017</v>
      </c>
      <c r="I2142" s="127">
        <v>0</v>
      </c>
      <c r="J2142" s="127">
        <v>1</v>
      </c>
      <c r="K2142" s="127">
        <v>5435.2</v>
      </c>
      <c r="L2142" s="127">
        <v>4910.5</v>
      </c>
      <c r="M2142" s="127">
        <v>1835179.21</v>
      </c>
      <c r="N2142" s="127">
        <v>997488.66</v>
      </c>
      <c r="O2142" s="127">
        <v>1100424.3999999999</v>
      </c>
      <c r="P2142" s="127">
        <v>1115299.2</v>
      </c>
      <c r="Q2142" s="127">
        <v>337.65</v>
      </c>
    </row>
    <row r="2143" spans="1:17" ht="38.25" x14ac:dyDescent="0.2">
      <c r="A2143" t="str">
        <f t="shared" si="33"/>
        <v>2017_4122</v>
      </c>
      <c r="D2143" s="126">
        <v>2141</v>
      </c>
      <c r="E2143" s="127">
        <v>4122</v>
      </c>
      <c r="F2143" s="127" t="s">
        <v>158</v>
      </c>
      <c r="G2143" s="127">
        <v>4122</v>
      </c>
      <c r="H2143" s="127">
        <v>2017</v>
      </c>
      <c r="I2143" s="127">
        <v>0</v>
      </c>
      <c r="J2143" s="127">
        <v>1</v>
      </c>
      <c r="K2143" s="127">
        <v>510</v>
      </c>
      <c r="L2143" s="127">
        <v>527</v>
      </c>
      <c r="M2143" s="127">
        <v>750736.05</v>
      </c>
      <c r="N2143" s="127">
        <v>400597.93</v>
      </c>
      <c r="O2143" s="127">
        <v>411500.51</v>
      </c>
      <c r="P2143" s="127">
        <v>85322.32</v>
      </c>
      <c r="Q2143" s="127">
        <v>1472.03</v>
      </c>
    </row>
    <row r="2144" spans="1:17" ht="25.5" x14ac:dyDescent="0.2">
      <c r="A2144" t="str">
        <f t="shared" si="33"/>
        <v>2017_4131</v>
      </c>
      <c r="D2144" s="126">
        <v>2142</v>
      </c>
      <c r="E2144" s="127">
        <v>4131</v>
      </c>
      <c r="F2144" s="127" t="s">
        <v>159</v>
      </c>
      <c r="G2144" s="127">
        <v>4131</v>
      </c>
      <c r="H2144" s="127">
        <v>2017</v>
      </c>
      <c r="I2144" s="127">
        <v>0</v>
      </c>
      <c r="J2144" s="127">
        <v>1</v>
      </c>
      <c r="K2144" s="127">
        <v>3742</v>
      </c>
      <c r="L2144" s="127">
        <v>3745</v>
      </c>
      <c r="M2144" s="127">
        <v>2199483.64</v>
      </c>
      <c r="N2144" s="127">
        <v>499161.16</v>
      </c>
      <c r="O2144" s="127">
        <v>533572.35</v>
      </c>
      <c r="P2144" s="127">
        <v>743505.06</v>
      </c>
      <c r="Q2144" s="127">
        <v>587.78</v>
      </c>
    </row>
    <row r="2145" spans="1:17" ht="25.5" x14ac:dyDescent="0.2">
      <c r="A2145" t="str">
        <f t="shared" si="33"/>
        <v>2017_4203</v>
      </c>
      <c r="D2145" s="126">
        <v>2143</v>
      </c>
      <c r="E2145" s="127">
        <v>4203</v>
      </c>
      <c r="F2145" s="127" t="s">
        <v>160</v>
      </c>
      <c r="G2145" s="127">
        <v>4203</v>
      </c>
      <c r="H2145" s="127">
        <v>2017</v>
      </c>
      <c r="I2145" s="127">
        <v>0</v>
      </c>
      <c r="J2145" s="127">
        <v>1</v>
      </c>
      <c r="K2145" s="127">
        <v>780.9</v>
      </c>
      <c r="L2145" s="127">
        <v>858.5</v>
      </c>
      <c r="M2145" s="127">
        <v>423377.26</v>
      </c>
      <c r="N2145" s="127">
        <v>9997.52</v>
      </c>
      <c r="O2145" s="127">
        <v>11362.88</v>
      </c>
      <c r="P2145" s="127">
        <v>113026</v>
      </c>
      <c r="Q2145" s="127">
        <v>542.16999999999996</v>
      </c>
    </row>
    <row r="2146" spans="1:17" ht="25.5" x14ac:dyDescent="0.2">
      <c r="A2146" t="str">
        <f t="shared" si="33"/>
        <v>2017_4212</v>
      </c>
      <c r="D2146" s="126">
        <v>2144</v>
      </c>
      <c r="E2146" s="127">
        <v>4212</v>
      </c>
      <c r="F2146" s="127" t="s">
        <v>161</v>
      </c>
      <c r="G2146" s="127">
        <v>4212</v>
      </c>
      <c r="H2146" s="127">
        <v>2017</v>
      </c>
      <c r="I2146" s="127">
        <v>0</v>
      </c>
      <c r="J2146" s="127">
        <v>1</v>
      </c>
      <c r="K2146" s="127">
        <v>343.1</v>
      </c>
      <c r="L2146" s="127">
        <v>341.1</v>
      </c>
      <c r="M2146" s="127">
        <v>123642.02</v>
      </c>
      <c r="N2146" s="127">
        <v>99974.27</v>
      </c>
      <c r="O2146" s="127">
        <v>100338.16</v>
      </c>
      <c r="P2146" s="127">
        <v>107153.04</v>
      </c>
      <c r="Q2146" s="127">
        <v>360.37</v>
      </c>
    </row>
    <row r="2147" spans="1:17" ht="25.5" x14ac:dyDescent="0.2">
      <c r="A2147" t="str">
        <f t="shared" si="33"/>
        <v>2017_4271</v>
      </c>
      <c r="D2147" s="126">
        <v>2145</v>
      </c>
      <c r="E2147" s="127">
        <v>4271</v>
      </c>
      <c r="F2147" s="127" t="s">
        <v>162</v>
      </c>
      <c r="G2147" s="127">
        <v>4271</v>
      </c>
      <c r="H2147" s="127">
        <v>2017</v>
      </c>
      <c r="I2147" s="127">
        <v>0</v>
      </c>
      <c r="J2147" s="127">
        <v>1</v>
      </c>
      <c r="K2147" s="127">
        <v>1258.4000000000001</v>
      </c>
      <c r="L2147" s="127">
        <v>1477.3</v>
      </c>
      <c r="M2147" s="127">
        <v>424557.7</v>
      </c>
      <c r="N2147" s="127">
        <v>493325.5</v>
      </c>
      <c r="O2147" s="127">
        <v>551388.9</v>
      </c>
      <c r="P2147" s="127">
        <v>279448.26</v>
      </c>
      <c r="Q2147" s="127">
        <v>337.38</v>
      </c>
    </row>
    <row r="2148" spans="1:17" x14ac:dyDescent="0.2">
      <c r="A2148" t="str">
        <f t="shared" si="33"/>
        <v>2017_4269</v>
      </c>
      <c r="D2148" s="126">
        <v>2146</v>
      </c>
      <c r="E2148" s="127">
        <v>4269</v>
      </c>
      <c r="F2148" s="127" t="s">
        <v>163</v>
      </c>
      <c r="G2148" s="127">
        <v>4269</v>
      </c>
      <c r="H2148" s="127">
        <v>2017</v>
      </c>
      <c r="I2148" s="127">
        <v>0</v>
      </c>
      <c r="J2148" s="127">
        <v>1</v>
      </c>
      <c r="K2148" s="127">
        <v>552.9</v>
      </c>
      <c r="L2148" s="127">
        <v>486.3</v>
      </c>
      <c r="M2148" s="127">
        <v>480990.4</v>
      </c>
      <c r="N2148" s="127">
        <v>251036.55</v>
      </c>
      <c r="O2148" s="127">
        <v>263244.28000000003</v>
      </c>
      <c r="P2148" s="127">
        <v>133567.82999999999</v>
      </c>
      <c r="Q2148" s="127">
        <v>869.94</v>
      </c>
    </row>
    <row r="2149" spans="1:17" ht="25.5" x14ac:dyDescent="0.2">
      <c r="A2149" t="str">
        <f t="shared" si="33"/>
        <v>2017_4356</v>
      </c>
      <c r="D2149" s="126">
        <v>2147</v>
      </c>
      <c r="E2149" s="127">
        <v>4356</v>
      </c>
      <c r="F2149" s="127" t="s">
        <v>164</v>
      </c>
      <c r="G2149" s="127">
        <v>4356</v>
      </c>
      <c r="H2149" s="127">
        <v>2017</v>
      </c>
      <c r="I2149" s="127">
        <v>0</v>
      </c>
      <c r="J2149" s="127">
        <v>1</v>
      </c>
      <c r="K2149" s="127">
        <v>842.1</v>
      </c>
      <c r="L2149" s="127">
        <v>769.1</v>
      </c>
      <c r="M2149" s="127">
        <v>1345473.69</v>
      </c>
      <c r="N2149" s="127">
        <v>401073.73</v>
      </c>
      <c r="O2149" s="127">
        <v>477298.26</v>
      </c>
      <c r="P2149" s="127">
        <v>223010.51</v>
      </c>
      <c r="Q2149" s="127">
        <v>1597.76</v>
      </c>
    </row>
    <row r="2150" spans="1:17" ht="38.25" x14ac:dyDescent="0.2">
      <c r="A2150" t="str">
        <f t="shared" si="33"/>
        <v>2017_4149</v>
      </c>
      <c r="D2150" s="126">
        <v>2148</v>
      </c>
      <c r="E2150" s="127">
        <v>4149</v>
      </c>
      <c r="F2150" s="127" t="s">
        <v>340</v>
      </c>
      <c r="G2150" s="127">
        <v>4149</v>
      </c>
      <c r="H2150" s="127">
        <v>2017</v>
      </c>
      <c r="I2150" s="127">
        <v>0</v>
      </c>
      <c r="J2150" s="127">
        <v>1</v>
      </c>
      <c r="K2150" s="127">
        <v>1412</v>
      </c>
      <c r="L2150" s="127">
        <v>1394</v>
      </c>
      <c r="M2150" s="127">
        <v>474354.91</v>
      </c>
      <c r="N2150" s="127">
        <v>300017.39</v>
      </c>
      <c r="O2150" s="127">
        <v>333231.58</v>
      </c>
      <c r="P2150" s="127">
        <v>175857.09</v>
      </c>
      <c r="Q2150" s="127">
        <v>335.95</v>
      </c>
    </row>
    <row r="2151" spans="1:17" ht="25.5" x14ac:dyDescent="0.2">
      <c r="A2151" t="str">
        <f t="shared" si="33"/>
        <v>2017_4437</v>
      </c>
      <c r="D2151" s="126">
        <v>2149</v>
      </c>
      <c r="E2151" s="127">
        <v>4437</v>
      </c>
      <c r="F2151" s="127" t="s">
        <v>165</v>
      </c>
      <c r="G2151" s="127">
        <v>4437</v>
      </c>
      <c r="H2151" s="127">
        <v>2017</v>
      </c>
      <c r="I2151" s="127">
        <v>0</v>
      </c>
      <c r="J2151" s="127">
        <v>1</v>
      </c>
      <c r="K2151" s="127">
        <v>526.20000000000005</v>
      </c>
      <c r="L2151" s="127">
        <v>499.2</v>
      </c>
      <c r="M2151" s="127">
        <v>262170.8</v>
      </c>
      <c r="N2151" s="127">
        <v>250168.08</v>
      </c>
      <c r="O2151" s="127">
        <v>265018.64</v>
      </c>
      <c r="P2151" s="127">
        <v>175978.33</v>
      </c>
      <c r="Q2151" s="127">
        <v>498.23</v>
      </c>
    </row>
    <row r="2152" spans="1:17" ht="25.5" x14ac:dyDescent="0.2">
      <c r="A2152" t="str">
        <f t="shared" si="33"/>
        <v>2017_4446</v>
      </c>
      <c r="D2152" s="126">
        <v>2150</v>
      </c>
      <c r="E2152" s="127">
        <v>4446</v>
      </c>
      <c r="F2152" s="127" t="s">
        <v>166</v>
      </c>
      <c r="G2152" s="127">
        <v>4446</v>
      </c>
      <c r="H2152" s="127">
        <v>2017</v>
      </c>
      <c r="I2152" s="127">
        <v>0</v>
      </c>
      <c r="J2152" s="127">
        <v>1</v>
      </c>
      <c r="K2152" s="127">
        <v>1025.7</v>
      </c>
      <c r="L2152" s="127">
        <v>1063.0999999999999</v>
      </c>
      <c r="M2152" s="127">
        <v>893850.48</v>
      </c>
      <c r="N2152" s="127">
        <v>355393.74</v>
      </c>
      <c r="O2152" s="127">
        <v>390989.2</v>
      </c>
      <c r="P2152" s="127">
        <v>172299.84</v>
      </c>
      <c r="Q2152" s="127">
        <v>871.45</v>
      </c>
    </row>
    <row r="2153" spans="1:17" x14ac:dyDescent="0.2">
      <c r="A2153" t="str">
        <f t="shared" si="33"/>
        <v>2017_4491</v>
      </c>
      <c r="D2153" s="126">
        <v>2151</v>
      </c>
      <c r="E2153" s="127">
        <v>4491</v>
      </c>
      <c r="F2153" s="127" t="s">
        <v>167</v>
      </c>
      <c r="G2153" s="127">
        <v>4491</v>
      </c>
      <c r="H2153" s="127">
        <v>2017</v>
      </c>
      <c r="I2153" s="127">
        <v>0</v>
      </c>
      <c r="J2153" s="127">
        <v>1</v>
      </c>
      <c r="K2153" s="127">
        <v>330.4</v>
      </c>
      <c r="L2153" s="127">
        <v>349.2</v>
      </c>
      <c r="M2153" s="127">
        <v>20273.73</v>
      </c>
      <c r="N2153" s="127">
        <v>74991.63</v>
      </c>
      <c r="O2153" s="127">
        <v>76498.31</v>
      </c>
      <c r="P2153" s="127">
        <v>125363</v>
      </c>
      <c r="Q2153" s="127">
        <v>61.36</v>
      </c>
    </row>
    <row r="2154" spans="1:17" ht="25.5" x14ac:dyDescent="0.2">
      <c r="A2154" t="str">
        <f t="shared" si="33"/>
        <v>2017_4505</v>
      </c>
      <c r="D2154" s="126">
        <v>2152</v>
      </c>
      <c r="E2154" s="127">
        <v>4505</v>
      </c>
      <c r="F2154" s="127" t="s">
        <v>168</v>
      </c>
      <c r="G2154" s="127">
        <v>4505</v>
      </c>
      <c r="H2154" s="127">
        <v>2017</v>
      </c>
      <c r="I2154" s="127">
        <v>0</v>
      </c>
      <c r="J2154" s="127">
        <v>1</v>
      </c>
      <c r="K2154" s="127">
        <v>258.3</v>
      </c>
      <c r="L2154" s="127">
        <v>220.5</v>
      </c>
      <c r="M2154" s="127">
        <v>230461.35</v>
      </c>
      <c r="N2154" s="127">
        <v>74971.360000000001</v>
      </c>
      <c r="O2154" s="127">
        <v>79714.22</v>
      </c>
      <c r="P2154" s="127">
        <v>36215</v>
      </c>
      <c r="Q2154" s="127">
        <v>892.22</v>
      </c>
    </row>
    <row r="2155" spans="1:17" ht="25.5" x14ac:dyDescent="0.2">
      <c r="A2155" t="str">
        <f t="shared" si="33"/>
        <v>2017_4509</v>
      </c>
      <c r="D2155" s="126">
        <v>2153</v>
      </c>
      <c r="E2155" s="127">
        <v>4509</v>
      </c>
      <c r="F2155" s="127" t="s">
        <v>169</v>
      </c>
      <c r="G2155" s="127">
        <v>4509</v>
      </c>
      <c r="H2155" s="127">
        <v>2017</v>
      </c>
      <c r="I2155" s="127">
        <v>0</v>
      </c>
      <c r="J2155" s="127">
        <v>1</v>
      </c>
      <c r="K2155" s="127">
        <v>213.4</v>
      </c>
      <c r="L2155" s="127">
        <v>120.3</v>
      </c>
      <c r="M2155" s="127">
        <v>348327.57</v>
      </c>
      <c r="N2155" s="127">
        <v>150009.38</v>
      </c>
      <c r="O2155" s="127">
        <v>151317.45000000001</v>
      </c>
      <c r="P2155" s="127">
        <v>33842</v>
      </c>
      <c r="Q2155" s="127">
        <v>1632.28</v>
      </c>
    </row>
    <row r="2156" spans="1:17" ht="25.5" x14ac:dyDescent="0.2">
      <c r="A2156" t="str">
        <f t="shared" si="33"/>
        <v>2017_4518</v>
      </c>
      <c r="D2156" s="126">
        <v>2154</v>
      </c>
      <c r="E2156" s="127">
        <v>4518</v>
      </c>
      <c r="F2156" s="127" t="s">
        <v>170</v>
      </c>
      <c r="G2156" s="127">
        <v>4518</v>
      </c>
      <c r="H2156" s="127">
        <v>2017</v>
      </c>
      <c r="I2156" s="127">
        <v>0</v>
      </c>
      <c r="J2156" s="127">
        <v>1</v>
      </c>
      <c r="K2156" s="127">
        <v>222.5</v>
      </c>
      <c r="L2156" s="127">
        <v>199.2</v>
      </c>
      <c r="M2156" s="127">
        <v>108955.55</v>
      </c>
      <c r="N2156" s="127">
        <v>50072.06</v>
      </c>
      <c r="O2156" s="127">
        <v>55668.38</v>
      </c>
      <c r="P2156" s="127">
        <v>41926.300000000003</v>
      </c>
      <c r="Q2156" s="127">
        <v>489.69</v>
      </c>
    </row>
    <row r="2157" spans="1:17" ht="25.5" x14ac:dyDescent="0.2">
      <c r="A2157" t="str">
        <f t="shared" si="33"/>
        <v>2017_4527</v>
      </c>
      <c r="D2157" s="126">
        <v>2155</v>
      </c>
      <c r="E2157" s="127">
        <v>4527</v>
      </c>
      <c r="F2157" s="127" t="s">
        <v>171</v>
      </c>
      <c r="G2157" s="127">
        <v>4527</v>
      </c>
      <c r="H2157" s="127">
        <v>2017</v>
      </c>
      <c r="I2157" s="127">
        <v>0</v>
      </c>
      <c r="J2157" s="127">
        <v>1</v>
      </c>
      <c r="K2157" s="127">
        <v>632.79999999999995</v>
      </c>
      <c r="L2157" s="127">
        <v>639</v>
      </c>
      <c r="M2157" s="127">
        <v>277626.11</v>
      </c>
      <c r="N2157" s="127">
        <v>249714</v>
      </c>
      <c r="O2157" s="127">
        <v>274502.8</v>
      </c>
      <c r="P2157" s="127">
        <v>289916.15000000002</v>
      </c>
      <c r="Q2157" s="127">
        <v>438.73</v>
      </c>
    </row>
    <row r="2158" spans="1:17" ht="25.5" x14ac:dyDescent="0.2">
      <c r="A2158" t="str">
        <f t="shared" si="33"/>
        <v>2017_4536</v>
      </c>
      <c r="D2158" s="126">
        <v>2156</v>
      </c>
      <c r="E2158" s="127">
        <v>4536</v>
      </c>
      <c r="F2158" s="127" t="s">
        <v>172</v>
      </c>
      <c r="G2158" s="127">
        <v>4536</v>
      </c>
      <c r="H2158" s="127">
        <v>2017</v>
      </c>
      <c r="I2158" s="127">
        <v>0</v>
      </c>
      <c r="J2158" s="127">
        <v>1</v>
      </c>
      <c r="K2158" s="127">
        <v>1970.2</v>
      </c>
      <c r="L2158" s="127">
        <v>2032.3</v>
      </c>
      <c r="M2158" s="127">
        <v>187988.22</v>
      </c>
      <c r="N2158" s="127">
        <v>345242.19</v>
      </c>
      <c r="O2158" s="127">
        <v>395569.5</v>
      </c>
      <c r="P2158" s="127">
        <v>418361.78</v>
      </c>
      <c r="Q2158" s="127">
        <v>95.42</v>
      </c>
    </row>
    <row r="2159" spans="1:17" ht="25.5" x14ac:dyDescent="0.2">
      <c r="A2159" t="str">
        <f t="shared" si="33"/>
        <v>2017_4554</v>
      </c>
      <c r="D2159" s="126">
        <v>2157</v>
      </c>
      <c r="E2159" s="127">
        <v>4554</v>
      </c>
      <c r="F2159" s="127" t="s">
        <v>173</v>
      </c>
      <c r="G2159" s="127">
        <v>4554</v>
      </c>
      <c r="H2159" s="127">
        <v>2017</v>
      </c>
      <c r="I2159" s="127">
        <v>0</v>
      </c>
      <c r="J2159" s="127">
        <v>1</v>
      </c>
      <c r="K2159" s="127">
        <v>1124.2</v>
      </c>
      <c r="L2159" s="127">
        <v>1321.1</v>
      </c>
      <c r="M2159" s="127">
        <v>250150.77</v>
      </c>
      <c r="N2159" s="127">
        <v>335695.19</v>
      </c>
      <c r="O2159" s="127">
        <v>367708.85</v>
      </c>
      <c r="P2159" s="127">
        <v>316812.75</v>
      </c>
      <c r="Q2159" s="127">
        <v>222.51</v>
      </c>
    </row>
    <row r="2160" spans="1:17" x14ac:dyDescent="0.2">
      <c r="A2160" t="str">
        <f t="shared" si="33"/>
        <v>2017_4572</v>
      </c>
      <c r="D2160" s="126">
        <v>2158</v>
      </c>
      <c r="E2160" s="127">
        <v>4572</v>
      </c>
      <c r="F2160" s="127" t="s">
        <v>174</v>
      </c>
      <c r="G2160" s="127">
        <v>4572</v>
      </c>
      <c r="H2160" s="127">
        <v>2017</v>
      </c>
      <c r="I2160" s="127">
        <v>0</v>
      </c>
      <c r="J2160" s="127">
        <v>1</v>
      </c>
      <c r="K2160" s="127">
        <v>264.39999999999998</v>
      </c>
      <c r="L2160" s="127">
        <v>320.5</v>
      </c>
      <c r="M2160" s="127">
        <v>171142.94</v>
      </c>
      <c r="N2160" s="127">
        <v>99511.17</v>
      </c>
      <c r="O2160" s="127">
        <v>151008.63</v>
      </c>
      <c r="P2160" s="127">
        <v>141564.54999999999</v>
      </c>
      <c r="Q2160" s="127">
        <v>647.29</v>
      </c>
    </row>
    <row r="2161" spans="1:17" ht="25.5" x14ac:dyDescent="0.2">
      <c r="A2161" t="str">
        <f t="shared" si="33"/>
        <v>2017_4581</v>
      </c>
      <c r="D2161" s="126">
        <v>2159</v>
      </c>
      <c r="E2161" s="127">
        <v>4581</v>
      </c>
      <c r="F2161" s="127" t="s">
        <v>175</v>
      </c>
      <c r="G2161" s="127">
        <v>4581</v>
      </c>
      <c r="H2161" s="127">
        <v>2017</v>
      </c>
      <c r="I2161" s="127">
        <v>0</v>
      </c>
      <c r="J2161" s="127">
        <v>1</v>
      </c>
      <c r="K2161" s="127">
        <v>5084.2</v>
      </c>
      <c r="L2161" s="127">
        <v>4959.3</v>
      </c>
      <c r="M2161" s="127">
        <v>968826.3</v>
      </c>
      <c r="N2161" s="127">
        <v>1257230.79</v>
      </c>
      <c r="O2161" s="127">
        <v>1334983.93</v>
      </c>
      <c r="P2161" s="127">
        <v>1353989.75</v>
      </c>
      <c r="Q2161" s="127">
        <v>190.56</v>
      </c>
    </row>
    <row r="2162" spans="1:17" ht="25.5" x14ac:dyDescent="0.2">
      <c r="A2162" t="str">
        <f t="shared" si="33"/>
        <v>2017_4599</v>
      </c>
      <c r="D2162" s="126">
        <v>2160</v>
      </c>
      <c r="E2162" s="127">
        <v>4599</v>
      </c>
      <c r="F2162" s="127" t="s">
        <v>176</v>
      </c>
      <c r="G2162" s="127">
        <v>4599</v>
      </c>
      <c r="H2162" s="127">
        <v>2017</v>
      </c>
      <c r="I2162" s="127">
        <v>0</v>
      </c>
      <c r="J2162" s="127">
        <v>1</v>
      </c>
      <c r="K2162" s="127">
        <v>623.29999999999995</v>
      </c>
      <c r="L2162" s="127">
        <v>585.1</v>
      </c>
      <c r="M2162" s="127">
        <v>432347.97</v>
      </c>
      <c r="N2162" s="127">
        <v>209936.59</v>
      </c>
      <c r="O2162" s="127">
        <v>227306.87</v>
      </c>
      <c r="P2162" s="127">
        <v>183363.32</v>
      </c>
      <c r="Q2162" s="127">
        <v>693.64</v>
      </c>
    </row>
    <row r="2163" spans="1:17" x14ac:dyDescent="0.2">
      <c r="A2163" t="str">
        <f t="shared" si="33"/>
        <v>2017_4617</v>
      </c>
      <c r="D2163" s="126">
        <v>2161</v>
      </c>
      <c r="E2163" s="127">
        <v>4617</v>
      </c>
      <c r="F2163" s="127" t="s">
        <v>177</v>
      </c>
      <c r="G2163" s="127">
        <v>4617</v>
      </c>
      <c r="H2163" s="127">
        <v>2017</v>
      </c>
      <c r="I2163" s="127">
        <v>0</v>
      </c>
      <c r="J2163" s="127">
        <v>1</v>
      </c>
      <c r="K2163" s="127">
        <v>1548.1</v>
      </c>
      <c r="L2163" s="127">
        <v>1550.3</v>
      </c>
      <c r="M2163" s="135">
        <v>-71517.240000000005</v>
      </c>
      <c r="N2163" s="127">
        <v>186816.42</v>
      </c>
      <c r="O2163" s="127">
        <v>215442.64</v>
      </c>
      <c r="P2163" s="127">
        <v>451844.03</v>
      </c>
      <c r="Q2163" s="135">
        <v>-46.2</v>
      </c>
    </row>
    <row r="2164" spans="1:17" ht="25.5" x14ac:dyDescent="0.2">
      <c r="A2164" t="str">
        <f t="shared" si="33"/>
        <v>2017_4662</v>
      </c>
      <c r="D2164" s="126">
        <v>2162</v>
      </c>
      <c r="E2164" s="127">
        <v>4662</v>
      </c>
      <c r="F2164" s="127" t="s">
        <v>178</v>
      </c>
      <c r="G2164" s="127">
        <v>4662</v>
      </c>
      <c r="H2164" s="127">
        <v>2017</v>
      </c>
      <c r="I2164" s="127">
        <v>0</v>
      </c>
      <c r="J2164" s="127">
        <v>1</v>
      </c>
      <c r="K2164" s="127">
        <v>962.8</v>
      </c>
      <c r="L2164" s="127">
        <v>985.9</v>
      </c>
      <c r="M2164" s="127">
        <v>387012.15</v>
      </c>
      <c r="N2164" s="127">
        <v>297583.15999999997</v>
      </c>
      <c r="O2164" s="127">
        <v>333683.87</v>
      </c>
      <c r="P2164" s="127">
        <v>313074.89</v>
      </c>
      <c r="Q2164" s="127">
        <v>401.97</v>
      </c>
    </row>
    <row r="2165" spans="1:17" ht="25.5" x14ac:dyDescent="0.2">
      <c r="A2165" t="str">
        <f t="shared" si="33"/>
        <v>2017_4689</v>
      </c>
      <c r="D2165" s="126">
        <v>2163</v>
      </c>
      <c r="E2165" s="127">
        <v>4689</v>
      </c>
      <c r="F2165" s="127" t="s">
        <v>179</v>
      </c>
      <c r="G2165" s="127">
        <v>4689</v>
      </c>
      <c r="H2165" s="127">
        <v>2017</v>
      </c>
      <c r="I2165" s="127">
        <v>0</v>
      </c>
      <c r="J2165" s="127">
        <v>1</v>
      </c>
      <c r="K2165" s="127">
        <v>492.3</v>
      </c>
      <c r="L2165" s="127">
        <v>519.4</v>
      </c>
      <c r="M2165" s="127">
        <v>59051.26</v>
      </c>
      <c r="N2165" s="127">
        <v>147118.57</v>
      </c>
      <c r="O2165" s="127">
        <v>158306.96</v>
      </c>
      <c r="P2165" s="127">
        <v>100671</v>
      </c>
      <c r="Q2165" s="127">
        <v>119.95</v>
      </c>
    </row>
    <row r="2166" spans="1:17" ht="25.5" x14ac:dyDescent="0.2">
      <c r="A2166" t="str">
        <f t="shared" si="33"/>
        <v>2017_4644</v>
      </c>
      <c r="D2166" s="126">
        <v>2164</v>
      </c>
      <c r="E2166" s="127">
        <v>4644</v>
      </c>
      <c r="F2166" s="127" t="s">
        <v>180</v>
      </c>
      <c r="G2166" s="127">
        <v>4644</v>
      </c>
      <c r="H2166" s="127">
        <v>2017</v>
      </c>
      <c r="I2166" s="127">
        <v>0</v>
      </c>
      <c r="J2166" s="127">
        <v>1</v>
      </c>
      <c r="K2166" s="127">
        <v>470.8</v>
      </c>
      <c r="L2166" s="127">
        <v>487.6</v>
      </c>
      <c r="M2166" s="127">
        <v>201128.83</v>
      </c>
      <c r="N2166" s="127">
        <v>149980.9</v>
      </c>
      <c r="O2166" s="127">
        <v>173833.66</v>
      </c>
      <c r="P2166" s="127">
        <v>218332.61</v>
      </c>
      <c r="Q2166" s="127">
        <v>427.21</v>
      </c>
    </row>
    <row r="2167" spans="1:17" x14ac:dyDescent="0.2">
      <c r="A2167" t="str">
        <f t="shared" si="33"/>
        <v>2017_4725</v>
      </c>
      <c r="D2167" s="126">
        <v>2165</v>
      </c>
      <c r="E2167" s="127">
        <v>4725</v>
      </c>
      <c r="F2167" s="127" t="s">
        <v>181</v>
      </c>
      <c r="G2167" s="127">
        <v>4725</v>
      </c>
      <c r="H2167" s="127">
        <v>2017</v>
      </c>
      <c r="I2167" s="127">
        <v>0</v>
      </c>
      <c r="J2167" s="127">
        <v>1</v>
      </c>
      <c r="K2167" s="127">
        <v>2965.2</v>
      </c>
      <c r="L2167" s="127">
        <v>2828.1</v>
      </c>
      <c r="M2167" s="127">
        <v>914803.92</v>
      </c>
      <c r="N2167" s="127">
        <v>474737.69</v>
      </c>
      <c r="O2167" s="127">
        <v>606046.21</v>
      </c>
      <c r="P2167" s="127">
        <v>613904.75</v>
      </c>
      <c r="Q2167" s="127">
        <v>308.51</v>
      </c>
    </row>
    <row r="2168" spans="1:17" ht="25.5" x14ac:dyDescent="0.2">
      <c r="A2168" t="str">
        <f t="shared" si="33"/>
        <v>2017_2673</v>
      </c>
      <c r="D2168" s="126">
        <v>2166</v>
      </c>
      <c r="E2168" s="127">
        <v>2673</v>
      </c>
      <c r="F2168" s="127" t="s">
        <v>182</v>
      </c>
      <c r="G2168" s="127">
        <v>2673</v>
      </c>
      <c r="H2168" s="127">
        <v>2017</v>
      </c>
      <c r="I2168" s="127">
        <v>0</v>
      </c>
      <c r="J2168" s="127">
        <v>1</v>
      </c>
      <c r="K2168" s="127">
        <v>663.5</v>
      </c>
      <c r="L2168" s="127">
        <v>646.9</v>
      </c>
      <c r="M2168" s="127">
        <v>217419.89</v>
      </c>
      <c r="N2168" s="127">
        <v>343144.19</v>
      </c>
      <c r="O2168" s="127">
        <v>371981.08</v>
      </c>
      <c r="P2168" s="127">
        <v>335005.93</v>
      </c>
      <c r="Q2168" s="127">
        <v>327.69</v>
      </c>
    </row>
    <row r="2169" spans="1:17" ht="25.5" x14ac:dyDescent="0.2">
      <c r="A2169" t="str">
        <f t="shared" si="33"/>
        <v>2017_153</v>
      </c>
      <c r="D2169" s="126">
        <v>2167</v>
      </c>
      <c r="E2169" s="127">
        <v>153</v>
      </c>
      <c r="F2169" s="127" t="s">
        <v>183</v>
      </c>
      <c r="G2169" s="127">
        <v>153</v>
      </c>
      <c r="H2169" s="127">
        <v>2017</v>
      </c>
      <c r="I2169" s="127">
        <v>0</v>
      </c>
      <c r="J2169" s="127">
        <v>1</v>
      </c>
      <c r="K2169" s="127">
        <v>592</v>
      </c>
      <c r="L2169" s="127">
        <v>603</v>
      </c>
      <c r="M2169" s="127">
        <v>176140.34</v>
      </c>
      <c r="N2169" s="127">
        <v>150109.26999999999</v>
      </c>
      <c r="O2169" s="127">
        <v>173384.61</v>
      </c>
      <c r="P2169" s="127">
        <v>179533.86</v>
      </c>
      <c r="Q2169" s="127">
        <v>297.52999999999997</v>
      </c>
    </row>
    <row r="2170" spans="1:17" ht="25.5" x14ac:dyDescent="0.2">
      <c r="A2170" t="str">
        <f t="shared" si="33"/>
        <v>2017_3691</v>
      </c>
      <c r="D2170" s="126">
        <v>2168</v>
      </c>
      <c r="E2170" s="127">
        <v>3691</v>
      </c>
      <c r="F2170" s="127" t="s">
        <v>184</v>
      </c>
      <c r="G2170" s="127">
        <v>3691</v>
      </c>
      <c r="H2170" s="127">
        <v>2017</v>
      </c>
      <c r="I2170" s="127">
        <v>0</v>
      </c>
      <c r="J2170" s="127">
        <v>1</v>
      </c>
      <c r="K2170" s="127">
        <v>823.5</v>
      </c>
      <c r="L2170" s="127">
        <v>702.2</v>
      </c>
      <c r="M2170" s="127">
        <v>374931.73</v>
      </c>
      <c r="N2170" s="127">
        <v>349752.29</v>
      </c>
      <c r="O2170" s="127">
        <v>352584.53</v>
      </c>
      <c r="P2170" s="127">
        <v>215700.06</v>
      </c>
      <c r="Q2170" s="127">
        <v>455.29</v>
      </c>
    </row>
    <row r="2171" spans="1:17" ht="38.25" x14ac:dyDescent="0.2">
      <c r="A2171" t="str">
        <f t="shared" si="33"/>
        <v>2017_4774</v>
      </c>
      <c r="D2171" s="126">
        <v>2169</v>
      </c>
      <c r="E2171" s="127">
        <v>4774</v>
      </c>
      <c r="F2171" s="127" t="s">
        <v>341</v>
      </c>
      <c r="G2171" s="127">
        <v>4774</v>
      </c>
      <c r="H2171" s="127">
        <v>2017</v>
      </c>
      <c r="I2171" s="127">
        <v>0</v>
      </c>
      <c r="J2171" s="127">
        <v>2</v>
      </c>
      <c r="K2171" s="127">
        <v>1129.9000000000001</v>
      </c>
      <c r="L2171" s="127">
        <v>1081.8</v>
      </c>
      <c r="M2171" s="127">
        <v>740507.03</v>
      </c>
      <c r="N2171" s="127">
        <v>425448.88</v>
      </c>
      <c r="O2171" s="127">
        <v>456684.04</v>
      </c>
      <c r="P2171" s="127">
        <v>422656.84</v>
      </c>
      <c r="Q2171" s="127">
        <v>655.37</v>
      </c>
    </row>
    <row r="2172" spans="1:17" ht="25.5" x14ac:dyDescent="0.2">
      <c r="A2172" t="str">
        <f t="shared" si="33"/>
        <v>2017_873</v>
      </c>
      <c r="D2172" s="126">
        <v>2170</v>
      </c>
      <c r="E2172" s="127">
        <v>873</v>
      </c>
      <c r="F2172" s="127" t="s">
        <v>185</v>
      </c>
      <c r="G2172" s="127">
        <v>873</v>
      </c>
      <c r="H2172" s="127">
        <v>2017</v>
      </c>
      <c r="I2172" s="127">
        <v>0</v>
      </c>
      <c r="J2172" s="127">
        <v>1</v>
      </c>
      <c r="K2172" s="127">
        <v>476.5</v>
      </c>
      <c r="L2172" s="127">
        <v>480</v>
      </c>
      <c r="M2172" s="127">
        <v>369526.38</v>
      </c>
      <c r="N2172" s="127">
        <v>275087.56</v>
      </c>
      <c r="O2172" s="127">
        <v>289083.67</v>
      </c>
      <c r="P2172" s="127">
        <v>145453.07</v>
      </c>
      <c r="Q2172" s="127">
        <v>775.5</v>
      </c>
    </row>
    <row r="2173" spans="1:17" ht="25.5" x14ac:dyDescent="0.2">
      <c r="A2173" t="str">
        <f t="shared" si="33"/>
        <v>2017_4778</v>
      </c>
      <c r="D2173" s="126">
        <v>2171</v>
      </c>
      <c r="E2173" s="127">
        <v>4778</v>
      </c>
      <c r="F2173" s="127" t="s">
        <v>186</v>
      </c>
      <c r="G2173" s="127">
        <v>4778</v>
      </c>
      <c r="H2173" s="127">
        <v>2017</v>
      </c>
      <c r="I2173" s="127">
        <v>0</v>
      </c>
      <c r="J2173" s="127">
        <v>1</v>
      </c>
      <c r="K2173" s="127">
        <v>261.60000000000002</v>
      </c>
      <c r="L2173" s="127">
        <v>270</v>
      </c>
      <c r="M2173" s="127">
        <v>131280.57999999999</v>
      </c>
      <c r="N2173" s="127">
        <v>150070.26999999999</v>
      </c>
      <c r="O2173" s="127">
        <v>167205.48000000001</v>
      </c>
      <c r="P2173" s="127">
        <v>128148.18</v>
      </c>
      <c r="Q2173" s="127">
        <v>501.84</v>
      </c>
    </row>
    <row r="2174" spans="1:17" ht="25.5" x14ac:dyDescent="0.2">
      <c r="A2174" t="str">
        <f t="shared" si="33"/>
        <v>2017_4777</v>
      </c>
      <c r="D2174" s="126">
        <v>2172</v>
      </c>
      <c r="E2174" s="127">
        <v>4777</v>
      </c>
      <c r="F2174" s="127" t="s">
        <v>187</v>
      </c>
      <c r="G2174" s="127">
        <v>4777</v>
      </c>
      <c r="H2174" s="127">
        <v>2017</v>
      </c>
      <c r="I2174" s="127">
        <v>0</v>
      </c>
      <c r="J2174" s="127">
        <v>1</v>
      </c>
      <c r="K2174" s="127">
        <v>641.20000000000005</v>
      </c>
      <c r="L2174" s="127">
        <v>591</v>
      </c>
      <c r="M2174" s="127">
        <v>567318.73</v>
      </c>
      <c r="N2174" s="127">
        <v>389031.65</v>
      </c>
      <c r="O2174" s="127">
        <v>420963.3</v>
      </c>
      <c r="P2174" s="127">
        <v>219339.43</v>
      </c>
      <c r="Q2174" s="127">
        <v>884.78</v>
      </c>
    </row>
    <row r="2175" spans="1:17" ht="25.5" x14ac:dyDescent="0.2">
      <c r="A2175" t="str">
        <f t="shared" si="33"/>
        <v>2017_4776</v>
      </c>
      <c r="D2175" s="126">
        <v>2173</v>
      </c>
      <c r="E2175" s="127">
        <v>4776</v>
      </c>
      <c r="F2175" s="127" t="s">
        <v>188</v>
      </c>
      <c r="G2175" s="127">
        <v>4776</v>
      </c>
      <c r="H2175" s="127">
        <v>2017</v>
      </c>
      <c r="I2175" s="127">
        <v>0</v>
      </c>
      <c r="J2175" s="127">
        <v>1</v>
      </c>
      <c r="K2175" s="127">
        <v>509.5</v>
      </c>
      <c r="L2175" s="127">
        <v>557.1</v>
      </c>
      <c r="M2175" s="127">
        <v>202656.83</v>
      </c>
      <c r="N2175" s="127">
        <v>234655.89</v>
      </c>
      <c r="O2175" s="127">
        <v>251016.7</v>
      </c>
      <c r="P2175" s="127">
        <v>223827</v>
      </c>
      <c r="Q2175" s="127">
        <v>397.76</v>
      </c>
    </row>
    <row r="2176" spans="1:17" ht="25.5" x14ac:dyDescent="0.2">
      <c r="A2176" t="str">
        <f t="shared" si="33"/>
        <v>2017_4779</v>
      </c>
      <c r="D2176" s="126">
        <v>2174</v>
      </c>
      <c r="E2176" s="127">
        <v>4779</v>
      </c>
      <c r="F2176" s="127" t="s">
        <v>189</v>
      </c>
      <c r="G2176" s="127">
        <v>4779</v>
      </c>
      <c r="H2176" s="127">
        <v>2017</v>
      </c>
      <c r="I2176" s="127">
        <v>0</v>
      </c>
      <c r="J2176" s="127">
        <v>1</v>
      </c>
      <c r="K2176" s="127">
        <v>1565.3</v>
      </c>
      <c r="L2176" s="127">
        <v>1586.9</v>
      </c>
      <c r="M2176" s="127">
        <v>1195711.8400000001</v>
      </c>
      <c r="N2176" s="127">
        <v>1109176.55</v>
      </c>
      <c r="O2176" s="127">
        <v>1129697.32</v>
      </c>
      <c r="P2176" s="127">
        <v>324424.93</v>
      </c>
      <c r="Q2176" s="127">
        <v>763.89</v>
      </c>
    </row>
    <row r="2177" spans="1:17" ht="25.5" x14ac:dyDescent="0.2">
      <c r="A2177" t="str">
        <f t="shared" si="33"/>
        <v>2017_4784</v>
      </c>
      <c r="D2177" s="126">
        <v>2175</v>
      </c>
      <c r="E2177" s="127">
        <v>4784</v>
      </c>
      <c r="F2177" s="127" t="s">
        <v>190</v>
      </c>
      <c r="G2177" s="127">
        <v>4784</v>
      </c>
      <c r="H2177" s="127">
        <v>2017</v>
      </c>
      <c r="I2177" s="127">
        <v>0</v>
      </c>
      <c r="J2177" s="127">
        <v>1</v>
      </c>
      <c r="K2177" s="127">
        <v>3062.1</v>
      </c>
      <c r="L2177" s="127">
        <v>3144.3</v>
      </c>
      <c r="M2177" s="127">
        <v>1459028.56</v>
      </c>
      <c r="N2177" s="127">
        <v>599471.87</v>
      </c>
      <c r="O2177" s="127">
        <v>649450.16</v>
      </c>
      <c r="P2177" s="127">
        <v>439806.14</v>
      </c>
      <c r="Q2177" s="127">
        <v>476.48</v>
      </c>
    </row>
    <row r="2178" spans="1:17" ht="25.5" x14ac:dyDescent="0.2">
      <c r="A2178" t="str">
        <f t="shared" si="33"/>
        <v>2017_4785</v>
      </c>
      <c r="D2178" s="126">
        <v>2176</v>
      </c>
      <c r="E2178" s="127">
        <v>4785</v>
      </c>
      <c r="F2178" s="127" t="s">
        <v>342</v>
      </c>
      <c r="G2178" s="127">
        <v>4785</v>
      </c>
      <c r="H2178" s="127">
        <v>2017</v>
      </c>
      <c r="I2178" s="127">
        <v>0</v>
      </c>
      <c r="J2178" s="127">
        <v>1</v>
      </c>
      <c r="K2178" s="127">
        <v>441.3</v>
      </c>
      <c r="L2178" s="127">
        <v>436.5</v>
      </c>
      <c r="M2178" s="127">
        <v>404232.18</v>
      </c>
      <c r="N2178" s="127">
        <v>0</v>
      </c>
      <c r="O2178" s="127">
        <v>10462.24</v>
      </c>
      <c r="P2178" s="127">
        <v>211913.78</v>
      </c>
      <c r="Q2178" s="127">
        <v>916</v>
      </c>
    </row>
    <row r="2179" spans="1:17" ht="25.5" x14ac:dyDescent="0.2">
      <c r="A2179" t="str">
        <f t="shared" si="33"/>
        <v>2017_333</v>
      </c>
      <c r="D2179" s="126">
        <v>2177</v>
      </c>
      <c r="E2179" s="127">
        <v>333</v>
      </c>
      <c r="F2179" s="127" t="s">
        <v>191</v>
      </c>
      <c r="G2179" s="127">
        <v>333</v>
      </c>
      <c r="H2179" s="127">
        <v>2017</v>
      </c>
      <c r="I2179" s="127">
        <v>0</v>
      </c>
      <c r="J2179" s="127">
        <v>1</v>
      </c>
      <c r="K2179" s="127">
        <v>421.1</v>
      </c>
      <c r="L2179" s="127">
        <v>359</v>
      </c>
      <c r="M2179" s="127">
        <v>414827.14</v>
      </c>
      <c r="N2179" s="127">
        <v>201590.58</v>
      </c>
      <c r="O2179" s="127">
        <v>217276.83</v>
      </c>
      <c r="P2179" s="127">
        <v>164198.5</v>
      </c>
      <c r="Q2179" s="127">
        <v>985.1</v>
      </c>
    </row>
    <row r="2180" spans="1:17" x14ac:dyDescent="0.2">
      <c r="A2180" t="str">
        <f t="shared" ref="A2180:A2243" si="34">CONCATENATE(H2180,"_",G2180)</f>
        <v>2017_4773</v>
      </c>
      <c r="D2180" s="126">
        <v>2178</v>
      </c>
      <c r="E2180" s="127">
        <v>4773</v>
      </c>
      <c r="F2180" s="127" t="s">
        <v>192</v>
      </c>
      <c r="G2180" s="127">
        <v>4773</v>
      </c>
      <c r="H2180" s="127">
        <v>2017</v>
      </c>
      <c r="I2180" s="127">
        <v>0</v>
      </c>
      <c r="J2180" s="127">
        <v>1</v>
      </c>
      <c r="K2180" s="127">
        <v>524.70000000000005</v>
      </c>
      <c r="L2180" s="127">
        <v>839</v>
      </c>
      <c r="M2180" s="135">
        <v>-19489.47</v>
      </c>
      <c r="N2180" s="127">
        <v>98842.8</v>
      </c>
      <c r="O2180" s="127">
        <v>99161.68</v>
      </c>
      <c r="P2180" s="127">
        <v>165887.20000000001</v>
      </c>
      <c r="Q2180" s="135">
        <v>-37.14</v>
      </c>
    </row>
    <row r="2181" spans="1:17" ht="25.5" x14ac:dyDescent="0.2">
      <c r="A2181" t="str">
        <f t="shared" si="34"/>
        <v>2017_4788</v>
      </c>
      <c r="D2181" s="126">
        <v>2179</v>
      </c>
      <c r="E2181" s="127">
        <v>4788</v>
      </c>
      <c r="F2181" s="127" t="s">
        <v>193</v>
      </c>
      <c r="G2181" s="127">
        <v>4788</v>
      </c>
      <c r="H2181" s="127">
        <v>2017</v>
      </c>
      <c r="I2181" s="127">
        <v>0</v>
      </c>
      <c r="J2181" s="127">
        <v>1</v>
      </c>
      <c r="K2181" s="127">
        <v>500</v>
      </c>
      <c r="L2181" s="127">
        <v>500</v>
      </c>
      <c r="M2181" s="127">
        <v>207787.62</v>
      </c>
      <c r="N2181" s="127">
        <v>124993.59</v>
      </c>
      <c r="O2181" s="127">
        <v>142700.82999999999</v>
      </c>
      <c r="P2181" s="127">
        <v>209328.68</v>
      </c>
      <c r="Q2181" s="127">
        <v>415.58</v>
      </c>
    </row>
    <row r="2182" spans="1:17" x14ac:dyDescent="0.2">
      <c r="A2182" t="str">
        <f t="shared" si="34"/>
        <v>2017_4797</v>
      </c>
      <c r="D2182" s="126">
        <v>2180</v>
      </c>
      <c r="E2182" s="127">
        <v>4797</v>
      </c>
      <c r="F2182" s="127" t="s">
        <v>194</v>
      </c>
      <c r="G2182" s="127">
        <v>4797</v>
      </c>
      <c r="H2182" s="127">
        <v>2017</v>
      </c>
      <c r="I2182" s="127">
        <v>0</v>
      </c>
      <c r="J2182" s="127">
        <v>1</v>
      </c>
      <c r="K2182" s="127">
        <v>2714.5</v>
      </c>
      <c r="L2182" s="127">
        <v>2769.7</v>
      </c>
      <c r="M2182" s="127">
        <v>2373312.98</v>
      </c>
      <c r="N2182" s="127">
        <v>499304.79</v>
      </c>
      <c r="O2182" s="127">
        <v>569765.13</v>
      </c>
      <c r="P2182" s="127">
        <v>373441.78</v>
      </c>
      <c r="Q2182" s="127">
        <v>874.31</v>
      </c>
    </row>
    <row r="2183" spans="1:17" x14ac:dyDescent="0.2">
      <c r="A2183" t="str">
        <f t="shared" si="34"/>
        <v>2017_4860</v>
      </c>
      <c r="D2183" s="126">
        <v>2181</v>
      </c>
      <c r="E2183" s="127">
        <v>4860</v>
      </c>
      <c r="F2183" s="127" t="s">
        <v>343</v>
      </c>
      <c r="G2183" s="127">
        <v>4860</v>
      </c>
      <c r="H2183" s="127">
        <v>2017</v>
      </c>
      <c r="I2183" s="127">
        <v>0</v>
      </c>
      <c r="J2183" s="127">
        <v>2</v>
      </c>
      <c r="K2183" s="127">
        <v>976.5</v>
      </c>
      <c r="L2183" s="127">
        <v>951.3</v>
      </c>
      <c r="M2183" s="127">
        <v>1364799.66</v>
      </c>
      <c r="N2183" s="127">
        <v>450838.78</v>
      </c>
      <c r="O2183" s="127">
        <v>491383.26</v>
      </c>
      <c r="P2183" s="127">
        <v>515133.15</v>
      </c>
      <c r="Q2183" s="127">
        <v>1397.64</v>
      </c>
    </row>
    <row r="2184" spans="1:17" x14ac:dyDescent="0.2">
      <c r="A2184" t="str">
        <f t="shared" si="34"/>
        <v>2017_4869</v>
      </c>
      <c r="D2184" s="126">
        <v>2182</v>
      </c>
      <c r="E2184" s="127">
        <v>4869</v>
      </c>
      <c r="F2184" s="127" t="s">
        <v>195</v>
      </c>
      <c r="G2184" s="127">
        <v>4869</v>
      </c>
      <c r="H2184" s="127">
        <v>2017</v>
      </c>
      <c r="I2184" s="127">
        <v>0</v>
      </c>
      <c r="J2184" s="127">
        <v>1</v>
      </c>
      <c r="K2184" s="127">
        <v>1282.2</v>
      </c>
      <c r="L2184" s="127">
        <v>1220.5999999999999</v>
      </c>
      <c r="M2184" s="127">
        <v>657740.4</v>
      </c>
      <c r="N2184" s="127">
        <v>404921.02</v>
      </c>
      <c r="O2184" s="127">
        <v>437084.08</v>
      </c>
      <c r="P2184" s="127">
        <v>447340.52</v>
      </c>
      <c r="Q2184" s="127">
        <v>512.98</v>
      </c>
    </row>
    <row r="2185" spans="1:17" x14ac:dyDescent="0.2">
      <c r="A2185" t="str">
        <f t="shared" si="34"/>
        <v>2017_4878</v>
      </c>
      <c r="D2185" s="126">
        <v>2183</v>
      </c>
      <c r="E2185" s="127">
        <v>4878</v>
      </c>
      <c r="F2185" s="127" t="s">
        <v>196</v>
      </c>
      <c r="G2185" s="127">
        <v>4878</v>
      </c>
      <c r="H2185" s="127">
        <v>2017</v>
      </c>
      <c r="I2185" s="127">
        <v>0</v>
      </c>
      <c r="J2185" s="127">
        <v>1</v>
      </c>
      <c r="K2185" s="127">
        <v>630.5</v>
      </c>
      <c r="L2185" s="127">
        <v>710.4</v>
      </c>
      <c r="M2185" s="127">
        <v>1144123.6299999999</v>
      </c>
      <c r="N2185" s="127">
        <v>521187.06</v>
      </c>
      <c r="O2185" s="127">
        <v>554062.82999999996</v>
      </c>
      <c r="P2185" s="127">
        <v>200137.33</v>
      </c>
      <c r="Q2185" s="127">
        <v>1814.63</v>
      </c>
    </row>
    <row r="2186" spans="1:17" x14ac:dyDescent="0.2">
      <c r="A2186" t="str">
        <f t="shared" si="34"/>
        <v>2017_4890</v>
      </c>
      <c r="D2186" s="126">
        <v>2184</v>
      </c>
      <c r="E2186" s="127">
        <v>4890</v>
      </c>
      <c r="F2186" s="127" t="s">
        <v>197</v>
      </c>
      <c r="G2186" s="127">
        <v>4890</v>
      </c>
      <c r="H2186" s="127">
        <v>2017</v>
      </c>
      <c r="I2186" s="127">
        <v>0</v>
      </c>
      <c r="J2186" s="127">
        <v>1</v>
      </c>
      <c r="K2186" s="127">
        <v>973.9</v>
      </c>
      <c r="L2186" s="127">
        <v>974.9</v>
      </c>
      <c r="M2186" s="127">
        <v>192236.11</v>
      </c>
      <c r="N2186" s="127">
        <v>408869.39</v>
      </c>
      <c r="O2186" s="127">
        <v>431314.29</v>
      </c>
      <c r="P2186" s="127">
        <v>589353.73</v>
      </c>
      <c r="Q2186" s="127">
        <v>197.39</v>
      </c>
    </row>
    <row r="2187" spans="1:17" x14ac:dyDescent="0.2">
      <c r="A2187" t="str">
        <f t="shared" si="34"/>
        <v>2017_4905</v>
      </c>
      <c r="D2187" s="126">
        <v>2185</v>
      </c>
      <c r="E2187" s="127">
        <v>4905</v>
      </c>
      <c r="F2187" s="127" t="s">
        <v>344</v>
      </c>
      <c r="G2187" s="127">
        <v>4905</v>
      </c>
      <c r="H2187" s="127">
        <v>2017</v>
      </c>
      <c r="I2187" s="127">
        <v>0</v>
      </c>
      <c r="J2187" s="127">
        <v>1</v>
      </c>
      <c r="K2187" s="127">
        <v>218</v>
      </c>
      <c r="L2187" s="127">
        <v>62</v>
      </c>
      <c r="M2187" s="127">
        <v>197317.42</v>
      </c>
      <c r="N2187" s="127">
        <v>96613.28</v>
      </c>
      <c r="O2187" s="127">
        <v>101042.51</v>
      </c>
      <c r="P2187" s="127">
        <v>74040.149999999994</v>
      </c>
      <c r="Q2187" s="127">
        <v>905.13</v>
      </c>
    </row>
    <row r="2188" spans="1:17" ht="38.25" x14ac:dyDescent="0.2">
      <c r="A2188" t="str">
        <f t="shared" si="34"/>
        <v>2017_4978</v>
      </c>
      <c r="D2188" s="126">
        <v>2186</v>
      </c>
      <c r="E2188" s="127">
        <v>4978</v>
      </c>
      <c r="F2188" s="127" t="s">
        <v>198</v>
      </c>
      <c r="G2188" s="127">
        <v>4978</v>
      </c>
      <c r="H2188" s="127">
        <v>2017</v>
      </c>
      <c r="I2188" s="127">
        <v>0</v>
      </c>
      <c r="J2188" s="127">
        <v>1</v>
      </c>
      <c r="K2188" s="127">
        <v>192</v>
      </c>
      <c r="L2188" s="127">
        <v>158</v>
      </c>
      <c r="M2188" s="127">
        <v>215476.55</v>
      </c>
      <c r="N2188" s="127">
        <v>44896.93</v>
      </c>
      <c r="O2188" s="127">
        <v>64603.44</v>
      </c>
      <c r="P2188" s="127">
        <v>65553.31</v>
      </c>
      <c r="Q2188" s="127">
        <v>1122.27</v>
      </c>
    </row>
    <row r="2189" spans="1:17" x14ac:dyDescent="0.2">
      <c r="A2189" t="str">
        <f t="shared" si="34"/>
        <v>2017_4995</v>
      </c>
      <c r="D2189" s="126">
        <v>2187</v>
      </c>
      <c r="E2189" s="127">
        <v>4995</v>
      </c>
      <c r="F2189" s="127" t="s">
        <v>199</v>
      </c>
      <c r="G2189" s="127">
        <v>4995</v>
      </c>
      <c r="H2189" s="127">
        <v>2017</v>
      </c>
      <c r="I2189" s="127">
        <v>0</v>
      </c>
      <c r="J2189" s="127">
        <v>1</v>
      </c>
      <c r="K2189" s="127">
        <v>920.5</v>
      </c>
      <c r="L2189" s="127">
        <v>930.3</v>
      </c>
      <c r="M2189" s="127">
        <v>779292.9</v>
      </c>
      <c r="N2189" s="127">
        <v>400465.11</v>
      </c>
      <c r="O2189" s="127">
        <v>428019.05</v>
      </c>
      <c r="P2189" s="127">
        <v>158514.17000000001</v>
      </c>
      <c r="Q2189" s="127">
        <v>846.6</v>
      </c>
    </row>
    <row r="2190" spans="1:17" ht="25.5" x14ac:dyDescent="0.2">
      <c r="A2190" t="str">
        <f t="shared" si="34"/>
        <v>2017_5013</v>
      </c>
      <c r="D2190" s="126">
        <v>2188</v>
      </c>
      <c r="E2190" s="127">
        <v>5013</v>
      </c>
      <c r="F2190" s="127" t="s">
        <v>200</v>
      </c>
      <c r="G2190" s="127">
        <v>5013</v>
      </c>
      <c r="H2190" s="127">
        <v>2017</v>
      </c>
      <c r="I2190" s="127">
        <v>0</v>
      </c>
      <c r="J2190" s="127">
        <v>1</v>
      </c>
      <c r="K2190" s="127">
        <v>2365.1999999999998</v>
      </c>
      <c r="L2190" s="127">
        <v>2251</v>
      </c>
      <c r="M2190" s="127">
        <v>943405.29</v>
      </c>
      <c r="N2190" s="127">
        <v>567526.6</v>
      </c>
      <c r="O2190" s="127">
        <v>579215.63</v>
      </c>
      <c r="P2190" s="127">
        <v>706132.8</v>
      </c>
      <c r="Q2190" s="127">
        <v>398.87</v>
      </c>
    </row>
    <row r="2191" spans="1:17" x14ac:dyDescent="0.2">
      <c r="A2191" t="str">
        <f t="shared" si="34"/>
        <v>2017_5049</v>
      </c>
      <c r="D2191" s="126">
        <v>2189</v>
      </c>
      <c r="E2191" s="127">
        <v>5049</v>
      </c>
      <c r="F2191" s="127" t="s">
        <v>201</v>
      </c>
      <c r="G2191" s="127">
        <v>5049</v>
      </c>
      <c r="H2191" s="127">
        <v>2017</v>
      </c>
      <c r="I2191" s="127">
        <v>0</v>
      </c>
      <c r="J2191" s="127">
        <v>1</v>
      </c>
      <c r="K2191" s="127">
        <v>4643.2</v>
      </c>
      <c r="L2191" s="127">
        <v>4321.8</v>
      </c>
      <c r="M2191" s="127">
        <v>624515.27</v>
      </c>
      <c r="N2191" s="127">
        <v>697922.94</v>
      </c>
      <c r="O2191" s="127">
        <v>774944.34</v>
      </c>
      <c r="P2191" s="127">
        <v>606737.66</v>
      </c>
      <c r="Q2191" s="127">
        <v>134.5</v>
      </c>
    </row>
    <row r="2192" spans="1:17" x14ac:dyDescent="0.2">
      <c r="A2192" t="str">
        <f t="shared" si="34"/>
        <v>2017_5160</v>
      </c>
      <c r="D2192" s="126">
        <v>2190</v>
      </c>
      <c r="E2192" s="127">
        <v>5319</v>
      </c>
      <c r="F2192" s="127" t="s">
        <v>2</v>
      </c>
      <c r="G2192" s="127">
        <v>5160</v>
      </c>
      <c r="H2192" s="127">
        <v>2017</v>
      </c>
      <c r="I2192" s="127">
        <v>0</v>
      </c>
      <c r="J2192" s="127">
        <v>1</v>
      </c>
      <c r="K2192" s="127">
        <v>1046.8</v>
      </c>
      <c r="L2192" s="127">
        <v>1056.0999999999999</v>
      </c>
      <c r="M2192" s="127">
        <v>673314.25</v>
      </c>
      <c r="N2192" s="127">
        <v>193477.55</v>
      </c>
      <c r="O2192" s="127">
        <v>219425.28</v>
      </c>
      <c r="P2192" s="127">
        <v>224446.87</v>
      </c>
      <c r="Q2192" s="127">
        <v>643.21</v>
      </c>
    </row>
    <row r="2193" spans="1:17" ht="25.5" x14ac:dyDescent="0.2">
      <c r="A2193" t="str">
        <f t="shared" si="34"/>
        <v>2017_5121</v>
      </c>
      <c r="D2193" s="126">
        <v>2191</v>
      </c>
      <c r="E2193" s="127">
        <v>5121</v>
      </c>
      <c r="F2193" s="127" t="s">
        <v>202</v>
      </c>
      <c r="G2193" s="127">
        <v>5121</v>
      </c>
      <c r="H2193" s="127">
        <v>2017</v>
      </c>
      <c r="I2193" s="127">
        <v>0</v>
      </c>
      <c r="J2193" s="127">
        <v>1</v>
      </c>
      <c r="K2193" s="127">
        <v>722.9</v>
      </c>
      <c r="L2193" s="127">
        <v>701.2</v>
      </c>
      <c r="M2193" s="127">
        <v>317796.65999999997</v>
      </c>
      <c r="N2193" s="127">
        <v>274890.15999999997</v>
      </c>
      <c r="O2193" s="127">
        <v>294578.38</v>
      </c>
      <c r="P2193" s="127">
        <v>184736</v>
      </c>
      <c r="Q2193" s="127">
        <v>439.61</v>
      </c>
    </row>
    <row r="2194" spans="1:17" ht="25.5" x14ac:dyDescent="0.2">
      <c r="A2194" t="str">
        <f t="shared" si="34"/>
        <v>2017_5139</v>
      </c>
      <c r="D2194" s="126">
        <v>2192</v>
      </c>
      <c r="E2194" s="127">
        <v>5139</v>
      </c>
      <c r="F2194" s="127" t="s">
        <v>203</v>
      </c>
      <c r="G2194" s="127">
        <v>5139</v>
      </c>
      <c r="H2194" s="127">
        <v>2017</v>
      </c>
      <c r="I2194" s="127">
        <v>0</v>
      </c>
      <c r="J2194" s="127">
        <v>1</v>
      </c>
      <c r="K2194" s="127">
        <v>194.3</v>
      </c>
      <c r="L2194" s="127">
        <v>197</v>
      </c>
      <c r="M2194" s="127">
        <v>398276.32</v>
      </c>
      <c r="N2194" s="127">
        <v>40013.15</v>
      </c>
      <c r="O2194" s="127">
        <v>42004.58</v>
      </c>
      <c r="P2194" s="127">
        <v>65072</v>
      </c>
      <c r="Q2194" s="127">
        <v>2049.8000000000002</v>
      </c>
    </row>
    <row r="2195" spans="1:17" x14ac:dyDescent="0.2">
      <c r="A2195" t="str">
        <f t="shared" si="34"/>
        <v>2017_5163</v>
      </c>
      <c r="D2195" s="126">
        <v>2193</v>
      </c>
      <c r="E2195" s="127">
        <v>5163</v>
      </c>
      <c r="F2195" s="127" t="s">
        <v>204</v>
      </c>
      <c r="G2195" s="127">
        <v>5163</v>
      </c>
      <c r="H2195" s="127">
        <v>2017</v>
      </c>
      <c r="I2195" s="127">
        <v>0</v>
      </c>
      <c r="J2195" s="127">
        <v>1</v>
      </c>
      <c r="K2195" s="127">
        <v>615.5</v>
      </c>
      <c r="L2195" s="127">
        <v>667.1</v>
      </c>
      <c r="M2195" s="127">
        <v>1228237.06</v>
      </c>
      <c r="N2195" s="127">
        <v>397673.27</v>
      </c>
      <c r="O2195" s="127">
        <v>447937.16</v>
      </c>
      <c r="P2195" s="127">
        <v>235829.35</v>
      </c>
      <c r="Q2195" s="127">
        <v>1995.51</v>
      </c>
    </row>
    <row r="2196" spans="1:17" x14ac:dyDescent="0.2">
      <c r="A2196" t="str">
        <f t="shared" si="34"/>
        <v>2017_5166</v>
      </c>
      <c r="D2196" s="126">
        <v>2194</v>
      </c>
      <c r="E2196" s="127">
        <v>5166</v>
      </c>
      <c r="F2196" s="127" t="s">
        <v>205</v>
      </c>
      <c r="G2196" s="127">
        <v>5166</v>
      </c>
      <c r="H2196" s="127">
        <v>2017</v>
      </c>
      <c r="I2196" s="127">
        <v>0</v>
      </c>
      <c r="J2196" s="127">
        <v>1</v>
      </c>
      <c r="K2196" s="127">
        <v>2157.6</v>
      </c>
      <c r="L2196" s="127">
        <v>2285.3000000000002</v>
      </c>
      <c r="M2196" s="127">
        <v>725548.03</v>
      </c>
      <c r="N2196" s="127">
        <v>1001878.05</v>
      </c>
      <c r="O2196" s="127">
        <v>1029684.51</v>
      </c>
      <c r="P2196" s="127">
        <v>935031.01</v>
      </c>
      <c r="Q2196" s="127">
        <v>336.28</v>
      </c>
    </row>
    <row r="2197" spans="1:17" x14ac:dyDescent="0.2">
      <c r="A2197" t="str">
        <f t="shared" si="34"/>
        <v>2017_5184</v>
      </c>
      <c r="D2197" s="126">
        <v>2195</v>
      </c>
      <c r="E2197" s="127">
        <v>5184</v>
      </c>
      <c r="F2197" s="127" t="s">
        <v>206</v>
      </c>
      <c r="G2197" s="127">
        <v>5184</v>
      </c>
      <c r="H2197" s="127">
        <v>2017</v>
      </c>
      <c r="I2197" s="127">
        <v>0</v>
      </c>
      <c r="J2197" s="127">
        <v>1</v>
      </c>
      <c r="K2197" s="127">
        <v>1834.8</v>
      </c>
      <c r="L2197" s="127">
        <v>1752.1</v>
      </c>
      <c r="M2197" s="127">
        <v>719281.74</v>
      </c>
      <c r="N2197" s="127">
        <v>499798.21</v>
      </c>
      <c r="O2197" s="127">
        <v>541272</v>
      </c>
      <c r="P2197" s="127">
        <v>351277.89</v>
      </c>
      <c r="Q2197" s="127">
        <v>392.02</v>
      </c>
    </row>
    <row r="2198" spans="1:17" ht="25.5" x14ac:dyDescent="0.2">
      <c r="A2198" t="str">
        <f t="shared" si="34"/>
        <v>2017_5250</v>
      </c>
      <c r="D2198" s="126">
        <v>2196</v>
      </c>
      <c r="E2198" s="127">
        <v>5250</v>
      </c>
      <c r="F2198" s="127" t="s">
        <v>207</v>
      </c>
      <c r="G2198" s="127">
        <v>5250</v>
      </c>
      <c r="H2198" s="127">
        <v>2017</v>
      </c>
      <c r="I2198" s="127">
        <v>0</v>
      </c>
      <c r="J2198" s="127">
        <v>1</v>
      </c>
      <c r="K2198" s="127">
        <v>4745.5</v>
      </c>
      <c r="L2198" s="127">
        <v>4648.8999999999996</v>
      </c>
      <c r="M2198" s="127">
        <v>1772317.36</v>
      </c>
      <c r="N2198" s="127">
        <v>773953.98</v>
      </c>
      <c r="O2198" s="127">
        <v>923398.38</v>
      </c>
      <c r="P2198" s="127">
        <v>655220.53</v>
      </c>
      <c r="Q2198" s="127">
        <v>373.47</v>
      </c>
    </row>
    <row r="2199" spans="1:17" ht="25.5" x14ac:dyDescent="0.2">
      <c r="A2199" t="str">
        <f t="shared" si="34"/>
        <v>2017_5256</v>
      </c>
      <c r="D2199" s="126">
        <v>2197</v>
      </c>
      <c r="E2199" s="127">
        <v>5256</v>
      </c>
      <c r="F2199" s="127" t="s">
        <v>208</v>
      </c>
      <c r="G2199" s="127">
        <v>5256</v>
      </c>
      <c r="H2199" s="127">
        <v>2017</v>
      </c>
      <c r="I2199" s="127">
        <v>0</v>
      </c>
      <c r="J2199" s="127">
        <v>1</v>
      </c>
      <c r="K2199" s="127">
        <v>693.6</v>
      </c>
      <c r="L2199" s="127">
        <v>715.6</v>
      </c>
      <c r="M2199" s="127">
        <v>225043.13</v>
      </c>
      <c r="N2199" s="127">
        <v>150018.76999999999</v>
      </c>
      <c r="O2199" s="127">
        <v>237528.34</v>
      </c>
      <c r="P2199" s="127">
        <v>238968.39</v>
      </c>
      <c r="Q2199" s="127">
        <v>324.45999999999998</v>
      </c>
    </row>
    <row r="2200" spans="1:17" ht="25.5" x14ac:dyDescent="0.2">
      <c r="A2200" t="str">
        <f t="shared" si="34"/>
        <v>2017_5283</v>
      </c>
      <c r="D2200" s="126">
        <v>2198</v>
      </c>
      <c r="E2200" s="127">
        <v>5283</v>
      </c>
      <c r="F2200" s="127" t="s">
        <v>209</v>
      </c>
      <c r="G2200" s="127">
        <v>5283</v>
      </c>
      <c r="H2200" s="127">
        <v>2017</v>
      </c>
      <c r="I2200" s="127">
        <v>0</v>
      </c>
      <c r="J2200" s="127">
        <v>1</v>
      </c>
      <c r="K2200" s="127">
        <v>695.2</v>
      </c>
      <c r="L2200" s="127">
        <v>682.2</v>
      </c>
      <c r="M2200" s="127">
        <v>764164.21</v>
      </c>
      <c r="N2200" s="127">
        <v>171025.43</v>
      </c>
      <c r="O2200" s="127">
        <v>178345.72</v>
      </c>
      <c r="P2200" s="127">
        <v>272228.8</v>
      </c>
      <c r="Q2200" s="127">
        <v>1099.2</v>
      </c>
    </row>
    <row r="2201" spans="1:17" x14ac:dyDescent="0.2">
      <c r="A2201" t="str">
        <f t="shared" si="34"/>
        <v>2017_5310</v>
      </c>
      <c r="D2201" s="126">
        <v>2199</v>
      </c>
      <c r="E2201" s="127">
        <v>5310</v>
      </c>
      <c r="F2201" s="127" t="s">
        <v>210</v>
      </c>
      <c r="G2201" s="127">
        <v>5310</v>
      </c>
      <c r="H2201" s="127">
        <v>2017</v>
      </c>
      <c r="I2201" s="127">
        <v>0</v>
      </c>
      <c r="J2201" s="127">
        <v>1</v>
      </c>
      <c r="K2201" s="127">
        <v>701.6</v>
      </c>
      <c r="L2201" s="127">
        <v>712.6</v>
      </c>
      <c r="M2201" s="127">
        <v>667115.93000000005</v>
      </c>
      <c r="N2201" s="127">
        <v>299966.53999999998</v>
      </c>
      <c r="O2201" s="127">
        <v>317402.40999999997</v>
      </c>
      <c r="P2201" s="127">
        <v>95900.29</v>
      </c>
      <c r="Q2201" s="127">
        <v>950.85</v>
      </c>
    </row>
    <row r="2202" spans="1:17" x14ac:dyDescent="0.2">
      <c r="A2202" t="str">
        <f t="shared" si="34"/>
        <v>2017_5463</v>
      </c>
      <c r="D2202" s="126">
        <v>2200</v>
      </c>
      <c r="E2202" s="127">
        <v>5463</v>
      </c>
      <c r="F2202" s="127" t="s">
        <v>211</v>
      </c>
      <c r="G2202" s="127">
        <v>5463</v>
      </c>
      <c r="H2202" s="127">
        <v>2017</v>
      </c>
      <c r="I2202" s="127">
        <v>0</v>
      </c>
      <c r="J2202" s="127">
        <v>1</v>
      </c>
      <c r="K2202" s="127">
        <v>1110.3</v>
      </c>
      <c r="L2202" s="127">
        <v>1089.3</v>
      </c>
      <c r="M2202" s="127">
        <v>2386690.2999999998</v>
      </c>
      <c r="N2202" s="127">
        <v>424613.4</v>
      </c>
      <c r="O2202" s="127">
        <v>460714.79</v>
      </c>
      <c r="P2202" s="127">
        <v>335849.23</v>
      </c>
      <c r="Q2202" s="127">
        <v>2149.59</v>
      </c>
    </row>
    <row r="2203" spans="1:17" ht="25.5" x14ac:dyDescent="0.2">
      <c r="A2203" t="str">
        <f t="shared" si="34"/>
        <v>2017_5486</v>
      </c>
      <c r="D2203" s="126">
        <v>2201</v>
      </c>
      <c r="E2203" s="127">
        <v>5486</v>
      </c>
      <c r="F2203" s="127" t="s">
        <v>212</v>
      </c>
      <c r="G2203" s="127">
        <v>5486</v>
      </c>
      <c r="H2203" s="127">
        <v>2017</v>
      </c>
      <c r="I2203" s="127">
        <v>0</v>
      </c>
      <c r="J2203" s="127">
        <v>1</v>
      </c>
      <c r="K2203" s="127">
        <v>367.2</v>
      </c>
      <c r="L2203" s="127">
        <v>339.9</v>
      </c>
      <c r="M2203" s="127">
        <v>395689.39</v>
      </c>
      <c r="N2203" s="127">
        <v>150163.66</v>
      </c>
      <c r="O2203" s="127">
        <v>161973.47</v>
      </c>
      <c r="P2203" s="127">
        <v>89393.97</v>
      </c>
      <c r="Q2203" s="127">
        <v>1077.5899999999999</v>
      </c>
    </row>
    <row r="2204" spans="1:17" x14ac:dyDescent="0.2">
      <c r="A2204" t="str">
        <f t="shared" si="34"/>
        <v>2017_5508</v>
      </c>
      <c r="D2204" s="126">
        <v>2202</v>
      </c>
      <c r="E2204" s="127">
        <v>5508</v>
      </c>
      <c r="F2204" s="127" t="s">
        <v>213</v>
      </c>
      <c r="G2204" s="127">
        <v>5508</v>
      </c>
      <c r="H2204" s="127">
        <v>2017</v>
      </c>
      <c r="I2204" s="127">
        <v>0</v>
      </c>
      <c r="J2204" s="127">
        <v>1</v>
      </c>
      <c r="K2204" s="127">
        <v>302.8</v>
      </c>
      <c r="L2204" s="127">
        <v>318.8</v>
      </c>
      <c r="M2204" s="127">
        <v>532751.14</v>
      </c>
      <c r="N2204" s="127">
        <v>100012.83</v>
      </c>
      <c r="O2204" s="127">
        <v>109416.08</v>
      </c>
      <c r="P2204" s="127">
        <v>70079.66</v>
      </c>
      <c r="Q2204" s="127">
        <v>1759.42</v>
      </c>
    </row>
    <row r="2205" spans="1:17" ht="25.5" x14ac:dyDescent="0.2">
      <c r="A2205" t="str">
        <f t="shared" si="34"/>
        <v>2017_1975</v>
      </c>
      <c r="D2205" s="126">
        <v>2203</v>
      </c>
      <c r="E2205" s="127">
        <v>1975</v>
      </c>
      <c r="F2205" s="127" t="s">
        <v>214</v>
      </c>
      <c r="G2205" s="127">
        <v>1975</v>
      </c>
      <c r="H2205" s="127">
        <v>2017</v>
      </c>
      <c r="I2205" s="127">
        <v>0</v>
      </c>
      <c r="J2205" s="127">
        <v>1</v>
      </c>
      <c r="K2205" s="127">
        <v>431.3</v>
      </c>
      <c r="L2205" s="127">
        <v>417.3</v>
      </c>
      <c r="M2205" s="127">
        <v>858840.78</v>
      </c>
      <c r="N2205" s="127">
        <v>299074.82</v>
      </c>
      <c r="O2205" s="127">
        <v>313212.46999999997</v>
      </c>
      <c r="P2205" s="127">
        <v>88310</v>
      </c>
      <c r="Q2205" s="127">
        <v>1991.28</v>
      </c>
    </row>
    <row r="2206" spans="1:17" x14ac:dyDescent="0.2">
      <c r="A2206" t="str">
        <f t="shared" si="34"/>
        <v>2017_5510</v>
      </c>
      <c r="D2206" s="126">
        <v>2204</v>
      </c>
      <c r="E2206" s="127">
        <v>4824</v>
      </c>
      <c r="F2206" s="127" t="s">
        <v>215</v>
      </c>
      <c r="G2206" s="127">
        <v>5510</v>
      </c>
      <c r="H2206" s="127">
        <v>2017</v>
      </c>
      <c r="I2206" s="127">
        <v>0</v>
      </c>
      <c r="J2206" s="127">
        <v>1</v>
      </c>
      <c r="K2206" s="127">
        <v>704</v>
      </c>
      <c r="L2206" s="127">
        <v>615</v>
      </c>
      <c r="M2206" s="127">
        <v>177802.99</v>
      </c>
      <c r="N2206" s="127">
        <v>249661.74</v>
      </c>
      <c r="O2206" s="127">
        <v>251674.14</v>
      </c>
      <c r="P2206" s="127">
        <v>215286.39999999999</v>
      </c>
      <c r="Q2206" s="127">
        <v>252.56</v>
      </c>
    </row>
    <row r="2207" spans="1:17" ht="25.5" x14ac:dyDescent="0.2">
      <c r="A2207" t="str">
        <f t="shared" si="34"/>
        <v>2017_5607</v>
      </c>
      <c r="D2207" s="126">
        <v>2205</v>
      </c>
      <c r="E2207" s="127">
        <v>5607</v>
      </c>
      <c r="F2207" s="127" t="s">
        <v>216</v>
      </c>
      <c r="G2207" s="127">
        <v>5607</v>
      </c>
      <c r="H2207" s="127">
        <v>2017</v>
      </c>
      <c r="I2207" s="127">
        <v>0</v>
      </c>
      <c r="J2207" s="127">
        <v>1</v>
      </c>
      <c r="K2207" s="127">
        <v>785.2</v>
      </c>
      <c r="L2207" s="127">
        <v>826.2</v>
      </c>
      <c r="M2207" s="127">
        <v>334290.5</v>
      </c>
      <c r="N2207" s="127">
        <v>100152.83</v>
      </c>
      <c r="O2207" s="127">
        <v>105961.43</v>
      </c>
      <c r="P2207" s="127">
        <v>99057.74</v>
      </c>
      <c r="Q2207" s="127">
        <v>425.74</v>
      </c>
    </row>
    <row r="2208" spans="1:17" ht="25.5" x14ac:dyDescent="0.2">
      <c r="A2208" t="str">
        <f t="shared" si="34"/>
        <v>2017_5643</v>
      </c>
      <c r="D2208" s="126">
        <v>2206</v>
      </c>
      <c r="E2208" s="127">
        <v>5643</v>
      </c>
      <c r="F2208" s="127" t="s">
        <v>217</v>
      </c>
      <c r="G2208" s="127">
        <v>5643</v>
      </c>
      <c r="H2208" s="127">
        <v>2017</v>
      </c>
      <c r="I2208" s="127">
        <v>0</v>
      </c>
      <c r="J2208" s="127">
        <v>1</v>
      </c>
      <c r="K2208" s="127">
        <v>1015.1</v>
      </c>
      <c r="L2208" s="127">
        <v>1100.5</v>
      </c>
      <c r="M2208" s="127">
        <v>627870.51</v>
      </c>
      <c r="N2208" s="127">
        <v>305301.86</v>
      </c>
      <c r="O2208" s="127">
        <v>326471.25</v>
      </c>
      <c r="P2208" s="127">
        <v>295951.40000000002</v>
      </c>
      <c r="Q2208" s="127">
        <v>618.53</v>
      </c>
    </row>
    <row r="2209" spans="1:17" ht="51" x14ac:dyDescent="0.2">
      <c r="A2209" t="str">
        <f t="shared" si="34"/>
        <v>2017_5697</v>
      </c>
      <c r="D2209" s="126">
        <v>2207</v>
      </c>
      <c r="E2209" s="127">
        <v>5697</v>
      </c>
      <c r="F2209" s="127" t="s">
        <v>345</v>
      </c>
      <c r="G2209" s="127">
        <v>5697</v>
      </c>
      <c r="H2209" s="127">
        <v>2017</v>
      </c>
      <c r="I2209" s="127">
        <v>0</v>
      </c>
      <c r="J2209" s="127">
        <v>1</v>
      </c>
      <c r="K2209" s="127">
        <v>441.1</v>
      </c>
      <c r="L2209" s="127">
        <v>447</v>
      </c>
      <c r="M2209" s="127">
        <v>290398.84999999998</v>
      </c>
      <c r="N2209" s="127">
        <v>100149.49</v>
      </c>
      <c r="O2209" s="127">
        <v>114419.89</v>
      </c>
      <c r="P2209" s="127">
        <v>147040.88</v>
      </c>
      <c r="Q2209" s="127">
        <v>658.35</v>
      </c>
    </row>
    <row r="2210" spans="1:17" ht="25.5" x14ac:dyDescent="0.2">
      <c r="A2210" t="str">
        <f t="shared" si="34"/>
        <v>2017_5724</v>
      </c>
      <c r="D2210" s="126">
        <v>2208</v>
      </c>
      <c r="E2210" s="127">
        <v>5724</v>
      </c>
      <c r="F2210" s="127" t="s">
        <v>218</v>
      </c>
      <c r="G2210" s="127">
        <v>5724</v>
      </c>
      <c r="H2210" s="127">
        <v>2017</v>
      </c>
      <c r="I2210" s="127">
        <v>0</v>
      </c>
      <c r="J2210" s="127">
        <v>1</v>
      </c>
      <c r="K2210" s="127">
        <v>229</v>
      </c>
      <c r="L2210" s="127">
        <v>179</v>
      </c>
      <c r="M2210" s="127">
        <v>669792.55000000005</v>
      </c>
      <c r="N2210" s="127">
        <v>241331.03</v>
      </c>
      <c r="O2210" s="127">
        <v>245854.03</v>
      </c>
      <c r="P2210" s="127">
        <v>116917.06</v>
      </c>
      <c r="Q2210" s="127">
        <v>2924.86</v>
      </c>
    </row>
    <row r="2211" spans="1:17" x14ac:dyDescent="0.2">
      <c r="A2211" t="str">
        <f t="shared" si="34"/>
        <v>2017_5805</v>
      </c>
      <c r="D2211" s="126">
        <v>2209</v>
      </c>
      <c r="E2211" s="127">
        <v>5805</v>
      </c>
      <c r="F2211" s="127" t="s">
        <v>219</v>
      </c>
      <c r="G2211" s="127">
        <v>5805</v>
      </c>
      <c r="H2211" s="127">
        <v>2017</v>
      </c>
      <c r="I2211" s="127">
        <v>0</v>
      </c>
      <c r="J2211" s="127">
        <v>1</v>
      </c>
      <c r="K2211" s="127">
        <v>1122.9000000000001</v>
      </c>
      <c r="L2211" s="127">
        <v>1291.5</v>
      </c>
      <c r="M2211" s="127">
        <v>966827.22</v>
      </c>
      <c r="N2211" s="127">
        <v>725147.33</v>
      </c>
      <c r="O2211" s="127">
        <v>800587.82</v>
      </c>
      <c r="P2211" s="127">
        <v>572705.43000000005</v>
      </c>
      <c r="Q2211" s="127">
        <v>861.01</v>
      </c>
    </row>
    <row r="2212" spans="1:17" ht="25.5" x14ac:dyDescent="0.2">
      <c r="A2212" t="str">
        <f t="shared" si="34"/>
        <v>2017_5823</v>
      </c>
      <c r="D2212" s="126">
        <v>2210</v>
      </c>
      <c r="E2212" s="127">
        <v>5823</v>
      </c>
      <c r="F2212" s="127" t="s">
        <v>220</v>
      </c>
      <c r="G2212" s="127">
        <v>5823</v>
      </c>
      <c r="H2212" s="127">
        <v>2017</v>
      </c>
      <c r="I2212" s="127">
        <v>0</v>
      </c>
      <c r="J2212" s="127">
        <v>1</v>
      </c>
      <c r="K2212" s="127">
        <v>354.1</v>
      </c>
      <c r="L2212" s="127">
        <v>324</v>
      </c>
      <c r="M2212" s="127">
        <v>1173044.68</v>
      </c>
      <c r="N2212" s="127">
        <v>249777.69</v>
      </c>
      <c r="O2212" s="127">
        <v>273124.44</v>
      </c>
      <c r="P2212" s="127">
        <v>143823.09</v>
      </c>
      <c r="Q2212" s="127">
        <v>3312.75</v>
      </c>
    </row>
    <row r="2213" spans="1:17" ht="25.5" x14ac:dyDescent="0.2">
      <c r="A2213" t="str">
        <f t="shared" si="34"/>
        <v>2017_5832</v>
      </c>
      <c r="D2213" s="126">
        <v>2211</v>
      </c>
      <c r="E2213" s="127">
        <v>5832</v>
      </c>
      <c r="F2213" s="127" t="s">
        <v>221</v>
      </c>
      <c r="G2213" s="127">
        <v>5832</v>
      </c>
      <c r="H2213" s="127">
        <v>2017</v>
      </c>
      <c r="I2213" s="127">
        <v>0</v>
      </c>
      <c r="J2213" s="127">
        <v>1</v>
      </c>
      <c r="K2213" s="127">
        <v>274.39999999999998</v>
      </c>
      <c r="L2213" s="127">
        <v>172</v>
      </c>
      <c r="M2213" s="127">
        <v>151877.68</v>
      </c>
      <c r="N2213" s="127">
        <v>25007.93</v>
      </c>
      <c r="O2213" s="127">
        <v>31089.98</v>
      </c>
      <c r="P2213" s="127">
        <v>56566.18</v>
      </c>
      <c r="Q2213" s="127">
        <v>553.49</v>
      </c>
    </row>
    <row r="2214" spans="1:17" ht="38.25" x14ac:dyDescent="0.2">
      <c r="A2214" t="str">
        <f t="shared" si="34"/>
        <v>2017_5877</v>
      </c>
      <c r="D2214" s="126">
        <v>2212</v>
      </c>
      <c r="E2214" s="127">
        <v>5877</v>
      </c>
      <c r="F2214" s="127" t="s">
        <v>222</v>
      </c>
      <c r="G2214" s="127">
        <v>5877</v>
      </c>
      <c r="H2214" s="127">
        <v>2017</v>
      </c>
      <c r="I2214" s="127">
        <v>0</v>
      </c>
      <c r="J2214" s="127">
        <v>1</v>
      </c>
      <c r="K2214" s="127">
        <v>1421.6</v>
      </c>
      <c r="L2214" s="127">
        <v>1607.3</v>
      </c>
      <c r="M2214" s="127">
        <v>824554.6</v>
      </c>
      <c r="N2214" s="127">
        <v>501713.37</v>
      </c>
      <c r="O2214" s="127">
        <v>551126.93999999994</v>
      </c>
      <c r="P2214" s="127">
        <v>449055.87</v>
      </c>
      <c r="Q2214" s="127">
        <v>580.02</v>
      </c>
    </row>
    <row r="2215" spans="1:17" x14ac:dyDescent="0.2">
      <c r="A2215" t="str">
        <f t="shared" si="34"/>
        <v>2017_5895</v>
      </c>
      <c r="D2215" s="126">
        <v>2213</v>
      </c>
      <c r="E2215" s="127">
        <v>5895</v>
      </c>
      <c r="F2215" s="127" t="s">
        <v>223</v>
      </c>
      <c r="G2215" s="127">
        <v>5895</v>
      </c>
      <c r="H2215" s="127">
        <v>2017</v>
      </c>
      <c r="I2215" s="127">
        <v>0</v>
      </c>
      <c r="J2215" s="127">
        <v>1</v>
      </c>
      <c r="K2215" s="127">
        <v>299.60000000000002</v>
      </c>
      <c r="L2215" s="127">
        <v>272.2</v>
      </c>
      <c r="M2215" s="127">
        <v>229490.87</v>
      </c>
      <c r="N2215" s="127">
        <v>74695.05</v>
      </c>
      <c r="O2215" s="127">
        <v>75973.58</v>
      </c>
      <c r="P2215" s="127">
        <v>48835.79</v>
      </c>
      <c r="Q2215" s="127">
        <v>765.99</v>
      </c>
    </row>
    <row r="2216" spans="1:17" x14ac:dyDescent="0.2">
      <c r="A2216" t="str">
        <f t="shared" si="34"/>
        <v>2017_5949</v>
      </c>
      <c r="D2216" s="126">
        <v>2214</v>
      </c>
      <c r="E2216" s="127">
        <v>5949</v>
      </c>
      <c r="F2216" s="127" t="s">
        <v>224</v>
      </c>
      <c r="G2216" s="127">
        <v>5949</v>
      </c>
      <c r="H2216" s="127">
        <v>2017</v>
      </c>
      <c r="I2216" s="127">
        <v>0</v>
      </c>
      <c r="J2216" s="127">
        <v>1</v>
      </c>
      <c r="K2216" s="127">
        <v>1048</v>
      </c>
      <c r="L2216" s="127">
        <v>1042</v>
      </c>
      <c r="M2216" s="127">
        <v>479552.3</v>
      </c>
      <c r="N2216" s="127">
        <v>551277.64</v>
      </c>
      <c r="O2216" s="127">
        <v>587114.97</v>
      </c>
      <c r="P2216" s="127">
        <v>441374.88</v>
      </c>
      <c r="Q2216" s="127">
        <v>457.59</v>
      </c>
    </row>
    <row r="2217" spans="1:17" ht="25.5" x14ac:dyDescent="0.2">
      <c r="A2217" t="str">
        <f t="shared" si="34"/>
        <v>2017_5976</v>
      </c>
      <c r="D2217" s="126">
        <v>2215</v>
      </c>
      <c r="E2217" s="127">
        <v>5976</v>
      </c>
      <c r="F2217" s="127" t="s">
        <v>225</v>
      </c>
      <c r="G2217" s="127">
        <v>5976</v>
      </c>
      <c r="H2217" s="127">
        <v>2017</v>
      </c>
      <c r="I2217" s="127">
        <v>0</v>
      </c>
      <c r="J2217" s="127">
        <v>1</v>
      </c>
      <c r="K2217" s="127">
        <v>1075.7</v>
      </c>
      <c r="L2217" s="127">
        <v>1048.8</v>
      </c>
      <c r="M2217" s="127">
        <v>564691.89</v>
      </c>
      <c r="N2217" s="127">
        <v>192746.98</v>
      </c>
      <c r="O2217" s="127">
        <v>230218.86</v>
      </c>
      <c r="P2217" s="127">
        <v>247311.39</v>
      </c>
      <c r="Q2217" s="127">
        <v>524.95000000000005</v>
      </c>
    </row>
    <row r="2218" spans="1:17" ht="38.25" x14ac:dyDescent="0.2">
      <c r="A2218" t="str">
        <f t="shared" si="34"/>
        <v>2017_5994</v>
      </c>
      <c r="D2218" s="126">
        <v>2216</v>
      </c>
      <c r="E2218" s="127">
        <v>5994</v>
      </c>
      <c r="F2218" s="127" t="s">
        <v>226</v>
      </c>
      <c r="G2218" s="127">
        <v>5994</v>
      </c>
      <c r="H2218" s="127">
        <v>2017</v>
      </c>
      <c r="I2218" s="127">
        <v>0</v>
      </c>
      <c r="J2218" s="127">
        <v>1</v>
      </c>
      <c r="K2218" s="127">
        <v>765.6</v>
      </c>
      <c r="L2218" s="127">
        <v>772.6</v>
      </c>
      <c r="M2218" s="127">
        <v>474388.21</v>
      </c>
      <c r="N2218" s="127">
        <v>400468.51</v>
      </c>
      <c r="O2218" s="127">
        <v>429135.29</v>
      </c>
      <c r="P2218" s="127">
        <v>354595.85</v>
      </c>
      <c r="Q2218" s="127">
        <v>619.63</v>
      </c>
    </row>
    <row r="2219" spans="1:17" x14ac:dyDescent="0.2">
      <c r="A2219" t="str">
        <f t="shared" si="34"/>
        <v>2017_6003</v>
      </c>
      <c r="D2219" s="126">
        <v>2217</v>
      </c>
      <c r="E2219" s="127">
        <v>6003</v>
      </c>
      <c r="F2219" s="127" t="s">
        <v>227</v>
      </c>
      <c r="G2219" s="127">
        <v>6003</v>
      </c>
      <c r="H2219" s="127">
        <v>2017</v>
      </c>
      <c r="I2219" s="127">
        <v>0</v>
      </c>
      <c r="J2219" s="127">
        <v>1</v>
      </c>
      <c r="K2219" s="127">
        <v>408.9</v>
      </c>
      <c r="L2219" s="127">
        <v>471.8</v>
      </c>
      <c r="M2219" s="127">
        <v>156846.26999999999</v>
      </c>
      <c r="N2219" s="127">
        <v>99589.6</v>
      </c>
      <c r="O2219" s="127">
        <v>113184.56</v>
      </c>
      <c r="P2219" s="127">
        <v>144665</v>
      </c>
      <c r="Q2219" s="127">
        <v>383.58</v>
      </c>
    </row>
    <row r="2220" spans="1:17" ht="25.5" x14ac:dyDescent="0.2">
      <c r="A2220" t="str">
        <f t="shared" si="34"/>
        <v>2017_6012</v>
      </c>
      <c r="D2220" s="126">
        <v>2218</v>
      </c>
      <c r="E2220" s="127">
        <v>6012</v>
      </c>
      <c r="F2220" s="127" t="s">
        <v>228</v>
      </c>
      <c r="G2220" s="127">
        <v>6012</v>
      </c>
      <c r="H2220" s="127">
        <v>2017</v>
      </c>
      <c r="I2220" s="127">
        <v>0</v>
      </c>
      <c r="J2220" s="127">
        <v>1</v>
      </c>
      <c r="K2220" s="127">
        <v>537.1</v>
      </c>
      <c r="L2220" s="127">
        <v>529.79999999999995</v>
      </c>
      <c r="M2220" s="127">
        <v>1421813.39</v>
      </c>
      <c r="N2220" s="127">
        <v>205275.93</v>
      </c>
      <c r="O2220" s="127">
        <v>218817.94</v>
      </c>
      <c r="P2220" s="127">
        <v>143341.35</v>
      </c>
      <c r="Q2220" s="127">
        <v>2647.2</v>
      </c>
    </row>
    <row r="2221" spans="1:17" ht="25.5" x14ac:dyDescent="0.2">
      <c r="A2221" t="str">
        <f t="shared" si="34"/>
        <v>2017_6030</v>
      </c>
      <c r="D2221" s="126">
        <v>2219</v>
      </c>
      <c r="E2221" s="127">
        <v>6030</v>
      </c>
      <c r="F2221" s="127" t="s">
        <v>229</v>
      </c>
      <c r="G2221" s="127">
        <v>6030</v>
      </c>
      <c r="H2221" s="127">
        <v>2017</v>
      </c>
      <c r="I2221" s="127">
        <v>0</v>
      </c>
      <c r="J2221" s="127">
        <v>1</v>
      </c>
      <c r="K2221" s="127">
        <v>1245.2</v>
      </c>
      <c r="L2221" s="127">
        <v>1303.2</v>
      </c>
      <c r="M2221" s="127">
        <v>264194.78999999998</v>
      </c>
      <c r="N2221" s="127">
        <v>180286.67</v>
      </c>
      <c r="O2221" s="127">
        <v>208242.25</v>
      </c>
      <c r="P2221" s="127">
        <v>143625</v>
      </c>
      <c r="Q2221" s="127">
        <v>212.17</v>
      </c>
    </row>
    <row r="2222" spans="1:17" ht="25.5" x14ac:dyDescent="0.2">
      <c r="A2222" t="str">
        <f t="shared" si="34"/>
        <v>2017_6035</v>
      </c>
      <c r="D2222" s="126">
        <v>2220</v>
      </c>
      <c r="E2222" s="127">
        <v>6048</v>
      </c>
      <c r="F2222" s="127" t="s">
        <v>230</v>
      </c>
      <c r="G2222" s="127">
        <v>6035</v>
      </c>
      <c r="H2222" s="127">
        <v>2017</v>
      </c>
      <c r="I2222" s="127">
        <v>0</v>
      </c>
      <c r="J2222" s="127">
        <v>1</v>
      </c>
      <c r="K2222" s="127">
        <v>473</v>
      </c>
      <c r="L2222" s="127">
        <v>605</v>
      </c>
      <c r="M2222" s="127">
        <v>329515.34999999998</v>
      </c>
      <c r="N2222" s="127">
        <v>98790.88</v>
      </c>
      <c r="O2222" s="127">
        <v>119407.47</v>
      </c>
      <c r="P2222" s="127">
        <v>247325.59</v>
      </c>
      <c r="Q2222" s="127">
        <v>696.65</v>
      </c>
    </row>
    <row r="2223" spans="1:17" ht="25.5" x14ac:dyDescent="0.2">
      <c r="A2223" t="str">
        <f t="shared" si="34"/>
        <v>2017_6039</v>
      </c>
      <c r="D2223" s="126">
        <v>2221</v>
      </c>
      <c r="E2223" s="127">
        <v>6039</v>
      </c>
      <c r="F2223" s="127" t="s">
        <v>231</v>
      </c>
      <c r="G2223" s="127">
        <v>6039</v>
      </c>
      <c r="H2223" s="127">
        <v>2017</v>
      </c>
      <c r="I2223" s="127">
        <v>0</v>
      </c>
      <c r="J2223" s="127">
        <v>1</v>
      </c>
      <c r="K2223" s="127">
        <v>14504</v>
      </c>
      <c r="L2223" s="127">
        <v>14182.3</v>
      </c>
      <c r="M2223" s="127">
        <v>2551949.94</v>
      </c>
      <c r="N2223" s="127">
        <v>4102227.01</v>
      </c>
      <c r="O2223" s="127">
        <v>4368461.0599999996</v>
      </c>
      <c r="P2223" s="127">
        <v>2951148.63</v>
      </c>
      <c r="Q2223" s="127">
        <v>175.95</v>
      </c>
    </row>
    <row r="2224" spans="1:17" x14ac:dyDescent="0.2">
      <c r="A2224" t="str">
        <f t="shared" si="34"/>
        <v>2017_6093</v>
      </c>
      <c r="D2224" s="126">
        <v>2222</v>
      </c>
      <c r="E2224" s="127">
        <v>6093</v>
      </c>
      <c r="F2224" s="127" t="s">
        <v>232</v>
      </c>
      <c r="G2224" s="127">
        <v>6093</v>
      </c>
      <c r="H2224" s="127">
        <v>2017</v>
      </c>
      <c r="I2224" s="127">
        <v>0</v>
      </c>
      <c r="J2224" s="127">
        <v>1</v>
      </c>
      <c r="K2224" s="127">
        <v>1328.6</v>
      </c>
      <c r="L2224" s="127">
        <v>1471.3</v>
      </c>
      <c r="M2224" s="127">
        <v>863839.68</v>
      </c>
      <c r="N2224" s="127">
        <v>509971.4</v>
      </c>
      <c r="O2224" s="127">
        <v>543877.02</v>
      </c>
      <c r="P2224" s="127">
        <v>362233.57</v>
      </c>
      <c r="Q2224" s="127">
        <v>650.19000000000005</v>
      </c>
    </row>
    <row r="2225" spans="1:17" ht="38.25" x14ac:dyDescent="0.2">
      <c r="A2225" t="str">
        <f t="shared" si="34"/>
        <v>2017_6091</v>
      </c>
      <c r="D2225" s="126">
        <v>2223</v>
      </c>
      <c r="E2225" s="127">
        <v>6091</v>
      </c>
      <c r="F2225" s="127" t="s">
        <v>233</v>
      </c>
      <c r="G2225" s="127">
        <v>6091</v>
      </c>
      <c r="H2225" s="127">
        <v>2017</v>
      </c>
      <c r="I2225" s="127">
        <v>0</v>
      </c>
      <c r="J2225" s="127">
        <v>1</v>
      </c>
      <c r="K2225" s="127">
        <v>920.1</v>
      </c>
      <c r="L2225" s="127">
        <v>871.1</v>
      </c>
      <c r="M2225" s="127">
        <v>639960.01</v>
      </c>
      <c r="N2225" s="127">
        <v>164818.5</v>
      </c>
      <c r="O2225" s="127">
        <v>184718.63</v>
      </c>
      <c r="P2225" s="127">
        <v>175041.19</v>
      </c>
      <c r="Q2225" s="127">
        <v>695.53</v>
      </c>
    </row>
    <row r="2226" spans="1:17" ht="25.5" x14ac:dyDescent="0.2">
      <c r="A2226" t="str">
        <f t="shared" si="34"/>
        <v>2017_6095</v>
      </c>
      <c r="D2226" s="126">
        <v>2224</v>
      </c>
      <c r="E2226" s="127">
        <v>6095</v>
      </c>
      <c r="F2226" s="127" t="s">
        <v>234</v>
      </c>
      <c r="G2226" s="127">
        <v>6095</v>
      </c>
      <c r="H2226" s="127">
        <v>2017</v>
      </c>
      <c r="I2226" s="127">
        <v>0</v>
      </c>
      <c r="J2226" s="127">
        <v>1</v>
      </c>
      <c r="K2226" s="127">
        <v>638.20000000000005</v>
      </c>
      <c r="L2226" s="127">
        <v>719.3</v>
      </c>
      <c r="M2226" s="127">
        <v>496689.5</v>
      </c>
      <c r="N2226" s="127">
        <v>4991.7</v>
      </c>
      <c r="O2226" s="127">
        <v>23085.46</v>
      </c>
      <c r="P2226" s="127">
        <v>278413.44</v>
      </c>
      <c r="Q2226" s="127">
        <v>778.27</v>
      </c>
    </row>
    <row r="2227" spans="1:17" ht="25.5" x14ac:dyDescent="0.2">
      <c r="A2227" t="str">
        <f t="shared" si="34"/>
        <v>2017_6099</v>
      </c>
      <c r="D2227" s="126">
        <v>2225</v>
      </c>
      <c r="E2227" s="127">
        <v>5157</v>
      </c>
      <c r="F2227" s="127" t="s">
        <v>235</v>
      </c>
      <c r="G2227" s="127">
        <v>6099</v>
      </c>
      <c r="H2227" s="127">
        <v>2017</v>
      </c>
      <c r="I2227" s="127">
        <v>0</v>
      </c>
      <c r="J2227" s="127">
        <v>1</v>
      </c>
      <c r="K2227" s="127">
        <v>615.4</v>
      </c>
      <c r="L2227" s="127">
        <v>600.1</v>
      </c>
      <c r="M2227" s="127">
        <v>267776.14</v>
      </c>
      <c r="N2227" s="127">
        <v>349818.28</v>
      </c>
      <c r="O2227" s="127">
        <v>370936.8</v>
      </c>
      <c r="P2227" s="127">
        <v>302730</v>
      </c>
      <c r="Q2227" s="127">
        <v>435.13</v>
      </c>
    </row>
    <row r="2228" spans="1:17" ht="25.5" x14ac:dyDescent="0.2">
      <c r="A2228" t="str">
        <f t="shared" si="34"/>
        <v>2017_6097</v>
      </c>
      <c r="D2228" s="126">
        <v>2226</v>
      </c>
      <c r="E2228" s="127">
        <v>6097</v>
      </c>
      <c r="F2228" s="127" t="s">
        <v>236</v>
      </c>
      <c r="G2228" s="127">
        <v>6097</v>
      </c>
      <c r="H2228" s="127">
        <v>2017</v>
      </c>
      <c r="I2228" s="127">
        <v>0</v>
      </c>
      <c r="J2228" s="127">
        <v>1</v>
      </c>
      <c r="K2228" s="127">
        <v>197.9</v>
      </c>
      <c r="L2228" s="127">
        <v>126.9</v>
      </c>
      <c r="M2228" s="127">
        <v>63766.99</v>
      </c>
      <c r="N2228" s="127">
        <v>0</v>
      </c>
      <c r="O2228" s="127">
        <v>6252.2</v>
      </c>
      <c r="P2228" s="127">
        <v>67997</v>
      </c>
      <c r="Q2228" s="127">
        <v>322.22000000000003</v>
      </c>
    </row>
    <row r="2229" spans="1:17" ht="25.5" x14ac:dyDescent="0.2">
      <c r="A2229" t="str">
        <f t="shared" si="34"/>
        <v>2017_6098</v>
      </c>
      <c r="D2229" s="126">
        <v>2227</v>
      </c>
      <c r="E2229" s="127">
        <v>6098</v>
      </c>
      <c r="F2229" s="127" t="s">
        <v>346</v>
      </c>
      <c r="G2229" s="127">
        <v>6098</v>
      </c>
      <c r="H2229" s="127">
        <v>2017</v>
      </c>
      <c r="I2229" s="127">
        <v>0</v>
      </c>
      <c r="J2229" s="127">
        <v>1</v>
      </c>
      <c r="K2229" s="127">
        <v>1565</v>
      </c>
      <c r="L2229" s="127">
        <v>1458</v>
      </c>
      <c r="M2229" s="127">
        <v>257165.77</v>
      </c>
      <c r="N2229" s="127">
        <v>367524.06</v>
      </c>
      <c r="O2229" s="127">
        <v>371657.92</v>
      </c>
      <c r="P2229" s="127">
        <v>276181.03000000003</v>
      </c>
      <c r="Q2229" s="127">
        <v>164.32</v>
      </c>
    </row>
    <row r="2230" spans="1:17" ht="38.25" x14ac:dyDescent="0.2">
      <c r="A2230" t="str">
        <f t="shared" si="34"/>
        <v>2017_6100</v>
      </c>
      <c r="D2230" s="126">
        <v>2228</v>
      </c>
      <c r="E2230" s="127">
        <v>6100</v>
      </c>
      <c r="F2230" s="127" t="s">
        <v>237</v>
      </c>
      <c r="G2230" s="127">
        <v>6100</v>
      </c>
      <c r="H2230" s="127">
        <v>2017</v>
      </c>
      <c r="I2230" s="127">
        <v>0</v>
      </c>
      <c r="J2230" s="127">
        <v>1</v>
      </c>
      <c r="K2230" s="127">
        <v>511</v>
      </c>
      <c r="L2230" s="127">
        <v>479</v>
      </c>
      <c r="M2230" s="127">
        <v>938169.43</v>
      </c>
      <c r="N2230" s="127">
        <v>158583.66</v>
      </c>
      <c r="O2230" s="127">
        <v>162690.23999999999</v>
      </c>
      <c r="P2230" s="127">
        <v>233380.59</v>
      </c>
      <c r="Q2230" s="127">
        <v>1835.95</v>
      </c>
    </row>
    <row r="2231" spans="1:17" ht="25.5" x14ac:dyDescent="0.2">
      <c r="A2231" t="str">
        <f t="shared" si="34"/>
        <v>2017_6101</v>
      </c>
      <c r="D2231" s="126">
        <v>2229</v>
      </c>
      <c r="E2231" s="127">
        <v>6101</v>
      </c>
      <c r="F2231" s="127" t="s">
        <v>238</v>
      </c>
      <c r="G2231" s="127">
        <v>6101</v>
      </c>
      <c r="H2231" s="127">
        <v>2017</v>
      </c>
      <c r="I2231" s="127">
        <v>0</v>
      </c>
      <c r="J2231" s="127">
        <v>1</v>
      </c>
      <c r="K2231" s="127">
        <v>6797.2</v>
      </c>
      <c r="L2231" s="127">
        <v>6789.8</v>
      </c>
      <c r="M2231" s="127">
        <v>2017433.06</v>
      </c>
      <c r="N2231" s="127">
        <v>1499496.56</v>
      </c>
      <c r="O2231" s="127">
        <v>1559906.82</v>
      </c>
      <c r="P2231" s="127">
        <v>1296049.24</v>
      </c>
      <c r="Q2231" s="127">
        <v>296.8</v>
      </c>
    </row>
    <row r="2232" spans="1:17" ht="25.5" x14ac:dyDescent="0.2">
      <c r="A2232" t="str">
        <f t="shared" si="34"/>
        <v>2017_6096</v>
      </c>
      <c r="D2232" s="126">
        <v>2230</v>
      </c>
      <c r="E2232" s="127">
        <v>6096</v>
      </c>
      <c r="F2232" s="127" t="s">
        <v>419</v>
      </c>
      <c r="G2232" s="127">
        <v>6096</v>
      </c>
      <c r="H2232" s="127">
        <v>2017</v>
      </c>
      <c r="I2232" s="127">
        <v>0</v>
      </c>
      <c r="J2232" s="127">
        <v>2</v>
      </c>
      <c r="K2232" s="127">
        <v>1137.2</v>
      </c>
      <c r="L2232" s="127">
        <v>1097</v>
      </c>
      <c r="M2232" s="127">
        <v>808403.45</v>
      </c>
      <c r="N2232" s="127">
        <v>288410.68</v>
      </c>
      <c r="O2232" s="127">
        <v>304868.25</v>
      </c>
      <c r="P2232" s="127">
        <v>368485.09</v>
      </c>
      <c r="Q2232" s="127">
        <v>710.87</v>
      </c>
    </row>
    <row r="2233" spans="1:17" ht="25.5" x14ac:dyDescent="0.2">
      <c r="A2233" t="str">
        <f t="shared" si="34"/>
        <v>2017_6094</v>
      </c>
      <c r="D2233" s="126">
        <v>2231</v>
      </c>
      <c r="E2233" s="127">
        <v>6094</v>
      </c>
      <c r="F2233" s="127" t="s">
        <v>239</v>
      </c>
      <c r="G2233" s="127">
        <v>6094</v>
      </c>
      <c r="H2233" s="127">
        <v>2017</v>
      </c>
      <c r="I2233" s="127">
        <v>0</v>
      </c>
      <c r="J2233" s="127">
        <v>1</v>
      </c>
      <c r="K2233" s="127">
        <v>581.70000000000005</v>
      </c>
      <c r="L2233" s="127">
        <v>493.3</v>
      </c>
      <c r="M2233" s="127">
        <v>314600.63</v>
      </c>
      <c r="N2233" s="127">
        <v>99977.4</v>
      </c>
      <c r="O2233" s="127">
        <v>115019.31</v>
      </c>
      <c r="P2233" s="127">
        <v>199910.48</v>
      </c>
      <c r="Q2233" s="127">
        <v>540.83000000000004</v>
      </c>
    </row>
    <row r="2234" spans="1:17" x14ac:dyDescent="0.2">
      <c r="A2234" t="str">
        <f t="shared" si="34"/>
        <v>2017_6102</v>
      </c>
      <c r="D2234" s="126">
        <v>2232</v>
      </c>
      <c r="E2234" s="127">
        <v>6102</v>
      </c>
      <c r="F2234" s="127" t="s">
        <v>240</v>
      </c>
      <c r="G2234" s="127">
        <v>6102</v>
      </c>
      <c r="H2234" s="127">
        <v>2017</v>
      </c>
      <c r="I2234" s="127">
        <v>0</v>
      </c>
      <c r="J2234" s="127">
        <v>1</v>
      </c>
      <c r="K2234" s="127">
        <v>1848.2</v>
      </c>
      <c r="L2234" s="127">
        <v>1928.2</v>
      </c>
      <c r="M2234" s="127">
        <v>376246.6</v>
      </c>
      <c r="N2234" s="127">
        <v>400242.93</v>
      </c>
      <c r="O2234" s="127">
        <v>458592.57</v>
      </c>
      <c r="P2234" s="127">
        <v>822179.6</v>
      </c>
      <c r="Q2234" s="127">
        <v>203.57</v>
      </c>
    </row>
    <row r="2235" spans="1:17" ht="25.5" x14ac:dyDescent="0.2">
      <c r="A2235" t="str">
        <f t="shared" si="34"/>
        <v>2017_6120</v>
      </c>
      <c r="D2235" s="126">
        <v>2233</v>
      </c>
      <c r="E2235" s="127">
        <v>6120</v>
      </c>
      <c r="F2235" s="127" t="s">
        <v>241</v>
      </c>
      <c r="G2235" s="127">
        <v>6120</v>
      </c>
      <c r="H2235" s="127">
        <v>2017</v>
      </c>
      <c r="I2235" s="127">
        <v>0</v>
      </c>
      <c r="J2235" s="127">
        <v>1</v>
      </c>
      <c r="K2235" s="127">
        <v>1163.0999999999999</v>
      </c>
      <c r="L2235" s="127">
        <v>1227.0999999999999</v>
      </c>
      <c r="M2235" s="127">
        <v>548604.66</v>
      </c>
      <c r="N2235" s="127">
        <v>333340.12</v>
      </c>
      <c r="O2235" s="127">
        <v>365955.71</v>
      </c>
      <c r="P2235" s="127">
        <v>679880.48</v>
      </c>
      <c r="Q2235" s="127">
        <v>471.67</v>
      </c>
    </row>
    <row r="2236" spans="1:17" ht="25.5" x14ac:dyDescent="0.2">
      <c r="A2236" t="str">
        <f t="shared" si="34"/>
        <v>2017_6138</v>
      </c>
      <c r="D2236" s="126">
        <v>2234</v>
      </c>
      <c r="E2236" s="127">
        <v>6138</v>
      </c>
      <c r="F2236" s="127" t="s">
        <v>242</v>
      </c>
      <c r="G2236" s="127">
        <v>6138</v>
      </c>
      <c r="H2236" s="127">
        <v>2017</v>
      </c>
      <c r="I2236" s="127">
        <v>0</v>
      </c>
      <c r="J2236" s="127">
        <v>1</v>
      </c>
      <c r="K2236" s="127">
        <v>368.8</v>
      </c>
      <c r="L2236" s="127">
        <v>353.2</v>
      </c>
      <c r="M2236" s="127">
        <v>103206.63</v>
      </c>
      <c r="N2236" s="127">
        <v>193298.22</v>
      </c>
      <c r="O2236" s="127">
        <v>195673.61</v>
      </c>
      <c r="P2236" s="127">
        <v>124100.22</v>
      </c>
      <c r="Q2236" s="127">
        <v>279.83999999999997</v>
      </c>
    </row>
    <row r="2237" spans="1:17" ht="25.5" x14ac:dyDescent="0.2">
      <c r="A2237" t="str">
        <f t="shared" si="34"/>
        <v>2017_5751</v>
      </c>
      <c r="D2237" s="126">
        <v>2235</v>
      </c>
      <c r="E2237" s="127">
        <v>5751</v>
      </c>
      <c r="F2237" s="127" t="s">
        <v>243</v>
      </c>
      <c r="G2237" s="127">
        <v>5751</v>
      </c>
      <c r="H2237" s="127">
        <v>2017</v>
      </c>
      <c r="I2237" s="127">
        <v>0</v>
      </c>
      <c r="J2237" s="127">
        <v>1</v>
      </c>
      <c r="K2237" s="127">
        <v>600.29999999999995</v>
      </c>
      <c r="L2237" s="127">
        <v>593.5</v>
      </c>
      <c r="M2237" s="127">
        <v>752852.49</v>
      </c>
      <c r="N2237" s="127">
        <v>200471.74</v>
      </c>
      <c r="O2237" s="127">
        <v>226136.9</v>
      </c>
      <c r="P2237" s="127">
        <v>292536.56</v>
      </c>
      <c r="Q2237" s="127">
        <v>1254.1300000000001</v>
      </c>
    </row>
    <row r="2238" spans="1:17" x14ac:dyDescent="0.2">
      <c r="A2238" t="str">
        <f t="shared" si="34"/>
        <v>2017_6165</v>
      </c>
      <c r="D2238" s="126">
        <v>2236</v>
      </c>
      <c r="E2238" s="127">
        <v>6165</v>
      </c>
      <c r="F2238" s="127" t="s">
        <v>244</v>
      </c>
      <c r="G2238" s="127">
        <v>6165</v>
      </c>
      <c r="H2238" s="127">
        <v>2017</v>
      </c>
      <c r="I2238" s="127">
        <v>0</v>
      </c>
      <c r="J2238" s="127">
        <v>1</v>
      </c>
      <c r="K2238" s="127">
        <v>204.1</v>
      </c>
      <c r="L2238" s="127">
        <v>242.1</v>
      </c>
      <c r="M2238" s="127">
        <v>441615.2</v>
      </c>
      <c r="N2238" s="127">
        <v>150013.4</v>
      </c>
      <c r="O2238" s="127">
        <v>156746.68</v>
      </c>
      <c r="P2238" s="127">
        <v>47495.519999999997</v>
      </c>
      <c r="Q2238" s="127">
        <v>2163.7199999999998</v>
      </c>
    </row>
    <row r="2239" spans="1:17" x14ac:dyDescent="0.2">
      <c r="A2239" t="str">
        <f t="shared" si="34"/>
        <v>2017_6175</v>
      </c>
      <c r="D2239" s="126">
        <v>2237</v>
      </c>
      <c r="E2239" s="127">
        <v>6175</v>
      </c>
      <c r="F2239" s="127" t="s">
        <v>245</v>
      </c>
      <c r="G2239" s="127">
        <v>6175</v>
      </c>
      <c r="H2239" s="127">
        <v>2017</v>
      </c>
      <c r="I2239" s="127">
        <v>0</v>
      </c>
      <c r="J2239" s="127">
        <v>1</v>
      </c>
      <c r="K2239" s="127">
        <v>633.4</v>
      </c>
      <c r="L2239" s="127">
        <v>599</v>
      </c>
      <c r="M2239" s="127">
        <v>645518.17000000004</v>
      </c>
      <c r="N2239" s="127">
        <v>640004.48</v>
      </c>
      <c r="O2239" s="127">
        <v>674423.73</v>
      </c>
      <c r="P2239" s="127">
        <v>343197.61</v>
      </c>
      <c r="Q2239" s="127">
        <v>1019.13</v>
      </c>
    </row>
    <row r="2240" spans="1:17" ht="25.5" x14ac:dyDescent="0.2">
      <c r="A2240" t="str">
        <f t="shared" si="34"/>
        <v>2017_6219</v>
      </c>
      <c r="D2240" s="126">
        <v>2238</v>
      </c>
      <c r="E2240" s="127">
        <v>6219</v>
      </c>
      <c r="F2240" s="127" t="s">
        <v>246</v>
      </c>
      <c r="G2240" s="127">
        <v>6219</v>
      </c>
      <c r="H2240" s="127">
        <v>2017</v>
      </c>
      <c r="I2240" s="127">
        <v>0</v>
      </c>
      <c r="J2240" s="127">
        <v>1</v>
      </c>
      <c r="K2240" s="127">
        <v>2292.9</v>
      </c>
      <c r="L2240" s="127">
        <v>2371.1</v>
      </c>
      <c r="M2240" s="127">
        <v>1466329.35</v>
      </c>
      <c r="N2240" s="127">
        <v>229748.56</v>
      </c>
      <c r="O2240" s="127">
        <v>285524.63</v>
      </c>
      <c r="P2240" s="127">
        <v>636369.59</v>
      </c>
      <c r="Q2240" s="127">
        <v>639.51</v>
      </c>
    </row>
    <row r="2241" spans="1:17" x14ac:dyDescent="0.2">
      <c r="A2241" t="str">
        <f t="shared" si="34"/>
        <v>2017_6246</v>
      </c>
      <c r="D2241" s="126">
        <v>2239</v>
      </c>
      <c r="E2241" s="127">
        <v>6246</v>
      </c>
      <c r="F2241" s="127" t="s">
        <v>247</v>
      </c>
      <c r="G2241" s="127">
        <v>6246</v>
      </c>
      <c r="H2241" s="127">
        <v>2017</v>
      </c>
      <c r="I2241" s="127">
        <v>0</v>
      </c>
      <c r="J2241" s="127">
        <v>1</v>
      </c>
      <c r="K2241" s="127">
        <v>160.69999999999999</v>
      </c>
      <c r="L2241" s="127">
        <v>79.2</v>
      </c>
      <c r="M2241" s="127">
        <v>812606.06</v>
      </c>
      <c r="N2241" s="127">
        <v>110037.59</v>
      </c>
      <c r="O2241" s="127">
        <v>116014.81</v>
      </c>
      <c r="P2241" s="127">
        <v>92558</v>
      </c>
      <c r="Q2241" s="127">
        <v>5056.66</v>
      </c>
    </row>
    <row r="2242" spans="1:17" ht="38.25" x14ac:dyDescent="0.2">
      <c r="A2242" t="str">
        <f t="shared" si="34"/>
        <v>2017_6273</v>
      </c>
      <c r="D2242" s="126">
        <v>2240</v>
      </c>
      <c r="E2242" s="127">
        <v>6273</v>
      </c>
      <c r="F2242" s="127" t="s">
        <v>248</v>
      </c>
      <c r="G2242" s="127">
        <v>6273</v>
      </c>
      <c r="H2242" s="127">
        <v>2017</v>
      </c>
      <c r="I2242" s="127">
        <v>0</v>
      </c>
      <c r="J2242" s="127">
        <v>1</v>
      </c>
      <c r="K2242" s="127">
        <v>821.4</v>
      </c>
      <c r="L2242" s="127">
        <v>816.4</v>
      </c>
      <c r="M2242" s="127">
        <v>412079.41</v>
      </c>
      <c r="N2242" s="127">
        <v>149978.51</v>
      </c>
      <c r="O2242" s="127">
        <v>176621.46</v>
      </c>
      <c r="P2242" s="127">
        <v>208583.02</v>
      </c>
      <c r="Q2242" s="127">
        <v>501.68</v>
      </c>
    </row>
    <row r="2243" spans="1:17" x14ac:dyDescent="0.2">
      <c r="A2243" t="str">
        <f t="shared" si="34"/>
        <v>2017_6408</v>
      </c>
      <c r="D2243" s="126">
        <v>2241</v>
      </c>
      <c r="E2243" s="127">
        <v>6408</v>
      </c>
      <c r="F2243" s="127" t="s">
        <v>249</v>
      </c>
      <c r="G2243" s="127">
        <v>6408</v>
      </c>
      <c r="H2243" s="127">
        <v>2017</v>
      </c>
      <c r="I2243" s="127">
        <v>0</v>
      </c>
      <c r="J2243" s="127">
        <v>1</v>
      </c>
      <c r="K2243" s="127">
        <v>899.1</v>
      </c>
      <c r="L2243" s="127">
        <v>968.5</v>
      </c>
      <c r="M2243" s="127">
        <v>285706.90999999997</v>
      </c>
      <c r="N2243" s="127">
        <v>215015.08</v>
      </c>
      <c r="O2243" s="127">
        <v>235752.76</v>
      </c>
      <c r="P2243" s="127">
        <v>190907</v>
      </c>
      <c r="Q2243" s="127">
        <v>317.77</v>
      </c>
    </row>
    <row r="2244" spans="1:17" x14ac:dyDescent="0.2">
      <c r="A2244" t="str">
        <f t="shared" ref="A2244:A2307" si="35">CONCATENATE(H2244,"_",G2244)</f>
        <v>2017_6453</v>
      </c>
      <c r="D2244" s="126">
        <v>2242</v>
      </c>
      <c r="E2244" s="127">
        <v>6453</v>
      </c>
      <c r="F2244" s="127" t="s">
        <v>250</v>
      </c>
      <c r="G2244" s="127">
        <v>6453</v>
      </c>
      <c r="H2244" s="127">
        <v>2017</v>
      </c>
      <c r="I2244" s="127">
        <v>0</v>
      </c>
      <c r="J2244" s="127">
        <v>1</v>
      </c>
      <c r="K2244" s="127">
        <v>587.20000000000005</v>
      </c>
      <c r="L2244" s="127">
        <v>810.4</v>
      </c>
      <c r="M2244" s="127">
        <v>575571.19999999995</v>
      </c>
      <c r="N2244" s="127">
        <v>174826.9</v>
      </c>
      <c r="O2244" s="127">
        <v>191808.64000000001</v>
      </c>
      <c r="P2244" s="127">
        <v>132943</v>
      </c>
      <c r="Q2244" s="127">
        <v>980.2</v>
      </c>
    </row>
    <row r="2245" spans="1:17" x14ac:dyDescent="0.2">
      <c r="A2245" t="str">
        <f t="shared" si="35"/>
        <v>2017_6460</v>
      </c>
      <c r="D2245" s="126">
        <v>2243</v>
      </c>
      <c r="E2245" s="127">
        <v>6460</v>
      </c>
      <c r="F2245" s="127" t="s">
        <v>251</v>
      </c>
      <c r="G2245" s="127">
        <v>6460</v>
      </c>
      <c r="H2245" s="127">
        <v>2017</v>
      </c>
      <c r="I2245" s="127">
        <v>0</v>
      </c>
      <c r="J2245" s="127">
        <v>1</v>
      </c>
      <c r="K2245" s="127">
        <v>632.1</v>
      </c>
      <c r="L2245" s="127">
        <v>641.70000000000005</v>
      </c>
      <c r="M2245" s="127">
        <v>418924.48</v>
      </c>
      <c r="N2245" s="127">
        <v>249791.1</v>
      </c>
      <c r="O2245" s="127">
        <v>269635.90999999997</v>
      </c>
      <c r="P2245" s="127">
        <v>168685.62</v>
      </c>
      <c r="Q2245" s="127">
        <v>662.75</v>
      </c>
    </row>
    <row r="2246" spans="1:17" ht="25.5" x14ac:dyDescent="0.2">
      <c r="A2246" t="str">
        <f t="shared" si="35"/>
        <v>2017_6462</v>
      </c>
      <c r="D2246" s="126">
        <v>2244</v>
      </c>
      <c r="E2246" s="127">
        <v>6462</v>
      </c>
      <c r="F2246" s="127" t="s">
        <v>252</v>
      </c>
      <c r="G2246" s="127">
        <v>6462</v>
      </c>
      <c r="H2246" s="127">
        <v>2017</v>
      </c>
      <c r="I2246" s="127">
        <v>0</v>
      </c>
      <c r="J2246" s="127">
        <v>1</v>
      </c>
      <c r="K2246" s="127">
        <v>283</v>
      </c>
      <c r="L2246" s="127">
        <v>253</v>
      </c>
      <c r="M2246" s="127">
        <v>556655.39</v>
      </c>
      <c r="N2246" s="127">
        <v>129856.05</v>
      </c>
      <c r="O2246" s="127">
        <v>130410.91</v>
      </c>
      <c r="P2246" s="127">
        <v>107997.83</v>
      </c>
      <c r="Q2246" s="127">
        <v>1966.98</v>
      </c>
    </row>
    <row r="2247" spans="1:17" x14ac:dyDescent="0.2">
      <c r="A2247" t="str">
        <f t="shared" si="35"/>
        <v>2017_6471</v>
      </c>
      <c r="D2247" s="126">
        <v>2245</v>
      </c>
      <c r="E2247" s="127">
        <v>6471</v>
      </c>
      <c r="F2247" s="127" t="s">
        <v>253</v>
      </c>
      <c r="G2247" s="127">
        <v>6471</v>
      </c>
      <c r="H2247" s="127">
        <v>2017</v>
      </c>
      <c r="I2247" s="127">
        <v>0</v>
      </c>
      <c r="J2247" s="127">
        <v>1</v>
      </c>
      <c r="K2247" s="127">
        <v>437</v>
      </c>
      <c r="L2247" s="127">
        <v>408</v>
      </c>
      <c r="M2247" s="127">
        <v>155483.84</v>
      </c>
      <c r="N2247" s="127">
        <v>114911.57</v>
      </c>
      <c r="O2247" s="127">
        <v>124873.48</v>
      </c>
      <c r="P2247" s="127">
        <v>70690.98</v>
      </c>
      <c r="Q2247" s="127">
        <v>355.8</v>
      </c>
    </row>
    <row r="2248" spans="1:17" ht="25.5" x14ac:dyDescent="0.2">
      <c r="A2248" t="str">
        <f t="shared" si="35"/>
        <v>2017_6509</v>
      </c>
      <c r="D2248" s="126">
        <v>2246</v>
      </c>
      <c r="E2248" s="127">
        <v>6509</v>
      </c>
      <c r="F2248" s="127" t="s">
        <v>254</v>
      </c>
      <c r="G2248" s="127">
        <v>6509</v>
      </c>
      <c r="H2248" s="127">
        <v>2017</v>
      </c>
      <c r="I2248" s="127">
        <v>0</v>
      </c>
      <c r="J2248" s="127">
        <v>1</v>
      </c>
      <c r="K2248" s="127">
        <v>355.2</v>
      </c>
      <c r="L2248" s="127">
        <v>343.2</v>
      </c>
      <c r="M2248" s="127">
        <v>830863.74</v>
      </c>
      <c r="N2248" s="127">
        <v>149802.67000000001</v>
      </c>
      <c r="O2248" s="127">
        <v>151266.4</v>
      </c>
      <c r="P2248" s="127">
        <v>126842.42</v>
      </c>
      <c r="Q2248" s="127">
        <v>2339.14</v>
      </c>
    </row>
    <row r="2249" spans="1:17" ht="25.5" x14ac:dyDescent="0.2">
      <c r="A2249" t="str">
        <f t="shared" si="35"/>
        <v>2017_6512</v>
      </c>
      <c r="D2249" s="126">
        <v>2247</v>
      </c>
      <c r="E2249" s="127">
        <v>6512</v>
      </c>
      <c r="F2249" s="127" t="s">
        <v>255</v>
      </c>
      <c r="G2249" s="127">
        <v>6512</v>
      </c>
      <c r="H2249" s="127">
        <v>2017</v>
      </c>
      <c r="I2249" s="127">
        <v>0</v>
      </c>
      <c r="J2249" s="127">
        <v>1</v>
      </c>
      <c r="K2249" s="127">
        <v>348.5</v>
      </c>
      <c r="L2249" s="127">
        <v>346.3</v>
      </c>
      <c r="M2249" s="127">
        <v>70590.66</v>
      </c>
      <c r="N2249" s="127">
        <v>103893.64</v>
      </c>
      <c r="O2249" s="127">
        <v>104435.4</v>
      </c>
      <c r="P2249" s="127">
        <v>97827.9</v>
      </c>
      <c r="Q2249" s="127">
        <v>202.56</v>
      </c>
    </row>
    <row r="2250" spans="1:17" ht="25.5" x14ac:dyDescent="0.2">
      <c r="A2250" t="str">
        <f t="shared" si="35"/>
        <v>2017_6516</v>
      </c>
      <c r="D2250" s="126">
        <v>2248</v>
      </c>
      <c r="E2250" s="127">
        <v>6516</v>
      </c>
      <c r="F2250" s="127" t="s">
        <v>256</v>
      </c>
      <c r="G2250" s="127">
        <v>6516</v>
      </c>
      <c r="H2250" s="127">
        <v>2017</v>
      </c>
      <c r="I2250" s="127">
        <v>0</v>
      </c>
      <c r="J2250" s="127">
        <v>1</v>
      </c>
      <c r="K2250" s="127">
        <v>162</v>
      </c>
      <c r="L2250" s="127">
        <v>50</v>
      </c>
      <c r="M2250" s="127">
        <v>447280.46</v>
      </c>
      <c r="N2250" s="127">
        <v>0</v>
      </c>
      <c r="O2250" s="127">
        <v>7541.5</v>
      </c>
      <c r="P2250" s="127">
        <v>41076</v>
      </c>
      <c r="Q2250" s="127">
        <v>2760.99</v>
      </c>
    </row>
    <row r="2251" spans="1:17" ht="25.5" x14ac:dyDescent="0.2">
      <c r="A2251" t="str">
        <f t="shared" si="35"/>
        <v>2017_6534</v>
      </c>
      <c r="D2251" s="126">
        <v>2249</v>
      </c>
      <c r="E2251" s="127">
        <v>6534</v>
      </c>
      <c r="F2251" s="127" t="s">
        <v>257</v>
      </c>
      <c r="G2251" s="127">
        <v>6534</v>
      </c>
      <c r="H2251" s="127">
        <v>2017</v>
      </c>
      <c r="I2251" s="127">
        <v>0</v>
      </c>
      <c r="J2251" s="127">
        <v>1</v>
      </c>
      <c r="K2251" s="127">
        <v>685.1</v>
      </c>
      <c r="L2251" s="127">
        <v>762.1</v>
      </c>
      <c r="M2251" s="127">
        <v>99447.76</v>
      </c>
      <c r="N2251" s="127">
        <v>194805.92</v>
      </c>
      <c r="O2251" s="127">
        <v>215567.37</v>
      </c>
      <c r="P2251" s="127">
        <v>229346.29</v>
      </c>
      <c r="Q2251" s="127">
        <v>145.16</v>
      </c>
    </row>
    <row r="2252" spans="1:17" x14ac:dyDescent="0.2">
      <c r="A2252" t="str">
        <f t="shared" si="35"/>
        <v>2017_6536</v>
      </c>
      <c r="D2252" s="126">
        <v>2250</v>
      </c>
      <c r="E2252" s="127">
        <v>1935</v>
      </c>
      <c r="F2252" s="127" t="s">
        <v>258</v>
      </c>
      <c r="G2252" s="127">
        <v>6536</v>
      </c>
      <c r="H2252" s="127">
        <v>2017</v>
      </c>
      <c r="I2252" s="127">
        <v>0</v>
      </c>
      <c r="J2252" s="127">
        <v>1</v>
      </c>
      <c r="K2252" s="127">
        <v>1102.4000000000001</v>
      </c>
      <c r="L2252" s="127">
        <v>1095.7</v>
      </c>
      <c r="M2252" s="127">
        <v>867406.1</v>
      </c>
      <c r="N2252" s="127">
        <v>332175.62</v>
      </c>
      <c r="O2252" s="127">
        <v>357387.67</v>
      </c>
      <c r="P2252" s="127">
        <v>287702.62</v>
      </c>
      <c r="Q2252" s="127">
        <v>786.83</v>
      </c>
    </row>
    <row r="2253" spans="1:17" x14ac:dyDescent="0.2">
      <c r="A2253" t="str">
        <f t="shared" si="35"/>
        <v>2017_6561</v>
      </c>
      <c r="D2253" s="126">
        <v>2251</v>
      </c>
      <c r="E2253" s="127">
        <v>6561</v>
      </c>
      <c r="F2253" s="127" t="s">
        <v>259</v>
      </c>
      <c r="G2253" s="127">
        <v>6561</v>
      </c>
      <c r="H2253" s="127">
        <v>2017</v>
      </c>
      <c r="I2253" s="127">
        <v>0</v>
      </c>
      <c r="J2253" s="127">
        <v>1</v>
      </c>
      <c r="K2253" s="127">
        <v>361.5</v>
      </c>
      <c r="L2253" s="127">
        <v>273</v>
      </c>
      <c r="M2253" s="127">
        <v>280478.07</v>
      </c>
      <c r="N2253" s="127">
        <v>100009.42</v>
      </c>
      <c r="O2253" s="127">
        <v>132738.26999999999</v>
      </c>
      <c r="P2253" s="127">
        <v>165478.31</v>
      </c>
      <c r="Q2253" s="127">
        <v>775.87</v>
      </c>
    </row>
    <row r="2254" spans="1:17" ht="25.5" x14ac:dyDescent="0.2">
      <c r="A2254" t="str">
        <f t="shared" si="35"/>
        <v>2017_6579</v>
      </c>
      <c r="D2254" s="126">
        <v>2252</v>
      </c>
      <c r="E2254" s="127">
        <v>6579</v>
      </c>
      <c r="F2254" s="127" t="s">
        <v>260</v>
      </c>
      <c r="G2254" s="127">
        <v>6579</v>
      </c>
      <c r="H2254" s="127">
        <v>2017</v>
      </c>
      <c r="I2254" s="127">
        <v>0</v>
      </c>
      <c r="J2254" s="127">
        <v>1</v>
      </c>
      <c r="K2254" s="127">
        <v>3397.6</v>
      </c>
      <c r="L2254" s="127">
        <v>3990.2</v>
      </c>
      <c r="M2254" s="127">
        <v>992683</v>
      </c>
      <c r="N2254" s="127">
        <v>749381.75</v>
      </c>
      <c r="O2254" s="127">
        <v>775049.87</v>
      </c>
      <c r="P2254" s="127">
        <v>710884.22</v>
      </c>
      <c r="Q2254" s="127">
        <v>292.17</v>
      </c>
    </row>
    <row r="2255" spans="1:17" ht="38.25" x14ac:dyDescent="0.2">
      <c r="A2255" t="str">
        <f t="shared" si="35"/>
        <v>2017_6592</v>
      </c>
      <c r="D2255" s="126">
        <v>2253</v>
      </c>
      <c r="E2255" s="127">
        <v>6592</v>
      </c>
      <c r="F2255" s="127" t="s">
        <v>399</v>
      </c>
      <c r="G2255" s="127">
        <v>6592</v>
      </c>
      <c r="H2255" s="127">
        <v>2017</v>
      </c>
      <c r="I2255" s="127">
        <v>0</v>
      </c>
      <c r="J2255" s="127">
        <v>2</v>
      </c>
      <c r="K2255" s="127">
        <v>970.2</v>
      </c>
      <c r="L2255" s="127">
        <v>804.6</v>
      </c>
      <c r="M2255" s="127">
        <v>331589.18</v>
      </c>
      <c r="N2255" s="127">
        <v>182852.33</v>
      </c>
      <c r="O2255" s="127">
        <v>200475.9</v>
      </c>
      <c r="P2255" s="127">
        <v>395854.48</v>
      </c>
      <c r="Q2255" s="127">
        <v>341.77</v>
      </c>
    </row>
    <row r="2256" spans="1:17" ht="25.5" x14ac:dyDescent="0.2">
      <c r="A2256" t="str">
        <f t="shared" si="35"/>
        <v>2017_6615</v>
      </c>
      <c r="D2256" s="126">
        <v>2254</v>
      </c>
      <c r="E2256" s="127">
        <v>6615</v>
      </c>
      <c r="F2256" s="127" t="s">
        <v>261</v>
      </c>
      <c r="G2256" s="127">
        <v>6615</v>
      </c>
      <c r="H2256" s="127">
        <v>2017</v>
      </c>
      <c r="I2256" s="127">
        <v>0</v>
      </c>
      <c r="J2256" s="127">
        <v>1</v>
      </c>
      <c r="K2256" s="127">
        <v>621.6</v>
      </c>
      <c r="L2256" s="127">
        <v>744.1</v>
      </c>
      <c r="M2256" s="127">
        <v>446194.85</v>
      </c>
      <c r="N2256" s="127">
        <v>259810.27</v>
      </c>
      <c r="O2256" s="127">
        <v>286329.71000000002</v>
      </c>
      <c r="P2256" s="127">
        <v>240398</v>
      </c>
      <c r="Q2256" s="127">
        <v>717.82</v>
      </c>
    </row>
    <row r="2257" spans="1:17" x14ac:dyDescent="0.2">
      <c r="A2257" t="str">
        <f t="shared" si="35"/>
        <v>2017_6651</v>
      </c>
      <c r="D2257" s="126">
        <v>2255</v>
      </c>
      <c r="E2257" s="127">
        <v>6651</v>
      </c>
      <c r="F2257" s="127" t="s">
        <v>262</v>
      </c>
      <c r="G2257" s="127">
        <v>6651</v>
      </c>
      <c r="H2257" s="127">
        <v>2017</v>
      </c>
      <c r="I2257" s="127">
        <v>0</v>
      </c>
      <c r="J2257" s="127">
        <v>1</v>
      </c>
      <c r="K2257" s="127">
        <v>304</v>
      </c>
      <c r="L2257" s="127">
        <v>278.60000000000002</v>
      </c>
      <c r="M2257" s="127">
        <v>252499.58</v>
      </c>
      <c r="N2257" s="127">
        <v>0</v>
      </c>
      <c r="O2257" s="127">
        <v>15602.1</v>
      </c>
      <c r="P2257" s="127">
        <v>95181.42</v>
      </c>
      <c r="Q2257" s="127">
        <v>830.59</v>
      </c>
    </row>
    <row r="2258" spans="1:17" ht="38.25" x14ac:dyDescent="0.2">
      <c r="A2258" t="str">
        <f t="shared" si="35"/>
        <v>2017_6660</v>
      </c>
      <c r="D2258" s="126">
        <v>2256</v>
      </c>
      <c r="E2258" s="127">
        <v>6660</v>
      </c>
      <c r="F2258" s="127" t="s">
        <v>263</v>
      </c>
      <c r="G2258" s="127">
        <v>6660</v>
      </c>
      <c r="H2258" s="127">
        <v>2017</v>
      </c>
      <c r="I2258" s="127">
        <v>0</v>
      </c>
      <c r="J2258" s="127">
        <v>1</v>
      </c>
      <c r="K2258" s="127">
        <v>1534.5</v>
      </c>
      <c r="L2258" s="127">
        <v>1475.5</v>
      </c>
      <c r="M2258" s="127">
        <v>985426.19</v>
      </c>
      <c r="N2258" s="127">
        <v>535373.39</v>
      </c>
      <c r="O2258" s="127">
        <v>599255.96</v>
      </c>
      <c r="P2258" s="127">
        <v>355560.47</v>
      </c>
      <c r="Q2258" s="127">
        <v>642.17999999999995</v>
      </c>
    </row>
    <row r="2259" spans="1:17" x14ac:dyDescent="0.2">
      <c r="A2259" t="str">
        <f t="shared" si="35"/>
        <v>2017_6700</v>
      </c>
      <c r="D2259" s="126">
        <v>2257</v>
      </c>
      <c r="E2259" s="127">
        <v>6700</v>
      </c>
      <c r="F2259" s="127" t="s">
        <v>264</v>
      </c>
      <c r="G2259" s="127">
        <v>6700</v>
      </c>
      <c r="H2259" s="127">
        <v>2017</v>
      </c>
      <c r="I2259" s="127">
        <v>0</v>
      </c>
      <c r="J2259" s="127">
        <v>1</v>
      </c>
      <c r="K2259" s="127">
        <v>481.2</v>
      </c>
      <c r="L2259" s="127">
        <v>468</v>
      </c>
      <c r="M2259" s="127">
        <v>515598.65</v>
      </c>
      <c r="N2259" s="127">
        <v>65790.929999999993</v>
      </c>
      <c r="O2259" s="127">
        <v>134148.93</v>
      </c>
      <c r="P2259" s="127">
        <v>135655.56</v>
      </c>
      <c r="Q2259" s="127">
        <v>1071.49</v>
      </c>
    </row>
    <row r="2260" spans="1:17" x14ac:dyDescent="0.2">
      <c r="A2260" t="str">
        <f t="shared" si="35"/>
        <v>2017_6759</v>
      </c>
      <c r="D2260" s="126">
        <v>2258</v>
      </c>
      <c r="E2260" s="127">
        <v>6759</v>
      </c>
      <c r="F2260" s="127" t="s">
        <v>265</v>
      </c>
      <c r="G2260" s="127">
        <v>6759</v>
      </c>
      <c r="H2260" s="127">
        <v>2017</v>
      </c>
      <c r="I2260" s="127">
        <v>0</v>
      </c>
      <c r="J2260" s="127">
        <v>1</v>
      </c>
      <c r="K2260" s="127">
        <v>646</v>
      </c>
      <c r="L2260" s="127">
        <v>606</v>
      </c>
      <c r="M2260" s="127">
        <v>532677.61</v>
      </c>
      <c r="N2260" s="127">
        <v>185165.99</v>
      </c>
      <c r="O2260" s="127">
        <v>203865.72</v>
      </c>
      <c r="P2260" s="127">
        <v>192662.39999999999</v>
      </c>
      <c r="Q2260" s="127">
        <v>824.58</v>
      </c>
    </row>
    <row r="2261" spans="1:17" ht="25.5" x14ac:dyDescent="0.2">
      <c r="A2261" t="str">
        <f t="shared" si="35"/>
        <v>2017_6762</v>
      </c>
      <c r="D2261" s="126">
        <v>2259</v>
      </c>
      <c r="E2261" s="127">
        <v>6762</v>
      </c>
      <c r="F2261" s="127" t="s">
        <v>266</v>
      </c>
      <c r="G2261" s="127">
        <v>6762</v>
      </c>
      <c r="H2261" s="127">
        <v>2017</v>
      </c>
      <c r="I2261" s="127">
        <v>0</v>
      </c>
      <c r="J2261" s="127">
        <v>1</v>
      </c>
      <c r="K2261" s="127">
        <v>672</v>
      </c>
      <c r="L2261" s="127">
        <v>685</v>
      </c>
      <c r="M2261" s="127">
        <v>138078.59</v>
      </c>
      <c r="N2261" s="127">
        <v>235348.22</v>
      </c>
      <c r="O2261" s="127">
        <v>237275.23</v>
      </c>
      <c r="P2261" s="127">
        <v>144287.85</v>
      </c>
      <c r="Q2261" s="127">
        <v>205.47</v>
      </c>
    </row>
    <row r="2262" spans="1:17" ht="25.5" x14ac:dyDescent="0.2">
      <c r="A2262" t="str">
        <f t="shared" si="35"/>
        <v>2017_6768</v>
      </c>
      <c r="D2262" s="126">
        <v>2260</v>
      </c>
      <c r="E2262" s="127">
        <v>6768</v>
      </c>
      <c r="F2262" s="127" t="s">
        <v>267</v>
      </c>
      <c r="G2262" s="127">
        <v>6768</v>
      </c>
      <c r="H2262" s="127">
        <v>2017</v>
      </c>
      <c r="I2262" s="127">
        <v>0</v>
      </c>
      <c r="J2262" s="127">
        <v>1</v>
      </c>
      <c r="K2262" s="127">
        <v>1745.1</v>
      </c>
      <c r="L2262" s="127">
        <v>1687.4</v>
      </c>
      <c r="M2262" s="127">
        <v>581258.77</v>
      </c>
      <c r="N2262" s="127">
        <v>1100928.46</v>
      </c>
      <c r="O2262" s="127">
        <v>1165256.18</v>
      </c>
      <c r="P2262" s="127">
        <v>1138047.96</v>
      </c>
      <c r="Q2262" s="127">
        <v>333.08</v>
      </c>
    </row>
    <row r="2263" spans="1:17" x14ac:dyDescent="0.2">
      <c r="A2263" t="str">
        <f t="shared" si="35"/>
        <v>2017_6795</v>
      </c>
      <c r="D2263" s="126">
        <v>2261</v>
      </c>
      <c r="E2263" s="127">
        <v>6795</v>
      </c>
      <c r="F2263" s="127" t="s">
        <v>268</v>
      </c>
      <c r="G2263" s="127">
        <v>6795</v>
      </c>
      <c r="H2263" s="127">
        <v>2017</v>
      </c>
      <c r="I2263" s="127">
        <v>0</v>
      </c>
      <c r="J2263" s="127">
        <v>1</v>
      </c>
      <c r="K2263" s="127">
        <v>10834.9</v>
      </c>
      <c r="L2263" s="127">
        <v>10518.2</v>
      </c>
      <c r="M2263" s="127">
        <v>1784084.34</v>
      </c>
      <c r="N2263" s="127">
        <v>1492334.73</v>
      </c>
      <c r="O2263" s="127">
        <v>1597193.84</v>
      </c>
      <c r="P2263" s="127">
        <v>1634861.72</v>
      </c>
      <c r="Q2263" s="127">
        <v>164.66</v>
      </c>
    </row>
    <row r="2264" spans="1:17" x14ac:dyDescent="0.2">
      <c r="A2264" t="str">
        <f t="shared" si="35"/>
        <v>2017_6822</v>
      </c>
      <c r="D2264" s="126">
        <v>2262</v>
      </c>
      <c r="E2264" s="127">
        <v>6822</v>
      </c>
      <c r="F2264" s="127" t="s">
        <v>269</v>
      </c>
      <c r="G2264" s="127">
        <v>6822</v>
      </c>
      <c r="H2264" s="127">
        <v>2017</v>
      </c>
      <c r="I2264" s="127">
        <v>0</v>
      </c>
      <c r="J2264" s="127">
        <v>1</v>
      </c>
      <c r="K2264" s="127">
        <v>10027.4</v>
      </c>
      <c r="L2264" s="127">
        <v>9727.7000000000007</v>
      </c>
      <c r="M2264" s="127">
        <v>2043050.52</v>
      </c>
      <c r="N2264" s="127">
        <v>0</v>
      </c>
      <c r="O2264" s="127">
        <v>50223.14</v>
      </c>
      <c r="P2264" s="127">
        <v>938636.46</v>
      </c>
      <c r="Q2264" s="127">
        <v>203.75</v>
      </c>
    </row>
    <row r="2265" spans="1:17" ht="38.25" x14ac:dyDescent="0.2">
      <c r="A2265" t="str">
        <f t="shared" si="35"/>
        <v>2017_6840</v>
      </c>
      <c r="D2265" s="126">
        <v>2263</v>
      </c>
      <c r="E2265" s="127">
        <v>6840</v>
      </c>
      <c r="F2265" s="127" t="s">
        <v>270</v>
      </c>
      <c r="G2265" s="127">
        <v>6840</v>
      </c>
      <c r="H2265" s="127">
        <v>2017</v>
      </c>
      <c r="I2265" s="127">
        <v>0</v>
      </c>
      <c r="J2265" s="127">
        <v>1</v>
      </c>
      <c r="K2265" s="127">
        <v>2025.4</v>
      </c>
      <c r="L2265" s="127">
        <v>2187.4</v>
      </c>
      <c r="M2265" s="127">
        <v>613400.75</v>
      </c>
      <c r="N2265" s="127">
        <v>399919.19</v>
      </c>
      <c r="O2265" s="127">
        <v>441370.4</v>
      </c>
      <c r="P2265" s="127">
        <v>365342.14</v>
      </c>
      <c r="Q2265" s="127">
        <v>302.85000000000002</v>
      </c>
    </row>
    <row r="2266" spans="1:17" x14ac:dyDescent="0.2">
      <c r="A2266" t="str">
        <f t="shared" si="35"/>
        <v>2017_6854</v>
      </c>
      <c r="D2266" s="126">
        <v>2264</v>
      </c>
      <c r="E2266" s="127">
        <v>6854</v>
      </c>
      <c r="F2266" s="127" t="s">
        <v>271</v>
      </c>
      <c r="G2266" s="127">
        <v>6854</v>
      </c>
      <c r="H2266" s="127">
        <v>2017</v>
      </c>
      <c r="I2266" s="127">
        <v>0</v>
      </c>
      <c r="J2266" s="127">
        <v>1</v>
      </c>
      <c r="K2266" s="127">
        <v>573</v>
      </c>
      <c r="L2266" s="127">
        <v>582.79999999999995</v>
      </c>
      <c r="M2266" s="127">
        <v>739964.83</v>
      </c>
      <c r="N2266" s="127">
        <v>100038.78</v>
      </c>
      <c r="O2266" s="127">
        <v>231210.91</v>
      </c>
      <c r="P2266" s="127">
        <v>148514.34</v>
      </c>
      <c r="Q2266" s="127">
        <v>1291.3900000000001</v>
      </c>
    </row>
    <row r="2267" spans="1:17" ht="25.5" x14ac:dyDescent="0.2">
      <c r="A2267" t="str">
        <f t="shared" si="35"/>
        <v>2017_6867</v>
      </c>
      <c r="D2267" s="126">
        <v>2265</v>
      </c>
      <c r="E2267" s="127">
        <v>6867</v>
      </c>
      <c r="F2267" s="127" t="s">
        <v>272</v>
      </c>
      <c r="G2267" s="127">
        <v>6867</v>
      </c>
      <c r="H2267" s="127">
        <v>2017</v>
      </c>
      <c r="I2267" s="127">
        <v>0</v>
      </c>
      <c r="J2267" s="127">
        <v>2</v>
      </c>
      <c r="K2267" s="127">
        <v>1739</v>
      </c>
      <c r="L2267" s="127">
        <v>1744</v>
      </c>
      <c r="M2267" s="127">
        <v>483305.6</v>
      </c>
      <c r="N2267" s="127">
        <v>451524.13</v>
      </c>
      <c r="O2267" s="127">
        <v>500498.81</v>
      </c>
      <c r="P2267" s="127">
        <v>388270.52</v>
      </c>
      <c r="Q2267" s="127">
        <v>277.92</v>
      </c>
    </row>
    <row r="2268" spans="1:17" ht="38.25" x14ac:dyDescent="0.2">
      <c r="A2268" t="str">
        <f t="shared" si="35"/>
        <v>2017_6921</v>
      </c>
      <c r="D2268" s="126">
        <v>2266</v>
      </c>
      <c r="E2268" s="127">
        <v>6921</v>
      </c>
      <c r="F2268" s="127" t="s">
        <v>273</v>
      </c>
      <c r="G2268" s="127">
        <v>6921</v>
      </c>
      <c r="H2268" s="127">
        <v>2017</v>
      </c>
      <c r="I2268" s="127">
        <v>0</v>
      </c>
      <c r="J2268" s="127">
        <v>1</v>
      </c>
      <c r="K2268" s="127">
        <v>317.89999999999998</v>
      </c>
      <c r="L2268" s="127">
        <v>330.9</v>
      </c>
      <c r="M2268" s="127">
        <v>485449.35</v>
      </c>
      <c r="N2268" s="127">
        <v>90105.89</v>
      </c>
      <c r="O2268" s="127">
        <v>100778.46</v>
      </c>
      <c r="P2268" s="127">
        <v>100513.64</v>
      </c>
      <c r="Q2268" s="127">
        <v>1527.05</v>
      </c>
    </row>
    <row r="2269" spans="1:17" ht="25.5" x14ac:dyDescent="0.2">
      <c r="A2269" t="str">
        <f t="shared" si="35"/>
        <v>2017_6930</v>
      </c>
      <c r="D2269" s="126">
        <v>2267</v>
      </c>
      <c r="E2269" s="127">
        <v>6930</v>
      </c>
      <c r="F2269" s="127" t="s">
        <v>274</v>
      </c>
      <c r="G2269" s="127">
        <v>6930</v>
      </c>
      <c r="H2269" s="127">
        <v>2017</v>
      </c>
      <c r="I2269" s="127">
        <v>0</v>
      </c>
      <c r="J2269" s="127">
        <v>1</v>
      </c>
      <c r="K2269" s="127">
        <v>769.4</v>
      </c>
      <c r="L2269" s="127">
        <v>771</v>
      </c>
      <c r="M2269" s="127">
        <v>381129.36</v>
      </c>
      <c r="N2269" s="127">
        <v>367709.85</v>
      </c>
      <c r="O2269" s="127">
        <v>386679.57</v>
      </c>
      <c r="P2269" s="127">
        <v>289523.7</v>
      </c>
      <c r="Q2269" s="127">
        <v>495.36</v>
      </c>
    </row>
    <row r="2270" spans="1:17" ht="38.25" x14ac:dyDescent="0.2">
      <c r="A2270" t="str">
        <f t="shared" si="35"/>
        <v>2017_6937</v>
      </c>
      <c r="D2270" s="126">
        <v>2268</v>
      </c>
      <c r="E2270" s="127">
        <v>6937</v>
      </c>
      <c r="F2270" s="127" t="s">
        <v>347</v>
      </c>
      <c r="G2270" s="127">
        <v>6937</v>
      </c>
      <c r="H2270" s="127">
        <v>2017</v>
      </c>
      <c r="I2270" s="127">
        <v>0</v>
      </c>
      <c r="J2270" s="127">
        <v>1</v>
      </c>
      <c r="K2270" s="127">
        <v>445.8</v>
      </c>
      <c r="L2270" s="127">
        <v>911.8</v>
      </c>
      <c r="M2270" s="127">
        <v>258861.74</v>
      </c>
      <c r="N2270" s="127">
        <v>211861.5</v>
      </c>
      <c r="O2270" s="127">
        <v>234793</v>
      </c>
      <c r="P2270" s="127">
        <v>251248.48</v>
      </c>
      <c r="Q2270" s="127">
        <v>580.66999999999996</v>
      </c>
    </row>
    <row r="2271" spans="1:17" ht="25.5" x14ac:dyDescent="0.2">
      <c r="A2271" t="str">
        <f t="shared" si="35"/>
        <v>2017_6943</v>
      </c>
      <c r="D2271" s="126">
        <v>2269</v>
      </c>
      <c r="E2271" s="127">
        <v>6943</v>
      </c>
      <c r="F2271" s="127" t="s">
        <v>275</v>
      </c>
      <c r="G2271" s="127">
        <v>6943</v>
      </c>
      <c r="H2271" s="127">
        <v>2017</v>
      </c>
      <c r="I2271" s="127">
        <v>0</v>
      </c>
      <c r="J2271" s="127">
        <v>1</v>
      </c>
      <c r="K2271" s="127">
        <v>257.2</v>
      </c>
      <c r="L2271" s="127">
        <v>256.7</v>
      </c>
      <c r="M2271" s="127">
        <v>70878.34</v>
      </c>
      <c r="N2271" s="127">
        <v>70009.850000000006</v>
      </c>
      <c r="O2271" s="127">
        <v>80588.39</v>
      </c>
      <c r="P2271" s="127">
        <v>78779.259999999995</v>
      </c>
      <c r="Q2271" s="127">
        <v>275.58</v>
      </c>
    </row>
    <row r="2272" spans="1:17" ht="38.25" x14ac:dyDescent="0.2">
      <c r="A2272" t="str">
        <f t="shared" si="35"/>
        <v>2017_6264</v>
      </c>
      <c r="D2272" s="126">
        <v>2270</v>
      </c>
      <c r="E2272" s="127">
        <v>6264</v>
      </c>
      <c r="F2272" s="127" t="s">
        <v>276</v>
      </c>
      <c r="G2272" s="127">
        <v>6264</v>
      </c>
      <c r="H2272" s="127">
        <v>2017</v>
      </c>
      <c r="I2272" s="127">
        <v>0</v>
      </c>
      <c r="J2272" s="127">
        <v>1</v>
      </c>
      <c r="K2272" s="127">
        <v>899</v>
      </c>
      <c r="L2272" s="127">
        <v>790.8</v>
      </c>
      <c r="M2272" s="127">
        <v>490758.64</v>
      </c>
      <c r="N2272" s="127">
        <v>197463.91</v>
      </c>
      <c r="O2272" s="127">
        <v>228528.42</v>
      </c>
      <c r="P2272" s="127">
        <v>200879.75</v>
      </c>
      <c r="Q2272" s="127">
        <v>545.89</v>
      </c>
    </row>
    <row r="2273" spans="1:17" ht="38.25" x14ac:dyDescent="0.2">
      <c r="A2273" t="str">
        <f t="shared" si="35"/>
        <v>2017_6950</v>
      </c>
      <c r="D2273" s="126">
        <v>2271</v>
      </c>
      <c r="E2273" s="127">
        <v>6950</v>
      </c>
      <c r="F2273" s="127" t="s">
        <v>348</v>
      </c>
      <c r="G2273" s="127">
        <v>6950</v>
      </c>
      <c r="H2273" s="127">
        <v>2017</v>
      </c>
      <c r="I2273" s="127">
        <v>0</v>
      </c>
      <c r="J2273" s="127">
        <v>1</v>
      </c>
      <c r="K2273" s="127">
        <v>1490.1</v>
      </c>
      <c r="L2273" s="127">
        <v>1429.4</v>
      </c>
      <c r="M2273" s="127">
        <v>1332285.3899999999</v>
      </c>
      <c r="N2273" s="127">
        <v>590349.93000000005</v>
      </c>
      <c r="O2273" s="127">
        <v>643276.68999999994</v>
      </c>
      <c r="P2273" s="127">
        <v>387344.5</v>
      </c>
      <c r="Q2273" s="127">
        <v>894.09</v>
      </c>
    </row>
    <row r="2274" spans="1:17" ht="38.25" x14ac:dyDescent="0.2">
      <c r="A2274" t="str">
        <f t="shared" si="35"/>
        <v>2017_6957</v>
      </c>
      <c r="D2274" s="126">
        <v>2272</v>
      </c>
      <c r="E2274" s="127">
        <v>6957</v>
      </c>
      <c r="F2274" s="127" t="s">
        <v>277</v>
      </c>
      <c r="G2274" s="127">
        <v>6957</v>
      </c>
      <c r="H2274" s="127">
        <v>2017</v>
      </c>
      <c r="I2274" s="127">
        <v>0</v>
      </c>
      <c r="J2274" s="127">
        <v>1</v>
      </c>
      <c r="K2274" s="127">
        <v>8968.9</v>
      </c>
      <c r="L2274" s="127">
        <v>8917.6</v>
      </c>
      <c r="M2274" s="127">
        <v>10716310.380000001</v>
      </c>
      <c r="N2274" s="127">
        <v>2367794.1800000002</v>
      </c>
      <c r="O2274" s="127">
        <v>2704905.44</v>
      </c>
      <c r="P2274" s="127">
        <v>3022592.83</v>
      </c>
      <c r="Q2274" s="127">
        <v>1194.83</v>
      </c>
    </row>
    <row r="2275" spans="1:17" ht="25.5" x14ac:dyDescent="0.2">
      <c r="A2275" t="str">
        <f t="shared" si="35"/>
        <v>2017_5922</v>
      </c>
      <c r="D2275" s="126">
        <v>2273</v>
      </c>
      <c r="E2275" s="127">
        <v>5922</v>
      </c>
      <c r="F2275" s="127" t="s">
        <v>349</v>
      </c>
      <c r="G2275" s="127">
        <v>5922</v>
      </c>
      <c r="H2275" s="127">
        <v>2017</v>
      </c>
      <c r="I2275" s="127">
        <v>0</v>
      </c>
      <c r="J2275" s="127">
        <v>1</v>
      </c>
      <c r="K2275" s="127">
        <v>703.1</v>
      </c>
      <c r="L2275" s="127">
        <v>659.1</v>
      </c>
      <c r="M2275" s="127">
        <v>812949.26</v>
      </c>
      <c r="N2275" s="127">
        <v>300022.3</v>
      </c>
      <c r="O2275" s="127">
        <v>308246.43</v>
      </c>
      <c r="P2275" s="127">
        <v>140941.25</v>
      </c>
      <c r="Q2275" s="127">
        <v>1156.24</v>
      </c>
    </row>
    <row r="2276" spans="1:17" ht="25.5" x14ac:dyDescent="0.2">
      <c r="A2276" t="str">
        <f t="shared" si="35"/>
        <v>2017_819</v>
      </c>
      <c r="D2276" s="126">
        <v>2274</v>
      </c>
      <c r="E2276" s="127">
        <v>819</v>
      </c>
      <c r="F2276" s="127" t="s">
        <v>278</v>
      </c>
      <c r="G2276" s="127">
        <v>819</v>
      </c>
      <c r="H2276" s="127">
        <v>2017</v>
      </c>
      <c r="I2276" s="127">
        <v>0</v>
      </c>
      <c r="J2276" s="127">
        <v>1</v>
      </c>
      <c r="K2276" s="127">
        <v>564.70000000000005</v>
      </c>
      <c r="L2276" s="127">
        <v>570.5</v>
      </c>
      <c r="M2276" s="127">
        <v>121584.21</v>
      </c>
      <c r="N2276" s="127">
        <v>174994.87</v>
      </c>
      <c r="O2276" s="127">
        <v>178400.53</v>
      </c>
      <c r="P2276" s="127">
        <v>209355.97</v>
      </c>
      <c r="Q2276" s="127">
        <v>215.31</v>
      </c>
    </row>
    <row r="2277" spans="1:17" ht="25.5" x14ac:dyDescent="0.2">
      <c r="A2277" t="str">
        <f t="shared" si="35"/>
        <v>2017_6969</v>
      </c>
      <c r="D2277" s="126">
        <v>2275</v>
      </c>
      <c r="E2277" s="127">
        <v>6969</v>
      </c>
      <c r="F2277" s="127" t="s">
        <v>279</v>
      </c>
      <c r="G2277" s="127">
        <v>6969</v>
      </c>
      <c r="H2277" s="127">
        <v>2017</v>
      </c>
      <c r="I2277" s="127">
        <v>0</v>
      </c>
      <c r="J2277" s="127">
        <v>1</v>
      </c>
      <c r="K2277" s="127">
        <v>343.7</v>
      </c>
      <c r="L2277" s="127">
        <v>298.2</v>
      </c>
      <c r="M2277" s="127">
        <v>287737.39</v>
      </c>
      <c r="N2277" s="127">
        <v>301493.67</v>
      </c>
      <c r="O2277" s="127">
        <v>313302.84000000003</v>
      </c>
      <c r="P2277" s="127">
        <v>208504.51</v>
      </c>
      <c r="Q2277" s="127">
        <v>837.18</v>
      </c>
    </row>
    <row r="2278" spans="1:17" ht="25.5" x14ac:dyDescent="0.2">
      <c r="A2278" t="str">
        <f t="shared" si="35"/>
        <v>2017_6975</v>
      </c>
      <c r="D2278" s="126">
        <v>2276</v>
      </c>
      <c r="E2278" s="127">
        <v>6975</v>
      </c>
      <c r="F2278" s="127" t="s">
        <v>280</v>
      </c>
      <c r="G2278" s="127">
        <v>6975</v>
      </c>
      <c r="H2278" s="127">
        <v>2017</v>
      </c>
      <c r="I2278" s="127">
        <v>0</v>
      </c>
      <c r="J2278" s="127">
        <v>1</v>
      </c>
      <c r="K2278" s="127">
        <v>1307.3</v>
      </c>
      <c r="L2278" s="127">
        <v>1273.2</v>
      </c>
      <c r="M2278" s="127">
        <v>228143.58</v>
      </c>
      <c r="N2278" s="127">
        <v>121577.68</v>
      </c>
      <c r="O2278" s="127">
        <v>134271.38</v>
      </c>
      <c r="P2278" s="127">
        <v>121619.47</v>
      </c>
      <c r="Q2278" s="127">
        <v>174.52</v>
      </c>
    </row>
    <row r="2279" spans="1:17" ht="25.5" x14ac:dyDescent="0.2">
      <c r="A2279" t="str">
        <f t="shared" si="35"/>
        <v>2017_6983</v>
      </c>
      <c r="D2279" s="126">
        <v>2277</v>
      </c>
      <c r="E2279" s="127">
        <v>6983</v>
      </c>
      <c r="F2279" s="127" t="s">
        <v>281</v>
      </c>
      <c r="G2279" s="127">
        <v>6983</v>
      </c>
      <c r="H2279" s="127">
        <v>2017</v>
      </c>
      <c r="I2279" s="127">
        <v>0</v>
      </c>
      <c r="J2279" s="127">
        <v>1</v>
      </c>
      <c r="K2279" s="127">
        <v>929</v>
      </c>
      <c r="L2279" s="127">
        <v>909</v>
      </c>
      <c r="M2279" s="127">
        <v>177502.86</v>
      </c>
      <c r="N2279" s="127">
        <v>258664.78</v>
      </c>
      <c r="O2279" s="127">
        <v>283317.13</v>
      </c>
      <c r="P2279" s="127">
        <v>214961.98</v>
      </c>
      <c r="Q2279" s="127">
        <v>191.07</v>
      </c>
    </row>
    <row r="2280" spans="1:17" ht="25.5" x14ac:dyDescent="0.2">
      <c r="A2280" t="str">
        <f t="shared" si="35"/>
        <v>2017_6985</v>
      </c>
      <c r="D2280" s="126">
        <v>2278</v>
      </c>
      <c r="E2280" s="127">
        <v>6985</v>
      </c>
      <c r="F2280" s="127" t="s">
        <v>282</v>
      </c>
      <c r="G2280" s="127">
        <v>6985</v>
      </c>
      <c r="H2280" s="127">
        <v>2017</v>
      </c>
      <c r="I2280" s="127">
        <v>0</v>
      </c>
      <c r="J2280" s="127">
        <v>1</v>
      </c>
      <c r="K2280" s="127">
        <v>874.6</v>
      </c>
      <c r="L2280" s="127">
        <v>970.5</v>
      </c>
      <c r="M2280" s="127">
        <v>259462.11</v>
      </c>
      <c r="N2280" s="127">
        <v>180315.38</v>
      </c>
      <c r="O2280" s="127">
        <v>181205.38</v>
      </c>
      <c r="P2280" s="127">
        <v>120292.7</v>
      </c>
      <c r="Q2280" s="127">
        <v>296.66000000000003</v>
      </c>
    </row>
    <row r="2281" spans="1:17" ht="25.5" x14ac:dyDescent="0.2">
      <c r="A2281" t="str">
        <f t="shared" si="35"/>
        <v>2017_6987</v>
      </c>
      <c r="D2281" s="126">
        <v>2279</v>
      </c>
      <c r="E2281" s="127">
        <v>6987</v>
      </c>
      <c r="F2281" s="127" t="s">
        <v>283</v>
      </c>
      <c r="G2281" s="127">
        <v>6987</v>
      </c>
      <c r="H2281" s="127">
        <v>2017</v>
      </c>
      <c r="I2281" s="127">
        <v>0</v>
      </c>
      <c r="J2281" s="127">
        <v>1</v>
      </c>
      <c r="K2281" s="127">
        <v>649</v>
      </c>
      <c r="L2281" s="127">
        <v>609</v>
      </c>
      <c r="M2281" s="127">
        <v>528641.48</v>
      </c>
      <c r="N2281" s="127">
        <v>441373.87</v>
      </c>
      <c r="O2281" s="127">
        <v>483894.11</v>
      </c>
      <c r="P2281" s="127">
        <v>293488.99</v>
      </c>
      <c r="Q2281" s="127">
        <v>814.55</v>
      </c>
    </row>
    <row r="2282" spans="1:17" ht="25.5" x14ac:dyDescent="0.2">
      <c r="A2282" t="str">
        <f t="shared" si="35"/>
        <v>2017_6990</v>
      </c>
      <c r="D2282" s="126">
        <v>2280</v>
      </c>
      <c r="E2282" s="127">
        <v>6990</v>
      </c>
      <c r="F2282" s="127" t="s">
        <v>284</v>
      </c>
      <c r="G2282" s="127">
        <v>6990</v>
      </c>
      <c r="H2282" s="127">
        <v>2017</v>
      </c>
      <c r="I2282" s="127">
        <v>0</v>
      </c>
      <c r="J2282" s="127">
        <v>1</v>
      </c>
      <c r="K2282" s="127">
        <v>829</v>
      </c>
      <c r="L2282" s="127">
        <v>785</v>
      </c>
      <c r="M2282" s="127">
        <v>46469.21</v>
      </c>
      <c r="N2282" s="127">
        <v>100053.89</v>
      </c>
      <c r="O2282" s="127">
        <v>102066.62</v>
      </c>
      <c r="P2282" s="127">
        <v>353311.44</v>
      </c>
      <c r="Q2282" s="127">
        <v>56.05</v>
      </c>
    </row>
    <row r="2283" spans="1:17" ht="38.25" x14ac:dyDescent="0.2">
      <c r="A2283" t="str">
        <f t="shared" si="35"/>
        <v>2017_6961</v>
      </c>
      <c r="D2283" s="126">
        <v>2281</v>
      </c>
      <c r="E2283" s="127">
        <v>6961</v>
      </c>
      <c r="F2283" s="127" t="s">
        <v>350</v>
      </c>
      <c r="G2283" s="127">
        <v>6961</v>
      </c>
      <c r="H2283" s="127">
        <v>2017</v>
      </c>
      <c r="I2283" s="127">
        <v>0</v>
      </c>
      <c r="J2283" s="127">
        <v>1</v>
      </c>
      <c r="K2283" s="127">
        <v>3149</v>
      </c>
      <c r="L2283" s="127">
        <v>3304.3</v>
      </c>
      <c r="M2283" s="127">
        <v>1785703.92</v>
      </c>
      <c r="N2283" s="127">
        <v>1424024.64</v>
      </c>
      <c r="O2283" s="127">
        <v>1536452.57</v>
      </c>
      <c r="P2283" s="127">
        <v>1263596.02</v>
      </c>
      <c r="Q2283" s="127">
        <v>567.07000000000005</v>
      </c>
    </row>
    <row r="2284" spans="1:17" ht="25.5" x14ac:dyDescent="0.2">
      <c r="A2284" t="str">
        <f t="shared" si="35"/>
        <v>2017_6992</v>
      </c>
      <c r="D2284" s="126">
        <v>2282</v>
      </c>
      <c r="E2284" s="127">
        <v>6992</v>
      </c>
      <c r="F2284" s="127" t="s">
        <v>285</v>
      </c>
      <c r="G2284" s="127">
        <v>6992</v>
      </c>
      <c r="H2284" s="127">
        <v>2017</v>
      </c>
      <c r="I2284" s="127">
        <v>0</v>
      </c>
      <c r="J2284" s="127">
        <v>1</v>
      </c>
      <c r="K2284" s="127">
        <v>541</v>
      </c>
      <c r="L2284" s="127">
        <v>574</v>
      </c>
      <c r="M2284" s="127">
        <v>686311.74</v>
      </c>
      <c r="N2284" s="127">
        <v>481394.11</v>
      </c>
      <c r="O2284" s="127">
        <v>809138.78</v>
      </c>
      <c r="P2284" s="127">
        <v>464197.5</v>
      </c>
      <c r="Q2284" s="127">
        <v>1268.5999999999999</v>
      </c>
    </row>
    <row r="2285" spans="1:17" x14ac:dyDescent="0.2">
      <c r="A2285" t="str">
        <f t="shared" si="35"/>
        <v>2017_7002</v>
      </c>
      <c r="D2285" s="126">
        <v>2283</v>
      </c>
      <c r="E2285" s="127">
        <v>7002</v>
      </c>
      <c r="F2285" s="127" t="s">
        <v>286</v>
      </c>
      <c r="G2285" s="127">
        <v>7002</v>
      </c>
      <c r="H2285" s="127">
        <v>2017</v>
      </c>
      <c r="I2285" s="127">
        <v>0</v>
      </c>
      <c r="J2285" s="127">
        <v>1</v>
      </c>
      <c r="K2285" s="127">
        <v>192</v>
      </c>
      <c r="L2285" s="127">
        <v>202.2</v>
      </c>
      <c r="M2285" s="127">
        <v>293997.45</v>
      </c>
      <c r="N2285" s="127">
        <v>75026.11</v>
      </c>
      <c r="O2285" s="127">
        <v>81608.740000000005</v>
      </c>
      <c r="P2285" s="127">
        <v>122266.35</v>
      </c>
      <c r="Q2285" s="127">
        <v>1531.24</v>
      </c>
    </row>
    <row r="2286" spans="1:17" ht="25.5" x14ac:dyDescent="0.2">
      <c r="A2286" t="str">
        <f t="shared" si="35"/>
        <v>2017_7029</v>
      </c>
      <c r="D2286" s="126">
        <v>2284</v>
      </c>
      <c r="E2286" s="127">
        <v>7029</v>
      </c>
      <c r="F2286" s="127" t="s">
        <v>287</v>
      </c>
      <c r="G2286" s="127">
        <v>7029</v>
      </c>
      <c r="H2286" s="127">
        <v>2017</v>
      </c>
      <c r="I2286" s="127">
        <v>0</v>
      </c>
      <c r="J2286" s="127">
        <v>1</v>
      </c>
      <c r="K2286" s="127">
        <v>1127.5999999999999</v>
      </c>
      <c r="L2286" s="127">
        <v>1152.3</v>
      </c>
      <c r="M2286" s="127">
        <v>442494.19</v>
      </c>
      <c r="N2286" s="127">
        <v>375367.46</v>
      </c>
      <c r="O2286" s="127">
        <v>419595.55</v>
      </c>
      <c r="P2286" s="127">
        <v>430476.88</v>
      </c>
      <c r="Q2286" s="127">
        <v>392.42</v>
      </c>
    </row>
    <row r="2287" spans="1:17" x14ac:dyDescent="0.2">
      <c r="A2287" t="str">
        <f t="shared" si="35"/>
        <v>2017_7038</v>
      </c>
      <c r="D2287" s="126">
        <v>2285</v>
      </c>
      <c r="E2287" s="127">
        <v>7038</v>
      </c>
      <c r="F2287" s="127" t="s">
        <v>288</v>
      </c>
      <c r="G2287" s="127">
        <v>7038</v>
      </c>
      <c r="H2287" s="127">
        <v>2017</v>
      </c>
      <c r="I2287" s="127">
        <v>0</v>
      </c>
      <c r="J2287" s="127">
        <v>1</v>
      </c>
      <c r="K2287" s="127">
        <v>817.7</v>
      </c>
      <c r="L2287" s="127">
        <v>856.8</v>
      </c>
      <c r="M2287" s="127">
        <v>523570.62</v>
      </c>
      <c r="N2287" s="127">
        <v>200125.98</v>
      </c>
      <c r="O2287" s="127">
        <v>223028.6</v>
      </c>
      <c r="P2287" s="127">
        <v>211125.5</v>
      </c>
      <c r="Q2287" s="127">
        <v>640.29999999999995</v>
      </c>
    </row>
    <row r="2288" spans="1:17" ht="25.5" x14ac:dyDescent="0.2">
      <c r="A2288" t="str">
        <f t="shared" si="35"/>
        <v>2017_7047</v>
      </c>
      <c r="D2288" s="126">
        <v>2286</v>
      </c>
      <c r="E2288" s="127">
        <v>7047</v>
      </c>
      <c r="F2288" s="127" t="s">
        <v>289</v>
      </c>
      <c r="G2288" s="127">
        <v>7047</v>
      </c>
      <c r="H2288" s="127">
        <v>2017</v>
      </c>
      <c r="I2288" s="127">
        <v>0</v>
      </c>
      <c r="J2288" s="127">
        <v>1</v>
      </c>
      <c r="K2288" s="127">
        <v>355.5</v>
      </c>
      <c r="L2288" s="127">
        <v>423.1</v>
      </c>
      <c r="M2288" s="127">
        <v>237582.24</v>
      </c>
      <c r="N2288" s="127">
        <v>0</v>
      </c>
      <c r="O2288" s="127">
        <v>3290.55</v>
      </c>
      <c r="P2288" s="127">
        <v>52086</v>
      </c>
      <c r="Q2288" s="127">
        <v>668.3</v>
      </c>
    </row>
    <row r="2289" spans="1:17" x14ac:dyDescent="0.2">
      <c r="A2289" t="str">
        <f t="shared" si="35"/>
        <v>2017_7056</v>
      </c>
      <c r="D2289" s="126">
        <v>2287</v>
      </c>
      <c r="E2289" s="127">
        <v>7056</v>
      </c>
      <c r="F2289" s="127" t="s">
        <v>290</v>
      </c>
      <c r="G2289" s="127">
        <v>7056</v>
      </c>
      <c r="H2289" s="127">
        <v>2017</v>
      </c>
      <c r="I2289" s="127">
        <v>0</v>
      </c>
      <c r="J2289" s="127">
        <v>1</v>
      </c>
      <c r="K2289" s="127">
        <v>1703.7</v>
      </c>
      <c r="L2289" s="127">
        <v>1661.9</v>
      </c>
      <c r="M2289" s="127">
        <v>1955794.09</v>
      </c>
      <c r="N2289" s="127">
        <v>664228.18000000005</v>
      </c>
      <c r="O2289" s="127">
        <v>710976.11</v>
      </c>
      <c r="P2289" s="127">
        <v>384719.18</v>
      </c>
      <c r="Q2289" s="127">
        <v>1147.97</v>
      </c>
    </row>
    <row r="2290" spans="1:17" ht="25.5" x14ac:dyDescent="0.2">
      <c r="A2290" t="str">
        <f t="shared" si="35"/>
        <v>2017_7092</v>
      </c>
      <c r="D2290" s="126">
        <v>2288</v>
      </c>
      <c r="E2290" s="127">
        <v>7092</v>
      </c>
      <c r="F2290" s="127" t="s">
        <v>291</v>
      </c>
      <c r="G2290" s="127">
        <v>7092</v>
      </c>
      <c r="H2290" s="127">
        <v>2017</v>
      </c>
      <c r="I2290" s="127">
        <v>0</v>
      </c>
      <c r="J2290" s="127">
        <v>1</v>
      </c>
      <c r="K2290" s="127">
        <v>479.1</v>
      </c>
      <c r="L2290" s="127">
        <v>456.1</v>
      </c>
      <c r="M2290" s="127">
        <v>245191.23</v>
      </c>
      <c r="N2290" s="127">
        <v>176084.06</v>
      </c>
      <c r="O2290" s="127">
        <v>178165.56</v>
      </c>
      <c r="P2290" s="127">
        <v>133806.20000000001</v>
      </c>
      <c r="Q2290" s="127">
        <v>511.77</v>
      </c>
    </row>
    <row r="2291" spans="1:17" ht="25.5" x14ac:dyDescent="0.2">
      <c r="A2291" t="str">
        <f t="shared" si="35"/>
        <v>2017_7098</v>
      </c>
      <c r="D2291" s="126">
        <v>2289</v>
      </c>
      <c r="E2291" s="127">
        <v>7098</v>
      </c>
      <c r="F2291" s="127" t="s">
        <v>292</v>
      </c>
      <c r="G2291" s="127">
        <v>7098</v>
      </c>
      <c r="H2291" s="127">
        <v>2017</v>
      </c>
      <c r="I2291" s="127">
        <v>0</v>
      </c>
      <c r="J2291" s="127">
        <v>1</v>
      </c>
      <c r="K2291" s="127">
        <v>559.29999999999995</v>
      </c>
      <c r="L2291" s="127">
        <v>593.29999999999995</v>
      </c>
      <c r="M2291" s="127">
        <v>311847.87</v>
      </c>
      <c r="N2291" s="127">
        <v>220387.5</v>
      </c>
      <c r="O2291" s="127">
        <v>235500.27</v>
      </c>
      <c r="P2291" s="127">
        <v>125145.91</v>
      </c>
      <c r="Q2291" s="127">
        <v>557.57000000000005</v>
      </c>
    </row>
    <row r="2292" spans="1:17" ht="25.5" x14ac:dyDescent="0.2">
      <c r="A2292" t="str">
        <f t="shared" si="35"/>
        <v>2017_7110</v>
      </c>
      <c r="D2292" s="126">
        <v>2290</v>
      </c>
      <c r="E2292" s="127">
        <v>7110</v>
      </c>
      <c r="F2292" s="127" t="s">
        <v>293</v>
      </c>
      <c r="G2292" s="127">
        <v>7110</v>
      </c>
      <c r="H2292" s="127">
        <v>2017</v>
      </c>
      <c r="I2292" s="127">
        <v>0</v>
      </c>
      <c r="J2292" s="127">
        <v>1</v>
      </c>
      <c r="K2292" s="127">
        <v>950.3</v>
      </c>
      <c r="L2292" s="127">
        <v>985.3</v>
      </c>
      <c r="M2292" s="127">
        <v>363314.41</v>
      </c>
      <c r="N2292" s="127">
        <v>299746.28999999998</v>
      </c>
      <c r="O2292" s="127">
        <v>333113.58</v>
      </c>
      <c r="P2292" s="127">
        <v>329156.09999999998</v>
      </c>
      <c r="Q2292" s="127">
        <v>382.32</v>
      </c>
    </row>
    <row r="2293" spans="1:17" x14ac:dyDescent="0.2">
      <c r="A2293" t="str">
        <f t="shared" si="35"/>
        <v>2018_9</v>
      </c>
      <c r="D2293" s="126">
        <v>2291</v>
      </c>
      <c r="E2293" s="127">
        <v>9</v>
      </c>
      <c r="F2293" s="127" t="s">
        <v>0</v>
      </c>
      <c r="G2293" s="127">
        <v>9</v>
      </c>
      <c r="H2293" s="127">
        <v>2018</v>
      </c>
      <c r="I2293" s="127">
        <v>0</v>
      </c>
      <c r="J2293" s="127">
        <v>1</v>
      </c>
      <c r="K2293" s="127">
        <v>626.29999999999995</v>
      </c>
      <c r="L2293" s="127">
        <v>578.29999999999995</v>
      </c>
      <c r="M2293" s="127">
        <v>373260.44</v>
      </c>
      <c r="N2293" s="127">
        <v>297731.40999999997</v>
      </c>
      <c r="O2293" s="127">
        <v>314641</v>
      </c>
      <c r="P2293" s="127">
        <v>368695.42</v>
      </c>
      <c r="Q2293" s="127">
        <v>595.98</v>
      </c>
    </row>
    <row r="2294" spans="1:17" x14ac:dyDescent="0.2">
      <c r="A2294" t="str">
        <f t="shared" si="35"/>
        <v>2018_441</v>
      </c>
      <c r="D2294" s="126">
        <v>2292</v>
      </c>
      <c r="E2294" s="127">
        <v>441</v>
      </c>
      <c r="F2294" s="127" t="s">
        <v>295</v>
      </c>
      <c r="G2294" s="127">
        <v>441</v>
      </c>
      <c r="H2294" s="127">
        <v>2018</v>
      </c>
      <c r="I2294" s="127">
        <v>0</v>
      </c>
      <c r="J2294" s="127">
        <v>1</v>
      </c>
      <c r="K2294" s="127">
        <v>791.7</v>
      </c>
      <c r="L2294" s="127">
        <v>703.6</v>
      </c>
      <c r="M2294" s="127">
        <v>250128.74</v>
      </c>
      <c r="N2294" s="127">
        <v>0</v>
      </c>
      <c r="O2294" s="127">
        <v>12017.54</v>
      </c>
      <c r="P2294" s="127">
        <v>163091.41</v>
      </c>
      <c r="Q2294" s="127">
        <v>315.94</v>
      </c>
    </row>
    <row r="2295" spans="1:17" ht="25.5" x14ac:dyDescent="0.2">
      <c r="A2295" t="str">
        <f t="shared" si="35"/>
        <v>2018_18</v>
      </c>
      <c r="D2295" s="126">
        <v>2293</v>
      </c>
      <c r="E2295" s="127">
        <v>18</v>
      </c>
      <c r="F2295" s="127" t="s">
        <v>10</v>
      </c>
      <c r="G2295" s="127">
        <v>18</v>
      </c>
      <c r="H2295" s="127">
        <v>2018</v>
      </c>
      <c r="I2295" s="127">
        <v>0</v>
      </c>
      <c r="J2295" s="127">
        <v>1</v>
      </c>
      <c r="K2295" s="127">
        <v>300.3</v>
      </c>
      <c r="L2295" s="127">
        <v>254.7</v>
      </c>
      <c r="M2295" s="127">
        <v>258364.78</v>
      </c>
      <c r="N2295" s="127">
        <v>109048.61</v>
      </c>
      <c r="O2295" s="127">
        <v>125276.5</v>
      </c>
      <c r="P2295" s="127">
        <v>98334.5</v>
      </c>
      <c r="Q2295" s="127">
        <v>860.36</v>
      </c>
    </row>
    <row r="2296" spans="1:17" ht="38.25" x14ac:dyDescent="0.2">
      <c r="A2296" t="str">
        <f t="shared" si="35"/>
        <v>2018_27</v>
      </c>
      <c r="D2296" s="126">
        <v>2294</v>
      </c>
      <c r="E2296" s="127">
        <v>27</v>
      </c>
      <c r="F2296" s="127" t="s">
        <v>324</v>
      </c>
      <c r="G2296" s="127">
        <v>27</v>
      </c>
      <c r="H2296" s="127">
        <v>2018</v>
      </c>
      <c r="I2296" s="127">
        <v>0</v>
      </c>
      <c r="J2296" s="127">
        <v>1</v>
      </c>
      <c r="K2296" s="127">
        <v>1729.8</v>
      </c>
      <c r="L2296" s="127">
        <v>1835.8</v>
      </c>
      <c r="M2296" s="127">
        <v>2144314.77</v>
      </c>
      <c r="N2296" s="127">
        <v>315164.82</v>
      </c>
      <c r="O2296" s="127">
        <v>384896.75</v>
      </c>
      <c r="P2296" s="127">
        <v>265628.92</v>
      </c>
      <c r="Q2296" s="127">
        <v>1239.6300000000001</v>
      </c>
    </row>
    <row r="2297" spans="1:17" ht="25.5" x14ac:dyDescent="0.2">
      <c r="A2297" t="str">
        <f t="shared" si="35"/>
        <v>2018_63</v>
      </c>
      <c r="D2297" s="126">
        <v>2295</v>
      </c>
      <c r="E2297" s="127">
        <v>63</v>
      </c>
      <c r="F2297" s="127" t="s">
        <v>325</v>
      </c>
      <c r="G2297" s="127">
        <v>63</v>
      </c>
      <c r="H2297" s="127">
        <v>2018</v>
      </c>
      <c r="I2297" s="127">
        <v>0</v>
      </c>
      <c r="J2297" s="127">
        <v>1</v>
      </c>
      <c r="K2297" s="127">
        <v>544.70000000000005</v>
      </c>
      <c r="L2297" s="127">
        <v>541.29999999999995</v>
      </c>
      <c r="M2297" s="127">
        <v>294320.8</v>
      </c>
      <c r="N2297" s="127">
        <v>300126.27</v>
      </c>
      <c r="O2297" s="127">
        <v>313085.09000000003</v>
      </c>
      <c r="P2297" s="127">
        <v>313916.43</v>
      </c>
      <c r="Q2297" s="127">
        <v>540.34</v>
      </c>
    </row>
    <row r="2298" spans="1:17" ht="38.25" x14ac:dyDescent="0.2">
      <c r="A2298" t="str">
        <f t="shared" si="35"/>
        <v>2018_72</v>
      </c>
      <c r="D2298" s="126">
        <v>2296</v>
      </c>
      <c r="E2298" s="127">
        <v>72</v>
      </c>
      <c r="F2298" s="127" t="s">
        <v>11</v>
      </c>
      <c r="G2298" s="127">
        <v>72</v>
      </c>
      <c r="H2298" s="127">
        <v>2018</v>
      </c>
      <c r="I2298" s="127">
        <v>0</v>
      </c>
      <c r="J2298" s="127">
        <v>1</v>
      </c>
      <c r="K2298" s="127">
        <v>214.2</v>
      </c>
      <c r="L2298" s="127">
        <v>100</v>
      </c>
      <c r="M2298" s="127">
        <v>403920.39</v>
      </c>
      <c r="N2298" s="127">
        <v>95447.86</v>
      </c>
      <c r="O2298" s="127">
        <v>104827.49</v>
      </c>
      <c r="P2298" s="127">
        <v>69787.22</v>
      </c>
      <c r="Q2298" s="127">
        <v>1885.72</v>
      </c>
    </row>
    <row r="2299" spans="1:17" x14ac:dyDescent="0.2">
      <c r="A2299" t="str">
        <f t="shared" si="35"/>
        <v>2018_81</v>
      </c>
      <c r="D2299" s="126">
        <v>2297</v>
      </c>
      <c r="E2299" s="127">
        <v>81</v>
      </c>
      <c r="F2299" s="127" t="s">
        <v>12</v>
      </c>
      <c r="G2299" s="127">
        <v>81</v>
      </c>
      <c r="H2299" s="127">
        <v>2018</v>
      </c>
      <c r="I2299" s="127">
        <v>0</v>
      </c>
      <c r="J2299" s="127">
        <v>1</v>
      </c>
      <c r="K2299" s="127">
        <v>1182.8</v>
      </c>
      <c r="L2299" s="127">
        <v>1136</v>
      </c>
      <c r="M2299" s="127">
        <v>563428.29</v>
      </c>
      <c r="N2299" s="127">
        <v>325175.40999999997</v>
      </c>
      <c r="O2299" s="127">
        <v>330131.14</v>
      </c>
      <c r="P2299" s="127">
        <v>228853.35</v>
      </c>
      <c r="Q2299" s="127">
        <v>476.35</v>
      </c>
    </row>
    <row r="2300" spans="1:17" x14ac:dyDescent="0.2">
      <c r="A2300" t="str">
        <f t="shared" si="35"/>
        <v>2018_99</v>
      </c>
      <c r="D2300" s="126">
        <v>2298</v>
      </c>
      <c r="E2300" s="127">
        <v>99</v>
      </c>
      <c r="F2300" s="127" t="s">
        <v>13</v>
      </c>
      <c r="G2300" s="127">
        <v>99</v>
      </c>
      <c r="H2300" s="127">
        <v>2018</v>
      </c>
      <c r="I2300" s="127">
        <v>0</v>
      </c>
      <c r="J2300" s="127">
        <v>1</v>
      </c>
      <c r="K2300" s="127">
        <v>525.29999999999995</v>
      </c>
      <c r="L2300" s="127">
        <v>625.6</v>
      </c>
      <c r="M2300" s="127">
        <v>181327.8</v>
      </c>
      <c r="N2300" s="127">
        <v>195559.16</v>
      </c>
      <c r="O2300" s="127">
        <v>200670.33</v>
      </c>
      <c r="P2300" s="127">
        <v>202670.6</v>
      </c>
      <c r="Q2300" s="127">
        <v>345.19</v>
      </c>
    </row>
    <row r="2301" spans="1:17" x14ac:dyDescent="0.2">
      <c r="A2301" t="str">
        <f t="shared" si="35"/>
        <v>2018_108</v>
      </c>
      <c r="D2301" s="126">
        <v>2299</v>
      </c>
      <c r="E2301" s="127">
        <v>108</v>
      </c>
      <c r="F2301" s="127" t="s">
        <v>14</v>
      </c>
      <c r="G2301" s="127">
        <v>108</v>
      </c>
      <c r="H2301" s="127">
        <v>2018</v>
      </c>
      <c r="I2301" s="127">
        <v>0</v>
      </c>
      <c r="J2301" s="127">
        <v>1</v>
      </c>
      <c r="K2301" s="127">
        <v>268.7</v>
      </c>
      <c r="L2301" s="127">
        <v>243</v>
      </c>
      <c r="M2301" s="127">
        <v>150343.72</v>
      </c>
      <c r="N2301" s="127">
        <v>74987.56</v>
      </c>
      <c r="O2301" s="127">
        <v>80379.09</v>
      </c>
      <c r="P2301" s="127">
        <v>72661.100000000006</v>
      </c>
      <c r="Q2301" s="127">
        <v>559.52</v>
      </c>
    </row>
    <row r="2302" spans="1:17" x14ac:dyDescent="0.2">
      <c r="A2302" t="str">
        <f t="shared" si="35"/>
        <v>2018_126</v>
      </c>
      <c r="D2302" s="126">
        <v>2300</v>
      </c>
      <c r="E2302" s="127">
        <v>126</v>
      </c>
      <c r="F2302" s="127" t="s">
        <v>15</v>
      </c>
      <c r="G2302" s="127">
        <v>126</v>
      </c>
      <c r="H2302" s="127">
        <v>2018</v>
      </c>
      <c r="I2302" s="127">
        <v>0</v>
      </c>
      <c r="J2302" s="127">
        <v>2</v>
      </c>
      <c r="K2302" s="127">
        <v>1481.4</v>
      </c>
      <c r="L2302" s="127">
        <v>1470.5</v>
      </c>
      <c r="M2302" s="127">
        <v>1067827.33</v>
      </c>
      <c r="N2302" s="127">
        <v>375734.9</v>
      </c>
      <c r="O2302" s="127">
        <v>411218.89</v>
      </c>
      <c r="P2302" s="127">
        <v>489109.94</v>
      </c>
      <c r="Q2302" s="127">
        <v>720.82</v>
      </c>
    </row>
    <row r="2303" spans="1:17" ht="25.5" x14ac:dyDescent="0.2">
      <c r="A2303" t="str">
        <f t="shared" si="35"/>
        <v>2018_135</v>
      </c>
      <c r="D2303" s="126">
        <v>2301</v>
      </c>
      <c r="E2303" s="127">
        <v>135</v>
      </c>
      <c r="F2303" s="127" t="s">
        <v>16</v>
      </c>
      <c r="G2303" s="127">
        <v>135</v>
      </c>
      <c r="H2303" s="127">
        <v>2018</v>
      </c>
      <c r="I2303" s="127">
        <v>0</v>
      </c>
      <c r="J2303" s="127">
        <v>1</v>
      </c>
      <c r="K2303" s="127">
        <v>1094.2</v>
      </c>
      <c r="L2303" s="127">
        <v>1080.2</v>
      </c>
      <c r="M2303" s="127">
        <v>906201.16</v>
      </c>
      <c r="N2303" s="127">
        <v>326675.18</v>
      </c>
      <c r="O2303" s="127">
        <v>364746.99</v>
      </c>
      <c r="P2303" s="127">
        <v>245390.1</v>
      </c>
      <c r="Q2303" s="127">
        <v>828.19</v>
      </c>
    </row>
    <row r="2304" spans="1:17" ht="25.5" x14ac:dyDescent="0.2">
      <c r="A2304" t="str">
        <f t="shared" si="35"/>
        <v>2018_171</v>
      </c>
      <c r="D2304" s="126">
        <v>2302</v>
      </c>
      <c r="E2304" s="127">
        <v>171</v>
      </c>
      <c r="F2304" s="127" t="s">
        <v>326</v>
      </c>
      <c r="G2304" s="127">
        <v>171</v>
      </c>
      <c r="H2304" s="127">
        <v>2018</v>
      </c>
      <c r="I2304" s="127">
        <v>0</v>
      </c>
      <c r="J2304" s="127">
        <v>2</v>
      </c>
      <c r="K2304" s="127">
        <v>775</v>
      </c>
      <c r="L2304" s="127">
        <v>751</v>
      </c>
      <c r="M2304" s="127">
        <v>1207937.02</v>
      </c>
      <c r="N2304" s="127">
        <v>210410.77</v>
      </c>
      <c r="O2304" s="127">
        <v>230723.82</v>
      </c>
      <c r="P2304" s="127">
        <v>282214.25</v>
      </c>
      <c r="Q2304" s="127">
        <v>1558.63</v>
      </c>
    </row>
    <row r="2305" spans="1:17" x14ac:dyDescent="0.2">
      <c r="A2305" t="str">
        <f t="shared" si="35"/>
        <v>2018_225</v>
      </c>
      <c r="D2305" s="126">
        <v>2303</v>
      </c>
      <c r="E2305" s="127">
        <v>225</v>
      </c>
      <c r="F2305" s="127" t="s">
        <v>17</v>
      </c>
      <c r="G2305" s="127">
        <v>225</v>
      </c>
      <c r="H2305" s="127">
        <v>2018</v>
      </c>
      <c r="I2305" s="127">
        <v>0</v>
      </c>
      <c r="J2305" s="127">
        <v>1</v>
      </c>
      <c r="K2305" s="127">
        <v>4299.8</v>
      </c>
      <c r="L2305" s="127">
        <v>4587.8</v>
      </c>
      <c r="M2305" s="127">
        <v>4944810.3</v>
      </c>
      <c r="N2305" s="127">
        <v>599607.98</v>
      </c>
      <c r="O2305" s="127">
        <v>747106.05</v>
      </c>
      <c r="P2305" s="127">
        <v>1104672.07</v>
      </c>
      <c r="Q2305" s="127">
        <v>1150.01</v>
      </c>
    </row>
    <row r="2306" spans="1:17" x14ac:dyDescent="0.2">
      <c r="A2306" t="str">
        <f t="shared" si="35"/>
        <v>2018_234</v>
      </c>
      <c r="D2306" s="126">
        <v>2304</v>
      </c>
      <c r="E2306" s="127">
        <v>234</v>
      </c>
      <c r="F2306" s="127" t="s">
        <v>18</v>
      </c>
      <c r="G2306" s="127">
        <v>234</v>
      </c>
      <c r="H2306" s="127">
        <v>2018</v>
      </c>
      <c r="I2306" s="127">
        <v>0</v>
      </c>
      <c r="J2306" s="127">
        <v>1</v>
      </c>
      <c r="K2306" s="127">
        <v>1278.2</v>
      </c>
      <c r="L2306" s="127">
        <v>1225.3</v>
      </c>
      <c r="M2306" s="127">
        <v>337277.81</v>
      </c>
      <c r="N2306" s="127">
        <v>326089.59000000003</v>
      </c>
      <c r="O2306" s="127">
        <v>343879.27</v>
      </c>
      <c r="P2306" s="127">
        <v>391614.76</v>
      </c>
      <c r="Q2306" s="127">
        <v>263.87</v>
      </c>
    </row>
    <row r="2307" spans="1:17" x14ac:dyDescent="0.2">
      <c r="A2307" t="str">
        <f t="shared" si="35"/>
        <v>2018_243</v>
      </c>
      <c r="D2307" s="126">
        <v>2305</v>
      </c>
      <c r="E2307" s="127">
        <v>243</v>
      </c>
      <c r="F2307" s="127" t="s">
        <v>19</v>
      </c>
      <c r="G2307" s="127">
        <v>243</v>
      </c>
      <c r="H2307" s="127">
        <v>2018</v>
      </c>
      <c r="I2307" s="127">
        <v>0</v>
      </c>
      <c r="J2307" s="127">
        <v>1</v>
      </c>
      <c r="K2307" s="127">
        <v>238.3</v>
      </c>
      <c r="L2307" s="127">
        <v>140</v>
      </c>
      <c r="M2307" s="127">
        <v>406193.63</v>
      </c>
      <c r="N2307" s="127">
        <v>200378.16</v>
      </c>
      <c r="O2307" s="127">
        <v>210899.41</v>
      </c>
      <c r="P2307" s="127">
        <v>33891.5</v>
      </c>
      <c r="Q2307" s="127">
        <v>1704.55</v>
      </c>
    </row>
    <row r="2308" spans="1:17" x14ac:dyDescent="0.2">
      <c r="A2308" t="str">
        <f t="shared" ref="A2308:A2371" si="36">CONCATENATE(H2308,"_",G2308)</f>
        <v>2018_261</v>
      </c>
      <c r="D2308" s="126">
        <v>2306</v>
      </c>
      <c r="E2308" s="127">
        <v>261</v>
      </c>
      <c r="F2308" s="127" t="s">
        <v>20</v>
      </c>
      <c r="G2308" s="127">
        <v>261</v>
      </c>
      <c r="H2308" s="127">
        <v>2018</v>
      </c>
      <c r="I2308" s="127">
        <v>0</v>
      </c>
      <c r="J2308" s="127">
        <v>1</v>
      </c>
      <c r="K2308" s="127">
        <v>11548.7</v>
      </c>
      <c r="L2308" s="127">
        <v>11353.9</v>
      </c>
      <c r="M2308" s="127">
        <v>5033680.3499999996</v>
      </c>
      <c r="N2308" s="127">
        <v>1200668.8700000001</v>
      </c>
      <c r="O2308" s="127">
        <v>1397052</v>
      </c>
      <c r="P2308" s="127">
        <v>1091575.5900000001</v>
      </c>
      <c r="Q2308" s="127">
        <v>435.87</v>
      </c>
    </row>
    <row r="2309" spans="1:17" ht="38.25" x14ac:dyDescent="0.2">
      <c r="A2309" t="str">
        <f t="shared" si="36"/>
        <v>2018_279</v>
      </c>
      <c r="D2309" s="126">
        <v>2307</v>
      </c>
      <c r="E2309" s="127">
        <v>279</v>
      </c>
      <c r="F2309" s="127" t="s">
        <v>21</v>
      </c>
      <c r="G2309" s="127">
        <v>279</v>
      </c>
      <c r="H2309" s="127">
        <v>2018</v>
      </c>
      <c r="I2309" s="127">
        <v>0</v>
      </c>
      <c r="J2309" s="127">
        <v>1</v>
      </c>
      <c r="K2309" s="127">
        <v>824.5</v>
      </c>
      <c r="L2309" s="127">
        <v>822.5</v>
      </c>
      <c r="M2309" s="127">
        <v>310930.42</v>
      </c>
      <c r="N2309" s="127">
        <v>309307.40999999997</v>
      </c>
      <c r="O2309" s="127">
        <v>317181.37</v>
      </c>
      <c r="P2309" s="127">
        <v>124628.17</v>
      </c>
      <c r="Q2309" s="127">
        <v>377.11</v>
      </c>
    </row>
    <row r="2310" spans="1:17" x14ac:dyDescent="0.2">
      <c r="A2310" t="str">
        <f t="shared" si="36"/>
        <v>2018_355</v>
      </c>
      <c r="D2310" s="126">
        <v>2308</v>
      </c>
      <c r="E2310" s="127">
        <v>355</v>
      </c>
      <c r="F2310" s="127" t="s">
        <v>22</v>
      </c>
      <c r="G2310" s="127">
        <v>355</v>
      </c>
      <c r="H2310" s="127">
        <v>2018</v>
      </c>
      <c r="I2310" s="127">
        <v>0</v>
      </c>
      <c r="J2310" s="127">
        <v>1</v>
      </c>
      <c r="K2310" s="127">
        <v>267</v>
      </c>
      <c r="L2310" s="127">
        <v>193</v>
      </c>
      <c r="M2310" s="127">
        <v>1155260.93</v>
      </c>
      <c r="N2310" s="127">
        <v>49590.91</v>
      </c>
      <c r="O2310" s="127">
        <v>64539.65</v>
      </c>
      <c r="P2310" s="127">
        <v>79606.740000000005</v>
      </c>
      <c r="Q2310" s="127">
        <v>4326.82</v>
      </c>
    </row>
    <row r="2311" spans="1:17" x14ac:dyDescent="0.2">
      <c r="A2311" t="str">
        <f t="shared" si="36"/>
        <v>2018_387</v>
      </c>
      <c r="D2311" s="126">
        <v>2309</v>
      </c>
      <c r="E2311" s="127">
        <v>387</v>
      </c>
      <c r="F2311" s="127" t="s">
        <v>23</v>
      </c>
      <c r="G2311" s="127">
        <v>387</v>
      </c>
      <c r="H2311" s="127">
        <v>2018</v>
      </c>
      <c r="I2311" s="127">
        <v>0</v>
      </c>
      <c r="J2311" s="127">
        <v>1</v>
      </c>
      <c r="K2311" s="127">
        <v>1352.1</v>
      </c>
      <c r="L2311" s="127">
        <v>1428.6</v>
      </c>
      <c r="M2311" s="127">
        <v>551448.31999999995</v>
      </c>
      <c r="N2311" s="127">
        <v>268968.62</v>
      </c>
      <c r="O2311" s="127">
        <v>294323.76</v>
      </c>
      <c r="P2311" s="127">
        <v>304890.09999999998</v>
      </c>
      <c r="Q2311" s="127">
        <v>407.85</v>
      </c>
    </row>
    <row r="2312" spans="1:17" x14ac:dyDescent="0.2">
      <c r="A2312" t="str">
        <f t="shared" si="36"/>
        <v>2018_414</v>
      </c>
      <c r="D2312" s="126">
        <v>2310</v>
      </c>
      <c r="E2312" s="127">
        <v>414</v>
      </c>
      <c r="F2312" s="127" t="s">
        <v>24</v>
      </c>
      <c r="G2312" s="127">
        <v>414</v>
      </c>
      <c r="H2312" s="127">
        <v>2018</v>
      </c>
      <c r="I2312" s="127">
        <v>0</v>
      </c>
      <c r="J2312" s="127">
        <v>1</v>
      </c>
      <c r="K2312" s="127">
        <v>491.1</v>
      </c>
      <c r="L2312" s="127">
        <v>490.4</v>
      </c>
      <c r="M2312" s="127">
        <v>119833.99</v>
      </c>
      <c r="N2312" s="127">
        <v>277694.90000000002</v>
      </c>
      <c r="O2312" s="127">
        <v>283394.28999999998</v>
      </c>
      <c r="P2312" s="127">
        <v>234529.47</v>
      </c>
      <c r="Q2312" s="127">
        <v>244.01</v>
      </c>
    </row>
    <row r="2313" spans="1:17" x14ac:dyDescent="0.2">
      <c r="A2313" t="str">
        <f t="shared" si="36"/>
        <v>2018_540</v>
      </c>
      <c r="D2313" s="126">
        <v>2311</v>
      </c>
      <c r="E2313" s="127">
        <v>540</v>
      </c>
      <c r="F2313" s="127" t="s">
        <v>3</v>
      </c>
      <c r="G2313" s="127">
        <v>540</v>
      </c>
      <c r="H2313" s="127">
        <v>2018</v>
      </c>
      <c r="I2313" s="127">
        <v>0</v>
      </c>
      <c r="J2313" s="127">
        <v>1</v>
      </c>
      <c r="K2313" s="127">
        <v>531.29999999999995</v>
      </c>
      <c r="L2313" s="127">
        <v>565.9</v>
      </c>
      <c r="M2313" s="127">
        <v>867531.38</v>
      </c>
      <c r="N2313" s="127">
        <v>310069.78000000003</v>
      </c>
      <c r="O2313" s="127">
        <v>329339.76</v>
      </c>
      <c r="P2313" s="127">
        <v>144306.85999999999</v>
      </c>
      <c r="Q2313" s="127">
        <v>1632.85</v>
      </c>
    </row>
    <row r="2314" spans="1:17" x14ac:dyDescent="0.2">
      <c r="A2314" t="str">
        <f t="shared" si="36"/>
        <v>2018_472</v>
      </c>
      <c r="D2314" s="126">
        <v>2312</v>
      </c>
      <c r="E2314" s="127">
        <v>472</v>
      </c>
      <c r="F2314" s="127" t="s">
        <v>25</v>
      </c>
      <c r="G2314" s="127">
        <v>472</v>
      </c>
      <c r="H2314" s="127">
        <v>2018</v>
      </c>
      <c r="I2314" s="127">
        <v>0</v>
      </c>
      <c r="J2314" s="127">
        <v>1</v>
      </c>
      <c r="K2314" s="127">
        <v>1619.2</v>
      </c>
      <c r="L2314" s="127">
        <v>1716.2</v>
      </c>
      <c r="M2314" s="127">
        <v>1065989.32</v>
      </c>
      <c r="N2314" s="127">
        <v>601308.93999999994</v>
      </c>
      <c r="O2314" s="127">
        <v>645768.71</v>
      </c>
      <c r="P2314" s="127">
        <v>530975.1</v>
      </c>
      <c r="Q2314" s="127">
        <v>658.34</v>
      </c>
    </row>
    <row r="2315" spans="1:17" x14ac:dyDescent="0.2">
      <c r="A2315" t="str">
        <f t="shared" si="36"/>
        <v>2018_513</v>
      </c>
      <c r="D2315" s="126">
        <v>2313</v>
      </c>
      <c r="E2315" s="127">
        <v>513</v>
      </c>
      <c r="F2315" s="127" t="s">
        <v>26</v>
      </c>
      <c r="G2315" s="127">
        <v>513</v>
      </c>
      <c r="H2315" s="127">
        <v>2018</v>
      </c>
      <c r="I2315" s="127">
        <v>0</v>
      </c>
      <c r="J2315" s="127">
        <v>1</v>
      </c>
      <c r="K2315" s="127">
        <v>315.39999999999998</v>
      </c>
      <c r="L2315" s="127">
        <v>417.4</v>
      </c>
      <c r="M2315" s="127">
        <v>176201.54</v>
      </c>
      <c r="N2315" s="127">
        <v>200009.33</v>
      </c>
      <c r="O2315" s="127">
        <v>209123.61</v>
      </c>
      <c r="P2315" s="127">
        <v>160343</v>
      </c>
      <c r="Q2315" s="127">
        <v>558.66</v>
      </c>
    </row>
    <row r="2316" spans="1:17" x14ac:dyDescent="0.2">
      <c r="A2316" t="str">
        <f t="shared" si="36"/>
        <v>2018_549</v>
      </c>
      <c r="D2316" s="126">
        <v>2314</v>
      </c>
      <c r="E2316" s="127">
        <v>549</v>
      </c>
      <c r="F2316" s="127" t="s">
        <v>27</v>
      </c>
      <c r="G2316" s="127">
        <v>549</v>
      </c>
      <c r="H2316" s="127">
        <v>2018</v>
      </c>
      <c r="I2316" s="127">
        <v>0</v>
      </c>
      <c r="J2316" s="127">
        <v>1</v>
      </c>
      <c r="K2316" s="127">
        <v>450.1</v>
      </c>
      <c r="L2316" s="127">
        <v>429.1</v>
      </c>
      <c r="M2316" s="127">
        <v>236363.05</v>
      </c>
      <c r="N2316" s="127">
        <v>253020.4</v>
      </c>
      <c r="O2316" s="127">
        <v>265374.14</v>
      </c>
      <c r="P2316" s="127">
        <v>205634.84</v>
      </c>
      <c r="Q2316" s="127">
        <v>525.13</v>
      </c>
    </row>
    <row r="2317" spans="1:17" ht="25.5" x14ac:dyDescent="0.2">
      <c r="A2317" t="str">
        <f t="shared" si="36"/>
        <v>2018_576</v>
      </c>
      <c r="D2317" s="126">
        <v>2315</v>
      </c>
      <c r="E2317" s="127">
        <v>576</v>
      </c>
      <c r="F2317" s="127" t="s">
        <v>28</v>
      </c>
      <c r="G2317" s="127">
        <v>576</v>
      </c>
      <c r="H2317" s="127">
        <v>2018</v>
      </c>
      <c r="I2317" s="127">
        <v>0</v>
      </c>
      <c r="J2317" s="127">
        <v>1</v>
      </c>
      <c r="K2317" s="127">
        <v>532.79999999999995</v>
      </c>
      <c r="L2317" s="127">
        <v>528.4</v>
      </c>
      <c r="M2317" s="127">
        <v>362900.17</v>
      </c>
      <c r="N2317" s="127">
        <v>100171.79</v>
      </c>
      <c r="O2317" s="127">
        <v>110797.81</v>
      </c>
      <c r="P2317" s="127">
        <v>247385.22</v>
      </c>
      <c r="Q2317" s="127">
        <v>681.12</v>
      </c>
    </row>
    <row r="2318" spans="1:17" x14ac:dyDescent="0.2">
      <c r="A2318" t="str">
        <f t="shared" si="36"/>
        <v>2018_585</v>
      </c>
      <c r="D2318" s="126">
        <v>2316</v>
      </c>
      <c r="E2318" s="127">
        <v>585</v>
      </c>
      <c r="F2318" s="127" t="s">
        <v>29</v>
      </c>
      <c r="G2318" s="127">
        <v>585</v>
      </c>
      <c r="H2318" s="127">
        <v>2018</v>
      </c>
      <c r="I2318" s="127">
        <v>0</v>
      </c>
      <c r="J2318" s="127">
        <v>1</v>
      </c>
      <c r="K2318" s="127">
        <v>581.20000000000005</v>
      </c>
      <c r="L2318" s="127">
        <v>652.20000000000005</v>
      </c>
      <c r="M2318" s="127">
        <v>290698.03999999998</v>
      </c>
      <c r="N2318" s="127">
        <v>193575.91</v>
      </c>
      <c r="O2318" s="127">
        <v>209424.01</v>
      </c>
      <c r="P2318" s="127">
        <v>297708.15000000002</v>
      </c>
      <c r="Q2318" s="127">
        <v>500.17</v>
      </c>
    </row>
    <row r="2319" spans="1:17" ht="25.5" x14ac:dyDescent="0.2">
      <c r="A2319" t="str">
        <f t="shared" si="36"/>
        <v>2018_594</v>
      </c>
      <c r="D2319" s="126">
        <v>2317</v>
      </c>
      <c r="E2319" s="127">
        <v>594</v>
      </c>
      <c r="F2319" s="127" t="s">
        <v>30</v>
      </c>
      <c r="G2319" s="127">
        <v>594</v>
      </c>
      <c r="H2319" s="127">
        <v>2018</v>
      </c>
      <c r="I2319" s="127">
        <v>0</v>
      </c>
      <c r="J2319" s="127">
        <v>1</v>
      </c>
      <c r="K2319" s="127">
        <v>797.6</v>
      </c>
      <c r="L2319" s="127">
        <v>688.1</v>
      </c>
      <c r="M2319" s="127">
        <v>1202607.3999999999</v>
      </c>
      <c r="N2319" s="127">
        <v>119155.59</v>
      </c>
      <c r="O2319" s="127">
        <v>146069.03</v>
      </c>
      <c r="P2319" s="127">
        <v>102156.08</v>
      </c>
      <c r="Q2319" s="127">
        <v>1507.78</v>
      </c>
    </row>
    <row r="2320" spans="1:17" x14ac:dyDescent="0.2">
      <c r="A2320" t="str">
        <f t="shared" si="36"/>
        <v>2018_603</v>
      </c>
      <c r="D2320" s="126">
        <v>2318</v>
      </c>
      <c r="E2320" s="127">
        <v>603</v>
      </c>
      <c r="F2320" s="127" t="s">
        <v>31</v>
      </c>
      <c r="G2320" s="127">
        <v>603</v>
      </c>
      <c r="H2320" s="127">
        <v>2018</v>
      </c>
      <c r="I2320" s="127">
        <v>0</v>
      </c>
      <c r="J2320" s="127">
        <v>1</v>
      </c>
      <c r="K2320" s="127">
        <v>187.1</v>
      </c>
      <c r="L2320" s="127">
        <v>61.2</v>
      </c>
      <c r="M2320" s="127">
        <v>462743.78</v>
      </c>
      <c r="N2320" s="127">
        <v>150222.85</v>
      </c>
      <c r="O2320" s="127">
        <v>150888.60999999999</v>
      </c>
      <c r="P2320" s="127">
        <v>53857.82</v>
      </c>
      <c r="Q2320" s="127">
        <v>2473.2399999999998</v>
      </c>
    </row>
    <row r="2321" spans="1:17" x14ac:dyDescent="0.2">
      <c r="A2321" t="str">
        <f t="shared" si="36"/>
        <v>2018_609</v>
      </c>
      <c r="D2321" s="126">
        <v>2319</v>
      </c>
      <c r="E2321" s="127">
        <v>609</v>
      </c>
      <c r="F2321" s="127" t="s">
        <v>32</v>
      </c>
      <c r="G2321" s="127">
        <v>609</v>
      </c>
      <c r="H2321" s="127">
        <v>2018</v>
      </c>
      <c r="I2321" s="127">
        <v>0</v>
      </c>
      <c r="J2321" s="127">
        <v>1</v>
      </c>
      <c r="K2321" s="127">
        <v>1486.7</v>
      </c>
      <c r="L2321" s="127">
        <v>1441.6</v>
      </c>
      <c r="M2321" s="127">
        <v>2150981.0299999998</v>
      </c>
      <c r="N2321" s="127">
        <v>1599648.23</v>
      </c>
      <c r="O2321" s="127">
        <v>1644459.87</v>
      </c>
      <c r="P2321" s="127">
        <v>330877.52</v>
      </c>
      <c r="Q2321" s="127">
        <v>1446.82</v>
      </c>
    </row>
    <row r="2322" spans="1:17" ht="25.5" x14ac:dyDescent="0.2">
      <c r="A2322" t="str">
        <f t="shared" si="36"/>
        <v>2018_621</v>
      </c>
      <c r="D2322" s="126">
        <v>2320</v>
      </c>
      <c r="E2322" s="127">
        <v>621</v>
      </c>
      <c r="F2322" s="127" t="s">
        <v>33</v>
      </c>
      <c r="G2322" s="127">
        <v>621</v>
      </c>
      <c r="H2322" s="127">
        <v>2018</v>
      </c>
      <c r="I2322" s="127">
        <v>0</v>
      </c>
      <c r="J2322" s="127">
        <v>1</v>
      </c>
      <c r="K2322" s="127">
        <v>4100</v>
      </c>
      <c r="L2322" s="127">
        <v>4558.5</v>
      </c>
      <c r="M2322" s="127">
        <v>5905926.5599999996</v>
      </c>
      <c r="N2322" s="127">
        <v>1949101.77</v>
      </c>
      <c r="O2322" s="127">
        <v>2057021.01</v>
      </c>
      <c r="P2322" s="127">
        <v>1337279.3999999999</v>
      </c>
      <c r="Q2322" s="127">
        <v>1440.47</v>
      </c>
    </row>
    <row r="2323" spans="1:17" ht="25.5" x14ac:dyDescent="0.2">
      <c r="A2323" t="str">
        <f t="shared" si="36"/>
        <v>2018_720</v>
      </c>
      <c r="D2323" s="126">
        <v>2321</v>
      </c>
      <c r="E2323" s="127">
        <v>720</v>
      </c>
      <c r="F2323" s="127" t="s">
        <v>34</v>
      </c>
      <c r="G2323" s="127">
        <v>720</v>
      </c>
      <c r="H2323" s="127">
        <v>2018</v>
      </c>
      <c r="I2323" s="127">
        <v>0</v>
      </c>
      <c r="J2323" s="127">
        <v>1</v>
      </c>
      <c r="K2323" s="127">
        <v>1989.4</v>
      </c>
      <c r="L2323" s="127">
        <v>2068</v>
      </c>
      <c r="M2323" s="127">
        <v>419083.58</v>
      </c>
      <c r="N2323" s="127">
        <v>274995.15999999997</v>
      </c>
      <c r="O2323" s="127">
        <v>316638.44</v>
      </c>
      <c r="P2323" s="127">
        <v>325364.90000000002</v>
      </c>
      <c r="Q2323" s="127">
        <v>210.66</v>
      </c>
    </row>
    <row r="2324" spans="1:17" x14ac:dyDescent="0.2">
      <c r="A2324" t="str">
        <f t="shared" si="36"/>
        <v>2018_729</v>
      </c>
      <c r="D2324" s="126">
        <v>2322</v>
      </c>
      <c r="E2324" s="127">
        <v>729</v>
      </c>
      <c r="F2324" s="127" t="s">
        <v>35</v>
      </c>
      <c r="G2324" s="127">
        <v>729</v>
      </c>
      <c r="H2324" s="127">
        <v>2018</v>
      </c>
      <c r="I2324" s="127">
        <v>0</v>
      </c>
      <c r="J2324" s="127">
        <v>1</v>
      </c>
      <c r="K2324" s="127">
        <v>2053.4</v>
      </c>
      <c r="L2324" s="127">
        <v>1973.5</v>
      </c>
      <c r="M2324" s="127">
        <v>572812.72</v>
      </c>
      <c r="N2324" s="127">
        <v>434679.79</v>
      </c>
      <c r="O2324" s="127">
        <v>472718.31</v>
      </c>
      <c r="P2324" s="127">
        <v>385779.06</v>
      </c>
      <c r="Q2324" s="127">
        <v>278.95999999999998</v>
      </c>
    </row>
    <row r="2325" spans="1:17" ht="25.5" x14ac:dyDescent="0.2">
      <c r="A2325" t="str">
        <f t="shared" si="36"/>
        <v>2018_747</v>
      </c>
      <c r="D2325" s="126">
        <v>2323</v>
      </c>
      <c r="E2325" s="127">
        <v>747</v>
      </c>
      <c r="F2325" s="127" t="s">
        <v>36</v>
      </c>
      <c r="G2325" s="127">
        <v>747</v>
      </c>
      <c r="H2325" s="127">
        <v>2018</v>
      </c>
      <c r="I2325" s="127">
        <v>0</v>
      </c>
      <c r="J2325" s="127">
        <v>1</v>
      </c>
      <c r="K2325" s="127">
        <v>596.20000000000005</v>
      </c>
      <c r="L2325" s="127">
        <v>616.20000000000005</v>
      </c>
      <c r="M2325" s="127">
        <v>736079.8</v>
      </c>
      <c r="N2325" s="127">
        <v>240211.20000000001</v>
      </c>
      <c r="O2325" s="127">
        <v>255685.21</v>
      </c>
      <c r="P2325" s="127">
        <v>141508.35999999999</v>
      </c>
      <c r="Q2325" s="127">
        <v>1234.6199999999999</v>
      </c>
    </row>
    <row r="2326" spans="1:17" ht="25.5" x14ac:dyDescent="0.2">
      <c r="A2326" t="str">
        <f t="shared" si="36"/>
        <v>2018_1917</v>
      </c>
      <c r="D2326" s="126">
        <v>2324</v>
      </c>
      <c r="E2326" s="127">
        <v>1917</v>
      </c>
      <c r="F2326" s="127" t="s">
        <v>37</v>
      </c>
      <c r="G2326" s="127">
        <v>1917</v>
      </c>
      <c r="H2326" s="127">
        <v>2018</v>
      </c>
      <c r="I2326" s="127">
        <v>0</v>
      </c>
      <c r="J2326" s="127">
        <v>1</v>
      </c>
      <c r="K2326" s="127">
        <v>406.6</v>
      </c>
      <c r="L2326" s="127">
        <v>413</v>
      </c>
      <c r="M2326" s="127">
        <v>301368.96999999997</v>
      </c>
      <c r="N2326" s="127">
        <v>200147.83</v>
      </c>
      <c r="O2326" s="127">
        <v>213467.74</v>
      </c>
      <c r="P2326" s="127">
        <v>154771.25</v>
      </c>
      <c r="Q2326" s="127">
        <v>741.19</v>
      </c>
    </row>
    <row r="2327" spans="1:17" ht="38.25" x14ac:dyDescent="0.2">
      <c r="A2327" t="str">
        <f t="shared" si="36"/>
        <v>2018_846</v>
      </c>
      <c r="D2327" s="126">
        <v>2325</v>
      </c>
      <c r="E2327" s="127">
        <v>846</v>
      </c>
      <c r="F2327" s="127" t="s">
        <v>396</v>
      </c>
      <c r="G2327" s="127">
        <v>846</v>
      </c>
      <c r="H2327" s="127">
        <v>2018</v>
      </c>
      <c r="I2327" s="127">
        <v>0</v>
      </c>
      <c r="J2327" s="127">
        <v>1</v>
      </c>
      <c r="K2327" s="127">
        <v>563.1</v>
      </c>
      <c r="L2327" s="127">
        <v>573</v>
      </c>
      <c r="M2327" s="127">
        <v>1198963.1499999999</v>
      </c>
      <c r="N2327" s="127">
        <v>373976.58</v>
      </c>
      <c r="O2327" s="127">
        <v>417280.64</v>
      </c>
      <c r="P2327" s="127">
        <v>236718.31</v>
      </c>
      <c r="Q2327" s="127">
        <v>2129.2199999999998</v>
      </c>
    </row>
    <row r="2328" spans="1:17" ht="25.5" x14ac:dyDescent="0.2">
      <c r="A2328" t="str">
        <f t="shared" si="36"/>
        <v>2018_882</v>
      </c>
      <c r="D2328" s="126">
        <v>2326</v>
      </c>
      <c r="E2328" s="127">
        <v>882</v>
      </c>
      <c r="F2328" s="127" t="s">
        <v>38</v>
      </c>
      <c r="G2328" s="127">
        <v>882</v>
      </c>
      <c r="H2328" s="127">
        <v>2018</v>
      </c>
      <c r="I2328" s="127">
        <v>0</v>
      </c>
      <c r="J2328" s="127">
        <v>1</v>
      </c>
      <c r="K2328" s="127">
        <v>4263.3</v>
      </c>
      <c r="L2328" s="127">
        <v>3665.1</v>
      </c>
      <c r="M2328" s="127">
        <v>1356426.28</v>
      </c>
      <c r="N2328" s="127">
        <v>1897006.85</v>
      </c>
      <c r="O2328" s="127">
        <v>1954732.11</v>
      </c>
      <c r="P2328" s="127">
        <v>1495712.89</v>
      </c>
      <c r="Q2328" s="127">
        <v>318.16000000000003</v>
      </c>
    </row>
    <row r="2329" spans="1:17" x14ac:dyDescent="0.2">
      <c r="A2329" t="str">
        <f t="shared" si="36"/>
        <v>2018_916</v>
      </c>
      <c r="D2329" s="126">
        <v>2327</v>
      </c>
      <c r="E2329" s="127">
        <v>916</v>
      </c>
      <c r="F2329" s="127" t="s">
        <v>4</v>
      </c>
      <c r="G2329" s="127">
        <v>916</v>
      </c>
      <c r="H2329" s="127">
        <v>2018</v>
      </c>
      <c r="I2329" s="127">
        <v>0</v>
      </c>
      <c r="J2329" s="127">
        <v>1</v>
      </c>
      <c r="K2329" s="127">
        <v>256.8</v>
      </c>
      <c r="L2329" s="127">
        <v>218.2</v>
      </c>
      <c r="M2329" s="127">
        <v>115415.99</v>
      </c>
      <c r="N2329" s="127">
        <v>160384.6</v>
      </c>
      <c r="O2329" s="127">
        <v>174567.79</v>
      </c>
      <c r="P2329" s="127">
        <v>97980.92</v>
      </c>
      <c r="Q2329" s="127">
        <v>449.44</v>
      </c>
    </row>
    <row r="2330" spans="1:17" x14ac:dyDescent="0.2">
      <c r="A2330" t="str">
        <f t="shared" si="36"/>
        <v>2018_914</v>
      </c>
      <c r="D2330" s="126">
        <v>2328</v>
      </c>
      <c r="E2330" s="127">
        <v>914</v>
      </c>
      <c r="F2330" s="127" t="s">
        <v>5</v>
      </c>
      <c r="G2330" s="127">
        <v>914</v>
      </c>
      <c r="H2330" s="127">
        <v>2018</v>
      </c>
      <c r="I2330" s="127">
        <v>0</v>
      </c>
      <c r="J2330" s="127">
        <v>1</v>
      </c>
      <c r="K2330" s="127">
        <v>496.9</v>
      </c>
      <c r="L2330" s="127">
        <v>1061</v>
      </c>
      <c r="M2330" s="127">
        <v>251675.72</v>
      </c>
      <c r="N2330" s="127">
        <v>154020.01999999999</v>
      </c>
      <c r="O2330" s="127">
        <v>167771.74</v>
      </c>
      <c r="P2330" s="127">
        <v>167081.18</v>
      </c>
      <c r="Q2330" s="127">
        <v>506.49</v>
      </c>
    </row>
    <row r="2331" spans="1:17" ht="38.25" x14ac:dyDescent="0.2">
      <c r="A2331" t="str">
        <f t="shared" si="36"/>
        <v>2018_918</v>
      </c>
      <c r="D2331" s="126">
        <v>2329</v>
      </c>
      <c r="E2331" s="127">
        <v>918</v>
      </c>
      <c r="F2331" s="127" t="s">
        <v>39</v>
      </c>
      <c r="G2331" s="127">
        <v>918</v>
      </c>
      <c r="H2331" s="127">
        <v>2018</v>
      </c>
      <c r="I2331" s="127">
        <v>0</v>
      </c>
      <c r="J2331" s="127">
        <v>1</v>
      </c>
      <c r="K2331" s="127">
        <v>437.3</v>
      </c>
      <c r="L2331" s="127">
        <v>460.3</v>
      </c>
      <c r="M2331" s="127">
        <v>382496.2</v>
      </c>
      <c r="N2331" s="127">
        <v>100032.86</v>
      </c>
      <c r="O2331" s="127">
        <v>110630.15</v>
      </c>
      <c r="P2331" s="127">
        <v>155663.91</v>
      </c>
      <c r="Q2331" s="127">
        <v>874.68</v>
      </c>
    </row>
    <row r="2332" spans="1:17" ht="25.5" x14ac:dyDescent="0.2">
      <c r="A2332" t="str">
        <f t="shared" si="36"/>
        <v>2018_936</v>
      </c>
      <c r="D2332" s="126">
        <v>2330</v>
      </c>
      <c r="E2332" s="127">
        <v>936</v>
      </c>
      <c r="F2332" s="127" t="s">
        <v>40</v>
      </c>
      <c r="G2332" s="127">
        <v>936</v>
      </c>
      <c r="H2332" s="127">
        <v>2018</v>
      </c>
      <c r="I2332" s="127">
        <v>0</v>
      </c>
      <c r="J2332" s="127">
        <v>1</v>
      </c>
      <c r="K2332" s="127">
        <v>839.3</v>
      </c>
      <c r="L2332" s="127">
        <v>973.5</v>
      </c>
      <c r="M2332" s="127">
        <v>88249.57</v>
      </c>
      <c r="N2332" s="127">
        <v>235057.7</v>
      </c>
      <c r="O2332" s="127">
        <v>257679.23</v>
      </c>
      <c r="P2332" s="127">
        <v>234586.49</v>
      </c>
      <c r="Q2332" s="127">
        <v>105.15</v>
      </c>
    </row>
    <row r="2333" spans="1:17" x14ac:dyDescent="0.2">
      <c r="A2333" t="str">
        <f t="shared" si="36"/>
        <v>2018_977</v>
      </c>
      <c r="D2333" s="126">
        <v>2331</v>
      </c>
      <c r="E2333" s="127">
        <v>977</v>
      </c>
      <c r="F2333" s="127" t="s">
        <v>41</v>
      </c>
      <c r="G2333" s="127">
        <v>977</v>
      </c>
      <c r="H2333" s="127">
        <v>2018</v>
      </c>
      <c r="I2333" s="127">
        <v>0</v>
      </c>
      <c r="J2333" s="127">
        <v>1</v>
      </c>
      <c r="K2333" s="127">
        <v>573.70000000000005</v>
      </c>
      <c r="L2333" s="127">
        <v>815.6</v>
      </c>
      <c r="M2333" s="127">
        <v>221242.73</v>
      </c>
      <c r="N2333" s="127">
        <v>50050.84</v>
      </c>
      <c r="O2333" s="127">
        <v>71804.259999999995</v>
      </c>
      <c r="P2333" s="127">
        <v>193263.39</v>
      </c>
      <c r="Q2333" s="127">
        <v>385.64</v>
      </c>
    </row>
    <row r="2334" spans="1:17" x14ac:dyDescent="0.2">
      <c r="A2334" t="str">
        <f t="shared" si="36"/>
        <v>2018_981</v>
      </c>
      <c r="D2334" s="126">
        <v>2332</v>
      </c>
      <c r="E2334" s="127">
        <v>981</v>
      </c>
      <c r="F2334" s="127" t="s">
        <v>42</v>
      </c>
      <c r="G2334" s="127">
        <v>981</v>
      </c>
      <c r="H2334" s="127">
        <v>2018</v>
      </c>
      <c r="I2334" s="127">
        <v>0</v>
      </c>
      <c r="J2334" s="127">
        <v>1</v>
      </c>
      <c r="K2334" s="127">
        <v>1943.7</v>
      </c>
      <c r="L2334" s="127">
        <v>2072.1</v>
      </c>
      <c r="M2334" s="127">
        <v>925812.14</v>
      </c>
      <c r="N2334" s="127">
        <v>160537.1</v>
      </c>
      <c r="O2334" s="127">
        <v>186154.88</v>
      </c>
      <c r="P2334" s="127">
        <v>264794.78999999998</v>
      </c>
      <c r="Q2334" s="127">
        <v>476.31</v>
      </c>
    </row>
    <row r="2335" spans="1:17" x14ac:dyDescent="0.2">
      <c r="A2335" t="str">
        <f t="shared" si="36"/>
        <v>2018_999</v>
      </c>
      <c r="D2335" s="126">
        <v>2333</v>
      </c>
      <c r="E2335" s="127">
        <v>999</v>
      </c>
      <c r="F2335" s="127" t="s">
        <v>43</v>
      </c>
      <c r="G2335" s="127">
        <v>999</v>
      </c>
      <c r="H2335" s="127">
        <v>2018</v>
      </c>
      <c r="I2335" s="127">
        <v>0</v>
      </c>
      <c r="J2335" s="127">
        <v>1</v>
      </c>
      <c r="K2335" s="127">
        <v>1701.1</v>
      </c>
      <c r="L2335" s="127">
        <v>1729.6</v>
      </c>
      <c r="M2335" s="127">
        <v>903003.58</v>
      </c>
      <c r="N2335" s="127">
        <v>300089.84999999998</v>
      </c>
      <c r="O2335" s="127">
        <v>369087.86</v>
      </c>
      <c r="P2335" s="127">
        <v>355788.91</v>
      </c>
      <c r="Q2335" s="127">
        <v>530.84</v>
      </c>
    </row>
    <row r="2336" spans="1:17" ht="25.5" x14ac:dyDescent="0.2">
      <c r="A2336" t="str">
        <f t="shared" si="36"/>
        <v>2018_1044</v>
      </c>
      <c r="D2336" s="126">
        <v>2334</v>
      </c>
      <c r="E2336" s="127">
        <v>1044</v>
      </c>
      <c r="F2336" s="127" t="s">
        <v>44</v>
      </c>
      <c r="G2336" s="127">
        <v>1044</v>
      </c>
      <c r="H2336" s="127">
        <v>2018</v>
      </c>
      <c r="I2336" s="127">
        <v>0</v>
      </c>
      <c r="J2336" s="127">
        <v>1</v>
      </c>
      <c r="K2336" s="127">
        <v>5127.5</v>
      </c>
      <c r="L2336" s="127">
        <v>5337.9</v>
      </c>
      <c r="M2336" s="127">
        <v>1071764.68</v>
      </c>
      <c r="N2336" s="127">
        <v>697587.45</v>
      </c>
      <c r="O2336" s="127">
        <v>756850.73</v>
      </c>
      <c r="P2336" s="127">
        <v>617838.01</v>
      </c>
      <c r="Q2336" s="127">
        <v>209.02</v>
      </c>
    </row>
    <row r="2337" spans="1:17" ht="25.5" x14ac:dyDescent="0.2">
      <c r="A2337" t="str">
        <f t="shared" si="36"/>
        <v>2018_1053</v>
      </c>
      <c r="D2337" s="126">
        <v>2335</v>
      </c>
      <c r="E2337" s="127">
        <v>1053</v>
      </c>
      <c r="F2337" s="127" t="s">
        <v>45</v>
      </c>
      <c r="G2337" s="127">
        <v>1053</v>
      </c>
      <c r="H2337" s="127">
        <v>2018</v>
      </c>
      <c r="I2337" s="127">
        <v>0</v>
      </c>
      <c r="J2337" s="127">
        <v>1</v>
      </c>
      <c r="K2337" s="127">
        <v>17129.400000000001</v>
      </c>
      <c r="L2337" s="127">
        <v>16196.8</v>
      </c>
      <c r="M2337" s="127">
        <v>6565494.6299999999</v>
      </c>
      <c r="N2337" s="127">
        <v>8640157.1899999995</v>
      </c>
      <c r="O2337" s="127">
        <v>9382086.9600000009</v>
      </c>
      <c r="P2337" s="127">
        <v>7766525.54</v>
      </c>
      <c r="Q2337" s="127">
        <v>383.29</v>
      </c>
    </row>
    <row r="2338" spans="1:17" ht="38.25" x14ac:dyDescent="0.2">
      <c r="A2338" t="str">
        <f t="shared" si="36"/>
        <v>2018_1062</v>
      </c>
      <c r="D2338" s="126">
        <v>2336</v>
      </c>
      <c r="E2338" s="127">
        <v>1062</v>
      </c>
      <c r="F2338" s="127" t="s">
        <v>46</v>
      </c>
      <c r="G2338" s="127">
        <v>1062</v>
      </c>
      <c r="H2338" s="127">
        <v>2018</v>
      </c>
      <c r="I2338" s="127">
        <v>0</v>
      </c>
      <c r="J2338" s="127">
        <v>1</v>
      </c>
      <c r="K2338" s="127">
        <v>1356.3</v>
      </c>
      <c r="L2338" s="127">
        <v>1509.9</v>
      </c>
      <c r="M2338" s="127">
        <v>97742.28</v>
      </c>
      <c r="N2338" s="127">
        <v>293342.98</v>
      </c>
      <c r="O2338" s="127">
        <v>327178.06</v>
      </c>
      <c r="P2338" s="127">
        <v>275339.65999999997</v>
      </c>
      <c r="Q2338" s="127">
        <v>72.069999999999993</v>
      </c>
    </row>
    <row r="2339" spans="1:17" ht="25.5" x14ac:dyDescent="0.2">
      <c r="A2339" t="str">
        <f t="shared" si="36"/>
        <v>2018_1071</v>
      </c>
      <c r="D2339" s="126">
        <v>2337</v>
      </c>
      <c r="E2339" s="127">
        <v>1071</v>
      </c>
      <c r="F2339" s="127" t="s">
        <v>47</v>
      </c>
      <c r="G2339" s="127">
        <v>1071</v>
      </c>
      <c r="H2339" s="127">
        <v>2018</v>
      </c>
      <c r="I2339" s="127">
        <v>0</v>
      </c>
      <c r="J2339" s="127">
        <v>1</v>
      </c>
      <c r="K2339" s="127">
        <v>1376.4</v>
      </c>
      <c r="L2339" s="127">
        <v>1340.1</v>
      </c>
      <c r="M2339" s="127">
        <v>692921.26</v>
      </c>
      <c r="N2339" s="127">
        <v>484415.3</v>
      </c>
      <c r="O2339" s="127">
        <v>731148.05</v>
      </c>
      <c r="P2339" s="127">
        <v>557543.51</v>
      </c>
      <c r="Q2339" s="127">
        <v>503.43</v>
      </c>
    </row>
    <row r="2340" spans="1:17" ht="25.5" x14ac:dyDescent="0.2">
      <c r="A2340" t="str">
        <f t="shared" si="36"/>
        <v>2018_1089</v>
      </c>
      <c r="D2340" s="126">
        <v>2338</v>
      </c>
      <c r="E2340" s="127">
        <v>1089</v>
      </c>
      <c r="F2340" s="127" t="s">
        <v>48</v>
      </c>
      <c r="G2340" s="127">
        <v>1089</v>
      </c>
      <c r="H2340" s="127">
        <v>2018</v>
      </c>
      <c r="I2340" s="127">
        <v>0</v>
      </c>
      <c r="J2340" s="127">
        <v>1</v>
      </c>
      <c r="K2340" s="127">
        <v>473.6</v>
      </c>
      <c r="L2340" s="127">
        <v>439.4</v>
      </c>
      <c r="M2340" s="127">
        <v>52312.07</v>
      </c>
      <c r="N2340" s="127">
        <v>130511.16</v>
      </c>
      <c r="O2340" s="127">
        <v>133650.82999999999</v>
      </c>
      <c r="P2340" s="127">
        <v>116280.7</v>
      </c>
      <c r="Q2340" s="127">
        <v>110.46</v>
      </c>
    </row>
    <row r="2341" spans="1:17" ht="25.5" x14ac:dyDescent="0.2">
      <c r="A2341" t="str">
        <f t="shared" si="36"/>
        <v>2018_1080</v>
      </c>
      <c r="D2341" s="126">
        <v>2339</v>
      </c>
      <c r="E2341" s="127">
        <v>1080</v>
      </c>
      <c r="F2341" s="127" t="s">
        <v>327</v>
      </c>
      <c r="G2341" s="127">
        <v>1080</v>
      </c>
      <c r="H2341" s="127">
        <v>2018</v>
      </c>
      <c r="I2341" s="127">
        <v>0</v>
      </c>
      <c r="J2341" s="127">
        <v>1</v>
      </c>
      <c r="K2341" s="127">
        <v>418.6</v>
      </c>
      <c r="L2341" s="127">
        <v>401.3</v>
      </c>
      <c r="M2341" s="127">
        <v>585738.06999999995</v>
      </c>
      <c r="N2341" s="127">
        <v>100009.3</v>
      </c>
      <c r="O2341" s="127">
        <v>110251.01</v>
      </c>
      <c r="P2341" s="127">
        <v>155665.96</v>
      </c>
      <c r="Q2341" s="127">
        <v>1399.28</v>
      </c>
    </row>
    <row r="2342" spans="1:17" ht="25.5" x14ac:dyDescent="0.2">
      <c r="A2342" t="str">
        <f t="shared" si="36"/>
        <v>2018_1082</v>
      </c>
      <c r="D2342" s="126">
        <v>2340</v>
      </c>
      <c r="E2342" s="127">
        <v>1082</v>
      </c>
      <c r="F2342" s="127" t="s">
        <v>296</v>
      </c>
      <c r="G2342" s="127">
        <v>1082</v>
      </c>
      <c r="H2342" s="127">
        <v>2018</v>
      </c>
      <c r="I2342" s="127">
        <v>0</v>
      </c>
      <c r="J2342" s="127">
        <v>1</v>
      </c>
      <c r="K2342" s="127">
        <v>1462.7</v>
      </c>
      <c r="L2342" s="127">
        <v>1506</v>
      </c>
      <c r="M2342" s="127">
        <v>1226637.42</v>
      </c>
      <c r="N2342" s="127">
        <v>550511.68999999994</v>
      </c>
      <c r="O2342" s="127">
        <v>580839.07999999996</v>
      </c>
      <c r="P2342" s="127">
        <v>268003.94</v>
      </c>
      <c r="Q2342" s="127">
        <v>838.61</v>
      </c>
    </row>
    <row r="2343" spans="1:17" ht="25.5" x14ac:dyDescent="0.2">
      <c r="A2343" t="str">
        <f t="shared" si="36"/>
        <v>2018_1093</v>
      </c>
      <c r="D2343" s="126">
        <v>2341</v>
      </c>
      <c r="E2343" s="127">
        <v>1093</v>
      </c>
      <c r="F2343" s="127" t="s">
        <v>49</v>
      </c>
      <c r="G2343" s="127">
        <v>1093</v>
      </c>
      <c r="H2343" s="127">
        <v>2018</v>
      </c>
      <c r="I2343" s="127">
        <v>0</v>
      </c>
      <c r="J2343" s="127">
        <v>1</v>
      </c>
      <c r="K2343" s="127">
        <v>616.70000000000005</v>
      </c>
      <c r="L2343" s="127">
        <v>643.6</v>
      </c>
      <c r="M2343" s="127">
        <v>148932.60999999999</v>
      </c>
      <c r="N2343" s="127">
        <v>243128.3</v>
      </c>
      <c r="O2343" s="127">
        <v>257828.22</v>
      </c>
      <c r="P2343" s="127">
        <v>238654.22</v>
      </c>
      <c r="Q2343" s="127">
        <v>241.5</v>
      </c>
    </row>
    <row r="2344" spans="1:17" ht="25.5" x14ac:dyDescent="0.2">
      <c r="A2344" t="str">
        <f t="shared" si="36"/>
        <v>2018_1079</v>
      </c>
      <c r="D2344" s="126">
        <v>2342</v>
      </c>
      <c r="E2344" s="127">
        <v>1079</v>
      </c>
      <c r="F2344" s="127" t="s">
        <v>50</v>
      </c>
      <c r="G2344" s="127">
        <v>1079</v>
      </c>
      <c r="H2344" s="127">
        <v>2018</v>
      </c>
      <c r="I2344" s="127">
        <v>0</v>
      </c>
      <c r="J2344" s="127">
        <v>1</v>
      </c>
      <c r="K2344" s="127">
        <v>766.7</v>
      </c>
      <c r="L2344" s="127">
        <v>1111.3</v>
      </c>
      <c r="M2344" s="127">
        <v>726529.56</v>
      </c>
      <c r="N2344" s="127">
        <v>303678.33</v>
      </c>
      <c r="O2344" s="127">
        <v>309869.83</v>
      </c>
      <c r="P2344" s="127">
        <v>152823.93</v>
      </c>
      <c r="Q2344" s="127">
        <v>947.61</v>
      </c>
    </row>
    <row r="2345" spans="1:17" ht="25.5" x14ac:dyDescent="0.2">
      <c r="A2345" t="str">
        <f t="shared" si="36"/>
        <v>2018_1095</v>
      </c>
      <c r="D2345" s="126">
        <v>2343</v>
      </c>
      <c r="E2345" s="127">
        <v>1095</v>
      </c>
      <c r="F2345" s="127" t="s">
        <v>51</v>
      </c>
      <c r="G2345" s="127">
        <v>1095</v>
      </c>
      <c r="H2345" s="127">
        <v>2018</v>
      </c>
      <c r="I2345" s="127">
        <v>0</v>
      </c>
      <c r="J2345" s="127">
        <v>1</v>
      </c>
      <c r="K2345" s="127">
        <v>761.2</v>
      </c>
      <c r="L2345" s="127">
        <v>735.2</v>
      </c>
      <c r="M2345" s="127">
        <v>161835.07</v>
      </c>
      <c r="N2345" s="127">
        <v>200946.26</v>
      </c>
      <c r="O2345" s="127">
        <v>215436.58</v>
      </c>
      <c r="P2345" s="127">
        <v>183727.64</v>
      </c>
      <c r="Q2345" s="127">
        <v>212.61</v>
      </c>
    </row>
    <row r="2346" spans="1:17" ht="25.5" x14ac:dyDescent="0.2">
      <c r="A2346" t="str">
        <f t="shared" si="36"/>
        <v>2018_4772</v>
      </c>
      <c r="D2346" s="126">
        <v>2344</v>
      </c>
      <c r="E2346" s="127">
        <v>4772</v>
      </c>
      <c r="F2346" s="127" t="s">
        <v>52</v>
      </c>
      <c r="G2346" s="127">
        <v>4772</v>
      </c>
      <c r="H2346" s="127">
        <v>2018</v>
      </c>
      <c r="I2346" s="127">
        <v>0</v>
      </c>
      <c r="J2346" s="127">
        <v>1</v>
      </c>
      <c r="K2346" s="127">
        <v>815</v>
      </c>
      <c r="L2346" s="127">
        <v>746</v>
      </c>
      <c r="M2346" s="127">
        <v>726794.98</v>
      </c>
      <c r="N2346" s="127">
        <v>353789.43</v>
      </c>
      <c r="O2346" s="127">
        <v>379450.03</v>
      </c>
      <c r="P2346" s="127">
        <v>348708.47</v>
      </c>
      <c r="Q2346" s="127">
        <v>891.77</v>
      </c>
    </row>
    <row r="2347" spans="1:17" x14ac:dyDescent="0.2">
      <c r="A2347" t="str">
        <f t="shared" si="36"/>
        <v>2018_1107</v>
      </c>
      <c r="D2347" s="126">
        <v>2345</v>
      </c>
      <c r="E2347" s="127">
        <v>1107</v>
      </c>
      <c r="F2347" s="127" t="s">
        <v>53</v>
      </c>
      <c r="G2347" s="127">
        <v>1107</v>
      </c>
      <c r="H2347" s="127">
        <v>2018</v>
      </c>
      <c r="I2347" s="127">
        <v>0</v>
      </c>
      <c r="J2347" s="127">
        <v>1</v>
      </c>
      <c r="K2347" s="127">
        <v>1240.5</v>
      </c>
      <c r="L2347" s="127">
        <v>1210.7</v>
      </c>
      <c r="M2347" s="127">
        <v>866334.95</v>
      </c>
      <c r="N2347" s="127">
        <v>324356.52</v>
      </c>
      <c r="O2347" s="127">
        <v>350275.07</v>
      </c>
      <c r="P2347" s="127">
        <v>239451.75</v>
      </c>
      <c r="Q2347" s="127">
        <v>698.38</v>
      </c>
    </row>
    <row r="2348" spans="1:17" ht="25.5" x14ac:dyDescent="0.2">
      <c r="A2348" t="str">
        <f t="shared" si="36"/>
        <v>2018_1116</v>
      </c>
      <c r="D2348" s="126">
        <v>2346</v>
      </c>
      <c r="E2348" s="127">
        <v>1116</v>
      </c>
      <c r="F2348" s="127" t="s">
        <v>54</v>
      </c>
      <c r="G2348" s="127">
        <v>1116</v>
      </c>
      <c r="H2348" s="127">
        <v>2018</v>
      </c>
      <c r="I2348" s="127">
        <v>0</v>
      </c>
      <c r="J2348" s="127">
        <v>1</v>
      </c>
      <c r="K2348" s="127">
        <v>1501.7</v>
      </c>
      <c r="L2348" s="127">
        <v>1510.5</v>
      </c>
      <c r="M2348" s="127">
        <v>599433.06000000006</v>
      </c>
      <c r="N2348" s="127">
        <v>638092.56999999995</v>
      </c>
      <c r="O2348" s="127">
        <v>694300.75</v>
      </c>
      <c r="P2348" s="127">
        <v>433517.95</v>
      </c>
      <c r="Q2348" s="127">
        <v>399.17</v>
      </c>
    </row>
    <row r="2349" spans="1:17" ht="25.5" x14ac:dyDescent="0.2">
      <c r="A2349" t="str">
        <f t="shared" si="36"/>
        <v>2018_1134</v>
      </c>
      <c r="D2349" s="126">
        <v>2347</v>
      </c>
      <c r="E2349" s="127">
        <v>1134</v>
      </c>
      <c r="F2349" s="127" t="s">
        <v>55</v>
      </c>
      <c r="G2349" s="127">
        <v>1134</v>
      </c>
      <c r="H2349" s="127">
        <v>2018</v>
      </c>
      <c r="I2349" s="127">
        <v>0</v>
      </c>
      <c r="J2349" s="127">
        <v>1</v>
      </c>
      <c r="K2349" s="127">
        <v>259.10000000000002</v>
      </c>
      <c r="L2349" s="127">
        <v>190.1</v>
      </c>
      <c r="M2349" s="127">
        <v>429569.87</v>
      </c>
      <c r="N2349" s="127">
        <v>100333.75</v>
      </c>
      <c r="O2349" s="127">
        <v>109127.6</v>
      </c>
      <c r="P2349" s="127">
        <v>127640.53</v>
      </c>
      <c r="Q2349" s="127">
        <v>1657.93</v>
      </c>
    </row>
    <row r="2350" spans="1:17" x14ac:dyDescent="0.2">
      <c r="A2350" t="str">
        <f t="shared" si="36"/>
        <v>2018_1152</v>
      </c>
      <c r="D2350" s="126">
        <v>2348</v>
      </c>
      <c r="E2350" s="127">
        <v>1152</v>
      </c>
      <c r="F2350" s="127" t="s">
        <v>56</v>
      </c>
      <c r="G2350" s="127">
        <v>1152</v>
      </c>
      <c r="H2350" s="127">
        <v>2018</v>
      </c>
      <c r="I2350" s="127">
        <v>0</v>
      </c>
      <c r="J2350" s="127">
        <v>1</v>
      </c>
      <c r="K2350" s="127">
        <v>973.5</v>
      </c>
      <c r="L2350" s="127">
        <v>1040.9000000000001</v>
      </c>
      <c r="M2350" s="127">
        <v>716306.81</v>
      </c>
      <c r="N2350" s="127">
        <v>431587.04</v>
      </c>
      <c r="O2350" s="127">
        <v>457163.98</v>
      </c>
      <c r="P2350" s="127">
        <v>249252.62</v>
      </c>
      <c r="Q2350" s="127">
        <v>735.81</v>
      </c>
    </row>
    <row r="2351" spans="1:17" x14ac:dyDescent="0.2">
      <c r="A2351" t="str">
        <f t="shared" si="36"/>
        <v>2018_1197</v>
      </c>
      <c r="D2351" s="126">
        <v>2349</v>
      </c>
      <c r="E2351" s="127">
        <v>1197</v>
      </c>
      <c r="F2351" s="127" t="s">
        <v>57</v>
      </c>
      <c r="G2351" s="127">
        <v>1197</v>
      </c>
      <c r="H2351" s="127">
        <v>2018</v>
      </c>
      <c r="I2351" s="127">
        <v>0</v>
      </c>
      <c r="J2351" s="127">
        <v>1</v>
      </c>
      <c r="K2351" s="127">
        <v>979.4</v>
      </c>
      <c r="L2351" s="127">
        <v>1087.4000000000001</v>
      </c>
      <c r="M2351" s="127">
        <v>297432.46999999997</v>
      </c>
      <c r="N2351" s="127">
        <v>175309.4</v>
      </c>
      <c r="O2351" s="127">
        <v>194691.19</v>
      </c>
      <c r="P2351" s="127">
        <v>150375.79999999999</v>
      </c>
      <c r="Q2351" s="127">
        <v>303.69</v>
      </c>
    </row>
    <row r="2352" spans="1:17" ht="38.25" x14ac:dyDescent="0.2">
      <c r="A2352" t="str">
        <f t="shared" si="36"/>
        <v>2018_1206</v>
      </c>
      <c r="D2352" s="126">
        <v>2350</v>
      </c>
      <c r="E2352" s="127">
        <v>1206</v>
      </c>
      <c r="F2352" s="127" t="s">
        <v>58</v>
      </c>
      <c r="G2352" s="127">
        <v>1206</v>
      </c>
      <c r="H2352" s="127">
        <v>2018</v>
      </c>
      <c r="I2352" s="127">
        <v>0</v>
      </c>
      <c r="J2352" s="127">
        <v>1</v>
      </c>
      <c r="K2352" s="127">
        <v>943.6</v>
      </c>
      <c r="L2352" s="127">
        <v>925.6</v>
      </c>
      <c r="M2352" s="127">
        <v>434752.47</v>
      </c>
      <c r="N2352" s="127">
        <v>248240.96</v>
      </c>
      <c r="O2352" s="127">
        <v>273223.90999999997</v>
      </c>
      <c r="P2352" s="127">
        <v>539914.9</v>
      </c>
      <c r="Q2352" s="127">
        <v>460.74</v>
      </c>
    </row>
    <row r="2353" spans="1:17" x14ac:dyDescent="0.2">
      <c r="A2353" t="str">
        <f t="shared" si="36"/>
        <v>2018_1211</v>
      </c>
      <c r="D2353" s="126">
        <v>2351</v>
      </c>
      <c r="E2353" s="127">
        <v>1211</v>
      </c>
      <c r="F2353" s="127" t="s">
        <v>59</v>
      </c>
      <c r="G2353" s="127">
        <v>1211</v>
      </c>
      <c r="H2353" s="127">
        <v>2018</v>
      </c>
      <c r="I2353" s="127">
        <v>0</v>
      </c>
      <c r="J2353" s="127">
        <v>1</v>
      </c>
      <c r="K2353" s="127">
        <v>1459.6</v>
      </c>
      <c r="L2353" s="127">
        <v>1374.7</v>
      </c>
      <c r="M2353" s="127">
        <v>1410042.74</v>
      </c>
      <c r="N2353" s="127">
        <v>850668.32</v>
      </c>
      <c r="O2353" s="127">
        <v>920630.13</v>
      </c>
      <c r="P2353" s="127">
        <v>230076.32</v>
      </c>
      <c r="Q2353" s="127">
        <v>966.05</v>
      </c>
    </row>
    <row r="2354" spans="1:17" ht="25.5" x14ac:dyDescent="0.2">
      <c r="A2354" t="str">
        <f t="shared" si="36"/>
        <v>2018_1215</v>
      </c>
      <c r="D2354" s="126">
        <v>2352</v>
      </c>
      <c r="E2354" s="127">
        <v>1215</v>
      </c>
      <c r="F2354" s="127" t="s">
        <v>60</v>
      </c>
      <c r="G2354" s="127">
        <v>1215</v>
      </c>
      <c r="H2354" s="127">
        <v>2018</v>
      </c>
      <c r="I2354" s="127">
        <v>0</v>
      </c>
      <c r="J2354" s="127">
        <v>1</v>
      </c>
      <c r="K2354" s="127">
        <v>315</v>
      </c>
      <c r="L2354" s="127">
        <v>287</v>
      </c>
      <c r="M2354" s="127">
        <v>119575.03999999999</v>
      </c>
      <c r="N2354" s="127">
        <v>25519.65</v>
      </c>
      <c r="O2354" s="127">
        <v>36388.11</v>
      </c>
      <c r="P2354" s="127">
        <v>88820.479999999996</v>
      </c>
      <c r="Q2354" s="127">
        <v>379.6</v>
      </c>
    </row>
    <row r="2355" spans="1:17" ht="38.25" x14ac:dyDescent="0.2">
      <c r="A2355" t="str">
        <f t="shared" si="36"/>
        <v>2018_1218</v>
      </c>
      <c r="D2355" s="126">
        <v>2353</v>
      </c>
      <c r="E2355" s="127">
        <v>1218</v>
      </c>
      <c r="F2355" s="127" t="s">
        <v>61</v>
      </c>
      <c r="G2355" s="127">
        <v>1218</v>
      </c>
      <c r="H2355" s="127">
        <v>2018</v>
      </c>
      <c r="I2355" s="127">
        <v>0</v>
      </c>
      <c r="J2355" s="127">
        <v>1</v>
      </c>
      <c r="K2355" s="127">
        <v>332</v>
      </c>
      <c r="L2355" s="127">
        <v>237</v>
      </c>
      <c r="M2355" s="127">
        <v>667871.9</v>
      </c>
      <c r="N2355" s="127">
        <v>100048.88</v>
      </c>
      <c r="O2355" s="127">
        <v>101534.36</v>
      </c>
      <c r="P2355" s="127">
        <v>56532.17</v>
      </c>
      <c r="Q2355" s="127">
        <v>2011.66</v>
      </c>
    </row>
    <row r="2356" spans="1:17" ht="25.5" x14ac:dyDescent="0.2">
      <c r="A2356" t="str">
        <f t="shared" si="36"/>
        <v>2018_2763</v>
      </c>
      <c r="D2356" s="126">
        <v>2354</v>
      </c>
      <c r="E2356" s="127">
        <v>2763</v>
      </c>
      <c r="F2356" s="127" t="s">
        <v>62</v>
      </c>
      <c r="G2356" s="127">
        <v>2763</v>
      </c>
      <c r="H2356" s="127">
        <v>2018</v>
      </c>
      <c r="I2356" s="127">
        <v>0</v>
      </c>
      <c r="J2356" s="127">
        <v>1</v>
      </c>
      <c r="K2356" s="127">
        <v>571.4</v>
      </c>
      <c r="L2356" s="127">
        <v>860.4</v>
      </c>
      <c r="M2356" s="127">
        <v>368229.71</v>
      </c>
      <c r="N2356" s="127">
        <v>100176.73</v>
      </c>
      <c r="O2356" s="127">
        <v>175767.4</v>
      </c>
      <c r="P2356" s="127">
        <v>248713.57</v>
      </c>
      <c r="Q2356" s="127">
        <v>644.42999999999995</v>
      </c>
    </row>
    <row r="2357" spans="1:17" ht="38.25" x14ac:dyDescent="0.2">
      <c r="A2357" t="str">
        <f t="shared" si="36"/>
        <v>2018_1221</v>
      </c>
      <c r="D2357" s="126">
        <v>2355</v>
      </c>
      <c r="E2357" s="127">
        <v>1221</v>
      </c>
      <c r="F2357" s="127" t="s">
        <v>328</v>
      </c>
      <c r="G2357" s="127">
        <v>1221</v>
      </c>
      <c r="H2357" s="127">
        <v>2018</v>
      </c>
      <c r="I2357" s="127">
        <v>0</v>
      </c>
      <c r="J2357" s="127">
        <v>1</v>
      </c>
      <c r="K2357" s="127">
        <v>2191.6999999999998</v>
      </c>
      <c r="L2357" s="127">
        <v>2346.1999999999998</v>
      </c>
      <c r="M2357" s="127">
        <v>230872.53</v>
      </c>
      <c r="N2357" s="127">
        <v>401314.74</v>
      </c>
      <c r="O2357" s="127">
        <v>453235.38</v>
      </c>
      <c r="P2357" s="127">
        <v>583322.69999999995</v>
      </c>
      <c r="Q2357" s="127">
        <v>105.34</v>
      </c>
    </row>
    <row r="2358" spans="1:17" ht="25.5" x14ac:dyDescent="0.2">
      <c r="A2358" t="str">
        <f t="shared" si="36"/>
        <v>2018_1233</v>
      </c>
      <c r="D2358" s="126">
        <v>2356</v>
      </c>
      <c r="E2358" s="127">
        <v>1233</v>
      </c>
      <c r="F2358" s="127" t="s">
        <v>63</v>
      </c>
      <c r="G2358" s="127">
        <v>1233</v>
      </c>
      <c r="H2358" s="127">
        <v>2018</v>
      </c>
      <c r="I2358" s="127">
        <v>0</v>
      </c>
      <c r="J2358" s="127">
        <v>1</v>
      </c>
      <c r="K2358" s="127">
        <v>1233.9000000000001</v>
      </c>
      <c r="L2358" s="127">
        <v>1324</v>
      </c>
      <c r="M2358" s="127">
        <v>1013978.49</v>
      </c>
      <c r="N2358" s="127">
        <v>199210.01</v>
      </c>
      <c r="O2358" s="127">
        <v>214468.65</v>
      </c>
      <c r="P2358" s="127">
        <v>336295.54</v>
      </c>
      <c r="Q2358" s="127">
        <v>821.77</v>
      </c>
    </row>
    <row r="2359" spans="1:17" x14ac:dyDescent="0.2">
      <c r="A2359" t="str">
        <f t="shared" si="36"/>
        <v>2018_1278</v>
      </c>
      <c r="D2359" s="126">
        <v>2357</v>
      </c>
      <c r="E2359" s="127">
        <v>1278</v>
      </c>
      <c r="F2359" s="127" t="s">
        <v>64</v>
      </c>
      <c r="G2359" s="127">
        <v>1278</v>
      </c>
      <c r="H2359" s="127">
        <v>2018</v>
      </c>
      <c r="I2359" s="127">
        <v>0</v>
      </c>
      <c r="J2359" s="127">
        <v>1</v>
      </c>
      <c r="K2359" s="127">
        <v>3723.4</v>
      </c>
      <c r="L2359" s="127">
        <v>3426.4</v>
      </c>
      <c r="M2359" s="127">
        <v>396029.06</v>
      </c>
      <c r="N2359" s="127">
        <v>619932.89</v>
      </c>
      <c r="O2359" s="127">
        <v>748995.92</v>
      </c>
      <c r="P2359" s="127">
        <v>800311.26</v>
      </c>
      <c r="Q2359" s="127">
        <v>106.36</v>
      </c>
    </row>
    <row r="2360" spans="1:17" ht="25.5" x14ac:dyDescent="0.2">
      <c r="A2360" t="str">
        <f t="shared" si="36"/>
        <v>2018_1332</v>
      </c>
      <c r="D2360" s="126">
        <v>2358</v>
      </c>
      <c r="E2360" s="127">
        <v>1332</v>
      </c>
      <c r="F2360" s="127" t="s">
        <v>65</v>
      </c>
      <c r="G2360" s="127">
        <v>1332</v>
      </c>
      <c r="H2360" s="127">
        <v>2018</v>
      </c>
      <c r="I2360" s="127">
        <v>0</v>
      </c>
      <c r="J2360" s="127">
        <v>1</v>
      </c>
      <c r="K2360" s="127">
        <v>736.4</v>
      </c>
      <c r="L2360" s="127">
        <v>666.9</v>
      </c>
      <c r="M2360" s="127">
        <v>107113.26</v>
      </c>
      <c r="N2360" s="127">
        <v>100216.48</v>
      </c>
      <c r="O2360" s="127">
        <v>113137.95</v>
      </c>
      <c r="P2360" s="127">
        <v>134072.4</v>
      </c>
      <c r="Q2360" s="127">
        <v>145.46</v>
      </c>
    </row>
    <row r="2361" spans="1:17" ht="38.25" x14ac:dyDescent="0.2">
      <c r="A2361" t="str">
        <f t="shared" si="36"/>
        <v>2018_1337</v>
      </c>
      <c r="D2361" s="126">
        <v>2359</v>
      </c>
      <c r="E2361" s="127">
        <v>1337</v>
      </c>
      <c r="F2361" s="127" t="s">
        <v>329</v>
      </c>
      <c r="G2361" s="127">
        <v>1337</v>
      </c>
      <c r="H2361" s="127">
        <v>2018</v>
      </c>
      <c r="I2361" s="127">
        <v>0</v>
      </c>
      <c r="J2361" s="127">
        <v>1</v>
      </c>
      <c r="K2361" s="127">
        <v>5162.7</v>
      </c>
      <c r="L2361" s="127">
        <v>5466.5</v>
      </c>
      <c r="M2361" s="127">
        <v>1491003.47</v>
      </c>
      <c r="N2361" s="127">
        <v>1199728.3500000001</v>
      </c>
      <c r="O2361" s="127">
        <v>1310458.93</v>
      </c>
      <c r="P2361" s="127">
        <v>1256242.6599999999</v>
      </c>
      <c r="Q2361" s="127">
        <v>288.8</v>
      </c>
    </row>
    <row r="2362" spans="1:17" ht="25.5" x14ac:dyDescent="0.2">
      <c r="A2362" t="str">
        <f t="shared" si="36"/>
        <v>2018_1350</v>
      </c>
      <c r="D2362" s="126">
        <v>2360</v>
      </c>
      <c r="E2362" s="127">
        <v>1350</v>
      </c>
      <c r="F2362" s="127" t="s">
        <v>66</v>
      </c>
      <c r="G2362" s="127">
        <v>1350</v>
      </c>
      <c r="H2362" s="127">
        <v>2018</v>
      </c>
      <c r="I2362" s="127">
        <v>0</v>
      </c>
      <c r="J2362" s="127">
        <v>1</v>
      </c>
      <c r="K2362" s="127">
        <v>459.2</v>
      </c>
      <c r="L2362" s="127">
        <v>401.8</v>
      </c>
      <c r="M2362" s="127">
        <v>233353.27</v>
      </c>
      <c r="N2362" s="127">
        <v>83758.48</v>
      </c>
      <c r="O2362" s="127">
        <v>95048.59</v>
      </c>
      <c r="P2362" s="127">
        <v>129204.7</v>
      </c>
      <c r="Q2362" s="127">
        <v>508.17</v>
      </c>
    </row>
    <row r="2363" spans="1:17" ht="25.5" x14ac:dyDescent="0.2">
      <c r="A2363" t="str">
        <f t="shared" si="36"/>
        <v>2018_1359</v>
      </c>
      <c r="D2363" s="126">
        <v>2361</v>
      </c>
      <c r="E2363" s="127">
        <v>1359</v>
      </c>
      <c r="F2363" s="127" t="s">
        <v>330</v>
      </c>
      <c r="G2363" s="127">
        <v>1359</v>
      </c>
      <c r="H2363" s="127">
        <v>2018</v>
      </c>
      <c r="I2363" s="127">
        <v>0</v>
      </c>
      <c r="J2363" s="127">
        <v>1</v>
      </c>
      <c r="K2363" s="127">
        <v>512.70000000000005</v>
      </c>
      <c r="L2363" s="127">
        <v>405.8</v>
      </c>
      <c r="M2363" s="127">
        <v>824704.08</v>
      </c>
      <c r="N2363" s="127">
        <v>488543.76</v>
      </c>
      <c r="O2363" s="127">
        <v>533259.93000000005</v>
      </c>
      <c r="P2363" s="127">
        <v>122988.44</v>
      </c>
      <c r="Q2363" s="127">
        <v>1608.55</v>
      </c>
    </row>
    <row r="2364" spans="1:17" ht="25.5" x14ac:dyDescent="0.2">
      <c r="A2364" t="str">
        <f t="shared" si="36"/>
        <v>2018_1368</v>
      </c>
      <c r="D2364" s="126">
        <v>2362</v>
      </c>
      <c r="E2364" s="127">
        <v>1368</v>
      </c>
      <c r="F2364" s="127" t="s">
        <v>67</v>
      </c>
      <c r="G2364" s="127">
        <v>1368</v>
      </c>
      <c r="H2364" s="127">
        <v>2018</v>
      </c>
      <c r="I2364" s="127">
        <v>0</v>
      </c>
      <c r="J2364" s="127">
        <v>1</v>
      </c>
      <c r="K2364" s="127">
        <v>786.9</v>
      </c>
      <c r="L2364" s="127">
        <v>682.3</v>
      </c>
      <c r="M2364" s="127">
        <v>816993.06</v>
      </c>
      <c r="N2364" s="127">
        <v>505173.17</v>
      </c>
      <c r="O2364" s="127">
        <v>604400.6</v>
      </c>
      <c r="P2364" s="127">
        <v>254656.34</v>
      </c>
      <c r="Q2364" s="127">
        <v>1038.24</v>
      </c>
    </row>
    <row r="2365" spans="1:17" ht="38.25" x14ac:dyDescent="0.2">
      <c r="A2365" t="str">
        <f t="shared" si="36"/>
        <v>2018_1413</v>
      </c>
      <c r="D2365" s="126">
        <v>2363</v>
      </c>
      <c r="E2365" s="127">
        <v>1413</v>
      </c>
      <c r="F2365" s="127" t="s">
        <v>68</v>
      </c>
      <c r="G2365" s="127">
        <v>1413</v>
      </c>
      <c r="H2365" s="127">
        <v>2018</v>
      </c>
      <c r="I2365" s="127">
        <v>0</v>
      </c>
      <c r="J2365" s="127">
        <v>1</v>
      </c>
      <c r="K2365" s="127">
        <v>439</v>
      </c>
      <c r="L2365" s="127">
        <v>416</v>
      </c>
      <c r="M2365" s="127">
        <v>250501.09</v>
      </c>
      <c r="N2365" s="127">
        <v>150185.53</v>
      </c>
      <c r="O2365" s="127">
        <v>162020.03</v>
      </c>
      <c r="P2365" s="127">
        <v>100435.5</v>
      </c>
      <c r="Q2365" s="127">
        <v>570.62</v>
      </c>
    </row>
    <row r="2366" spans="1:17" x14ac:dyDescent="0.2">
      <c r="A2366" t="str">
        <f t="shared" si="36"/>
        <v>2018_1431</v>
      </c>
      <c r="D2366" s="126">
        <v>2364</v>
      </c>
      <c r="E2366" s="127">
        <v>1431</v>
      </c>
      <c r="F2366" s="127" t="s">
        <v>69</v>
      </c>
      <c r="G2366" s="127">
        <v>1431</v>
      </c>
      <c r="H2366" s="127">
        <v>2018</v>
      </c>
      <c r="I2366" s="127">
        <v>0</v>
      </c>
      <c r="J2366" s="127">
        <v>1</v>
      </c>
      <c r="K2366" s="127">
        <v>399.2</v>
      </c>
      <c r="L2366" s="127">
        <v>385.6</v>
      </c>
      <c r="M2366" s="127">
        <v>91624.91</v>
      </c>
      <c r="N2366" s="127">
        <v>181747.33</v>
      </c>
      <c r="O2366" s="127">
        <v>195378.91</v>
      </c>
      <c r="P2366" s="127">
        <v>174299.14</v>
      </c>
      <c r="Q2366" s="127">
        <v>229.52</v>
      </c>
    </row>
    <row r="2367" spans="1:17" ht="25.5" x14ac:dyDescent="0.2">
      <c r="A2367" t="str">
        <f t="shared" si="36"/>
        <v>2018_1476</v>
      </c>
      <c r="D2367" s="126">
        <v>2365</v>
      </c>
      <c r="E2367" s="127">
        <v>1476</v>
      </c>
      <c r="F2367" s="127" t="s">
        <v>70</v>
      </c>
      <c r="G2367" s="127">
        <v>1476</v>
      </c>
      <c r="H2367" s="127">
        <v>2018</v>
      </c>
      <c r="I2367" s="127">
        <v>0</v>
      </c>
      <c r="J2367" s="127">
        <v>1</v>
      </c>
      <c r="K2367" s="127">
        <v>9124.7999999999993</v>
      </c>
      <c r="L2367" s="127">
        <v>8657.7000000000007</v>
      </c>
      <c r="M2367" s="127">
        <v>2176572.2200000002</v>
      </c>
      <c r="N2367" s="127">
        <v>1250107.07</v>
      </c>
      <c r="O2367" s="127">
        <v>1336020.25</v>
      </c>
      <c r="P2367" s="127">
        <v>1680941.21</v>
      </c>
      <c r="Q2367" s="127">
        <v>238.53</v>
      </c>
    </row>
    <row r="2368" spans="1:17" x14ac:dyDescent="0.2">
      <c r="A2368" t="str">
        <f t="shared" si="36"/>
        <v>2018_1503</v>
      </c>
      <c r="D2368" s="126">
        <v>2366</v>
      </c>
      <c r="E2368" s="127">
        <v>1503</v>
      </c>
      <c r="F2368" s="127" t="s">
        <v>71</v>
      </c>
      <c r="G2368" s="127">
        <v>1503</v>
      </c>
      <c r="H2368" s="127">
        <v>2018</v>
      </c>
      <c r="I2368" s="127">
        <v>0</v>
      </c>
      <c r="J2368" s="127">
        <v>1</v>
      </c>
      <c r="K2368" s="127">
        <v>1471.3</v>
      </c>
      <c r="L2368" s="127">
        <v>1429.4</v>
      </c>
      <c r="M2368" s="127">
        <v>648400.84</v>
      </c>
      <c r="N2368" s="127">
        <v>647997.41</v>
      </c>
      <c r="O2368" s="127">
        <v>686444.06</v>
      </c>
      <c r="P2368" s="127">
        <v>426024.33</v>
      </c>
      <c r="Q2368" s="127">
        <v>440.7</v>
      </c>
    </row>
    <row r="2369" spans="1:17" ht="38.25" x14ac:dyDescent="0.2">
      <c r="A2369" t="str">
        <f t="shared" si="36"/>
        <v>2018_1576</v>
      </c>
      <c r="D2369" s="126">
        <v>2367</v>
      </c>
      <c r="E2369" s="127">
        <v>1576</v>
      </c>
      <c r="F2369" s="127" t="s">
        <v>72</v>
      </c>
      <c r="G2369" s="127">
        <v>1576</v>
      </c>
      <c r="H2369" s="127">
        <v>2018</v>
      </c>
      <c r="I2369" s="127">
        <v>0</v>
      </c>
      <c r="J2369" s="127">
        <v>1</v>
      </c>
      <c r="K2369" s="127">
        <v>2820.9</v>
      </c>
      <c r="L2369" s="127">
        <v>3010.8</v>
      </c>
      <c r="M2369" s="127">
        <v>798673.8</v>
      </c>
      <c r="N2369" s="127">
        <v>580001.77</v>
      </c>
      <c r="O2369" s="127">
        <v>608575.98</v>
      </c>
      <c r="P2369" s="127">
        <v>409534.66</v>
      </c>
      <c r="Q2369" s="127">
        <v>283.13</v>
      </c>
    </row>
    <row r="2370" spans="1:17" x14ac:dyDescent="0.2">
      <c r="A2370" t="str">
        <f t="shared" si="36"/>
        <v>2018_1602</v>
      </c>
      <c r="D2370" s="126">
        <v>2368</v>
      </c>
      <c r="E2370" s="127">
        <v>1602</v>
      </c>
      <c r="F2370" s="127" t="s">
        <v>73</v>
      </c>
      <c r="G2370" s="127">
        <v>1602</v>
      </c>
      <c r="H2370" s="127">
        <v>2018</v>
      </c>
      <c r="I2370" s="127">
        <v>0</v>
      </c>
      <c r="J2370" s="127">
        <v>1</v>
      </c>
      <c r="K2370" s="127">
        <v>513.5</v>
      </c>
      <c r="L2370" s="127">
        <v>670.5</v>
      </c>
      <c r="M2370" s="127">
        <v>398523.31</v>
      </c>
      <c r="N2370" s="127">
        <v>134947.98000000001</v>
      </c>
      <c r="O2370" s="127">
        <v>135039.16</v>
      </c>
      <c r="P2370" s="127">
        <v>97891.61</v>
      </c>
      <c r="Q2370" s="127">
        <v>776.09</v>
      </c>
    </row>
    <row r="2371" spans="1:17" x14ac:dyDescent="0.2">
      <c r="A2371" t="str">
        <f t="shared" si="36"/>
        <v>2018_1611</v>
      </c>
      <c r="D2371" s="126">
        <v>2369</v>
      </c>
      <c r="E2371" s="127">
        <v>1611</v>
      </c>
      <c r="F2371" s="127" t="s">
        <v>74</v>
      </c>
      <c r="G2371" s="127">
        <v>1611</v>
      </c>
      <c r="H2371" s="127">
        <v>2018</v>
      </c>
      <c r="I2371" s="127">
        <v>0</v>
      </c>
      <c r="J2371" s="127">
        <v>1</v>
      </c>
      <c r="K2371" s="127">
        <v>15233.5</v>
      </c>
      <c r="L2371" s="127">
        <v>14784.4</v>
      </c>
      <c r="M2371" s="127">
        <v>7530315.6799999997</v>
      </c>
      <c r="N2371" s="127">
        <v>2507793</v>
      </c>
      <c r="O2371" s="127">
        <v>2909975.53</v>
      </c>
      <c r="P2371" s="127">
        <v>2750190.11</v>
      </c>
      <c r="Q2371" s="127">
        <v>494.33</v>
      </c>
    </row>
    <row r="2372" spans="1:17" ht="25.5" x14ac:dyDescent="0.2">
      <c r="A2372" t="str">
        <f t="shared" ref="A2372:A2435" si="37">CONCATENATE(H2372,"_",G2372)</f>
        <v>2018_1619</v>
      </c>
      <c r="D2372" s="126">
        <v>2370</v>
      </c>
      <c r="E2372" s="127">
        <v>1619</v>
      </c>
      <c r="F2372" s="127" t="s">
        <v>75</v>
      </c>
      <c r="G2372" s="127">
        <v>1619</v>
      </c>
      <c r="H2372" s="127">
        <v>2018</v>
      </c>
      <c r="I2372" s="127">
        <v>0</v>
      </c>
      <c r="J2372" s="127">
        <v>1</v>
      </c>
      <c r="K2372" s="127">
        <v>1137.5999999999999</v>
      </c>
      <c r="L2372" s="127">
        <v>1229.4000000000001</v>
      </c>
      <c r="M2372" s="127">
        <v>509695.96</v>
      </c>
      <c r="N2372" s="127">
        <v>179331.02</v>
      </c>
      <c r="O2372" s="127">
        <v>200047.77</v>
      </c>
      <c r="P2372" s="127">
        <v>264923.5</v>
      </c>
      <c r="Q2372" s="127">
        <v>448.04</v>
      </c>
    </row>
    <row r="2373" spans="1:17" x14ac:dyDescent="0.2">
      <c r="A2373" t="str">
        <f t="shared" si="37"/>
        <v>2018_1638</v>
      </c>
      <c r="D2373" s="126">
        <v>2371</v>
      </c>
      <c r="E2373" s="127">
        <v>1638</v>
      </c>
      <c r="F2373" s="127" t="s">
        <v>331</v>
      </c>
      <c r="G2373" s="127">
        <v>1638</v>
      </c>
      <c r="H2373" s="127">
        <v>2018</v>
      </c>
      <c r="I2373" s="127">
        <v>0</v>
      </c>
      <c r="J2373" s="127">
        <v>2</v>
      </c>
      <c r="K2373" s="127">
        <v>1643.1</v>
      </c>
      <c r="L2373" s="127">
        <v>1760.2</v>
      </c>
      <c r="M2373" s="127">
        <v>936911.74</v>
      </c>
      <c r="N2373" s="127">
        <v>549951.4</v>
      </c>
      <c r="O2373" s="127">
        <v>600056.61</v>
      </c>
      <c r="P2373" s="127">
        <v>581549.37</v>
      </c>
      <c r="Q2373" s="127">
        <v>570.21</v>
      </c>
    </row>
    <row r="2374" spans="1:17" x14ac:dyDescent="0.2">
      <c r="A2374" t="str">
        <f t="shared" si="37"/>
        <v>2018_1675</v>
      </c>
      <c r="D2374" s="126">
        <v>2372</v>
      </c>
      <c r="E2374" s="127">
        <v>1675</v>
      </c>
      <c r="F2374" s="127" t="s">
        <v>76</v>
      </c>
      <c r="G2374" s="127">
        <v>1675</v>
      </c>
      <c r="H2374" s="127">
        <v>2018</v>
      </c>
      <c r="I2374" s="127">
        <v>0</v>
      </c>
      <c r="J2374" s="127">
        <v>1</v>
      </c>
      <c r="K2374" s="127">
        <v>197.5</v>
      </c>
      <c r="L2374" s="127">
        <v>154.30000000000001</v>
      </c>
      <c r="M2374" s="127">
        <v>162206.53</v>
      </c>
      <c r="N2374" s="127">
        <v>50006.15</v>
      </c>
      <c r="O2374" s="127">
        <v>55624.32</v>
      </c>
      <c r="P2374" s="127">
        <v>76135.360000000001</v>
      </c>
      <c r="Q2374" s="127">
        <v>821.3</v>
      </c>
    </row>
    <row r="2375" spans="1:17" x14ac:dyDescent="0.2">
      <c r="A2375" t="str">
        <f t="shared" si="37"/>
        <v>2018_1701</v>
      </c>
      <c r="D2375" s="126">
        <v>2373</v>
      </c>
      <c r="E2375" s="127">
        <v>1701</v>
      </c>
      <c r="F2375" s="127" t="s">
        <v>77</v>
      </c>
      <c r="G2375" s="127">
        <v>1701</v>
      </c>
      <c r="H2375" s="127">
        <v>2018</v>
      </c>
      <c r="I2375" s="127">
        <v>0</v>
      </c>
      <c r="J2375" s="127">
        <v>1</v>
      </c>
      <c r="K2375" s="127">
        <v>2101</v>
      </c>
      <c r="L2375" s="127">
        <v>2224</v>
      </c>
      <c r="M2375" s="127">
        <v>148693.97</v>
      </c>
      <c r="N2375" s="127">
        <v>380832.82</v>
      </c>
      <c r="O2375" s="127">
        <v>424316.68</v>
      </c>
      <c r="P2375" s="127">
        <v>730308.69</v>
      </c>
      <c r="Q2375" s="127">
        <v>70.77</v>
      </c>
    </row>
    <row r="2376" spans="1:17" x14ac:dyDescent="0.2">
      <c r="A2376" t="str">
        <f t="shared" si="37"/>
        <v>2018_1719</v>
      </c>
      <c r="D2376" s="126">
        <v>2374</v>
      </c>
      <c r="E2376" s="127">
        <v>1719</v>
      </c>
      <c r="F2376" s="127" t="s">
        <v>78</v>
      </c>
      <c r="G2376" s="127">
        <v>1719</v>
      </c>
      <c r="H2376" s="127">
        <v>2018</v>
      </c>
      <c r="I2376" s="127">
        <v>0</v>
      </c>
      <c r="J2376" s="127">
        <v>1</v>
      </c>
      <c r="K2376" s="127">
        <v>750</v>
      </c>
      <c r="L2376" s="127">
        <v>788</v>
      </c>
      <c r="M2376" s="127">
        <v>205895.47</v>
      </c>
      <c r="N2376" s="127">
        <v>100773.67</v>
      </c>
      <c r="O2376" s="127">
        <v>104178.18</v>
      </c>
      <c r="P2376" s="127">
        <v>132640.97</v>
      </c>
      <c r="Q2376" s="127">
        <v>274.52999999999997</v>
      </c>
    </row>
    <row r="2377" spans="1:17" ht="25.5" x14ac:dyDescent="0.2">
      <c r="A2377" t="str">
        <f t="shared" si="37"/>
        <v>2018_1737</v>
      </c>
      <c r="D2377" s="126">
        <v>2375</v>
      </c>
      <c r="E2377" s="127">
        <v>1737</v>
      </c>
      <c r="F2377" s="127" t="s">
        <v>332</v>
      </c>
      <c r="G2377" s="127">
        <v>1737</v>
      </c>
      <c r="H2377" s="127">
        <v>2018</v>
      </c>
      <c r="I2377" s="127">
        <v>0</v>
      </c>
      <c r="J2377" s="127">
        <v>1</v>
      </c>
      <c r="K2377" s="127">
        <v>33057.4</v>
      </c>
      <c r="L2377" s="127">
        <v>32321.599999999999</v>
      </c>
      <c r="M2377" s="127">
        <v>3679250.43</v>
      </c>
      <c r="N2377" s="127">
        <v>8948354.6999999993</v>
      </c>
      <c r="O2377" s="127">
        <v>9517249.7300000004</v>
      </c>
      <c r="P2377" s="127">
        <v>9933760.7599999998</v>
      </c>
      <c r="Q2377" s="127">
        <v>111.3</v>
      </c>
    </row>
    <row r="2378" spans="1:17" x14ac:dyDescent="0.2">
      <c r="A2378" t="str">
        <f t="shared" si="37"/>
        <v>2018_1782</v>
      </c>
      <c r="D2378" s="126">
        <v>2376</v>
      </c>
      <c r="E2378" s="127">
        <v>1782</v>
      </c>
      <c r="F2378" s="127" t="s">
        <v>79</v>
      </c>
      <c r="G2378" s="127">
        <v>1782</v>
      </c>
      <c r="H2378" s="127">
        <v>2018</v>
      </c>
      <c r="I2378" s="127">
        <v>0</v>
      </c>
      <c r="J2378" s="127">
        <v>1</v>
      </c>
      <c r="K2378" s="127">
        <v>99</v>
      </c>
      <c r="L2378" s="127">
        <v>108</v>
      </c>
      <c r="M2378" s="127">
        <v>452460.29</v>
      </c>
      <c r="N2378" s="127">
        <v>199992.23</v>
      </c>
      <c r="O2378" s="127">
        <v>205067.93</v>
      </c>
      <c r="P2378" s="127">
        <v>44398.5</v>
      </c>
      <c r="Q2378" s="127">
        <v>4570.3100000000004</v>
      </c>
    </row>
    <row r="2379" spans="1:17" ht="25.5" x14ac:dyDescent="0.2">
      <c r="A2379" t="str">
        <f t="shared" si="37"/>
        <v>2018_1791</v>
      </c>
      <c r="D2379" s="126">
        <v>2377</v>
      </c>
      <c r="E2379" s="127">
        <v>1791</v>
      </c>
      <c r="F2379" s="127" t="s">
        <v>80</v>
      </c>
      <c r="G2379" s="127">
        <v>1791</v>
      </c>
      <c r="H2379" s="127">
        <v>2018</v>
      </c>
      <c r="I2379" s="127">
        <v>0</v>
      </c>
      <c r="J2379" s="127">
        <v>1</v>
      </c>
      <c r="K2379" s="127">
        <v>882.2</v>
      </c>
      <c r="L2379" s="127">
        <v>882.2</v>
      </c>
      <c r="M2379" s="127">
        <v>151602.13</v>
      </c>
      <c r="N2379" s="127">
        <v>225564.56</v>
      </c>
      <c r="O2379" s="127">
        <v>243000.33</v>
      </c>
      <c r="P2379" s="127">
        <v>216405.21</v>
      </c>
      <c r="Q2379" s="127">
        <v>171.85</v>
      </c>
    </row>
    <row r="2380" spans="1:17" x14ac:dyDescent="0.2">
      <c r="A2380" t="str">
        <f t="shared" si="37"/>
        <v>2018_1863</v>
      </c>
      <c r="D2380" s="126">
        <v>2378</v>
      </c>
      <c r="E2380" s="127">
        <v>1863</v>
      </c>
      <c r="F2380" s="127" t="s">
        <v>81</v>
      </c>
      <c r="G2380" s="127">
        <v>1863</v>
      </c>
      <c r="H2380" s="127">
        <v>2018</v>
      </c>
      <c r="I2380" s="127">
        <v>0</v>
      </c>
      <c r="J2380" s="127">
        <v>1</v>
      </c>
      <c r="K2380" s="127">
        <v>10506.8</v>
      </c>
      <c r="L2380" s="127">
        <v>10354.700000000001</v>
      </c>
      <c r="M2380" s="127">
        <v>7705637.0099999998</v>
      </c>
      <c r="N2380" s="127">
        <v>3003183.04</v>
      </c>
      <c r="O2380" s="127">
        <v>3389975.65</v>
      </c>
      <c r="P2380" s="127">
        <v>3402911.58</v>
      </c>
      <c r="Q2380" s="127">
        <v>733.4</v>
      </c>
    </row>
    <row r="2381" spans="1:17" ht="25.5" x14ac:dyDescent="0.2">
      <c r="A2381" t="str">
        <f t="shared" si="37"/>
        <v>2018_1908</v>
      </c>
      <c r="D2381" s="126">
        <v>2379</v>
      </c>
      <c r="E2381" s="127">
        <v>1908</v>
      </c>
      <c r="F2381" s="127" t="s">
        <v>82</v>
      </c>
      <c r="G2381" s="127">
        <v>1908</v>
      </c>
      <c r="H2381" s="127">
        <v>2018</v>
      </c>
      <c r="I2381" s="127">
        <v>0</v>
      </c>
      <c r="J2381" s="127">
        <v>1</v>
      </c>
      <c r="K2381" s="127">
        <v>419.3</v>
      </c>
      <c r="L2381" s="127">
        <v>418</v>
      </c>
      <c r="M2381" s="127">
        <v>919034.02</v>
      </c>
      <c r="N2381" s="127">
        <v>287257.02</v>
      </c>
      <c r="O2381" s="127">
        <v>300153.87</v>
      </c>
      <c r="P2381" s="127">
        <v>108472</v>
      </c>
      <c r="Q2381" s="127">
        <v>2191.83</v>
      </c>
    </row>
    <row r="2382" spans="1:17" x14ac:dyDescent="0.2">
      <c r="A2382" t="str">
        <f t="shared" si="37"/>
        <v>2018_1926</v>
      </c>
      <c r="D2382" s="126">
        <v>2380</v>
      </c>
      <c r="E2382" s="127">
        <v>1926</v>
      </c>
      <c r="F2382" s="127" t="s">
        <v>83</v>
      </c>
      <c r="G2382" s="127">
        <v>1926</v>
      </c>
      <c r="H2382" s="127">
        <v>2018</v>
      </c>
      <c r="I2382" s="127">
        <v>0</v>
      </c>
      <c r="J2382" s="127">
        <v>1</v>
      </c>
      <c r="K2382" s="127">
        <v>563.1</v>
      </c>
      <c r="L2382" s="127">
        <v>646.1</v>
      </c>
      <c r="M2382" s="127">
        <v>321623.26</v>
      </c>
      <c r="N2382" s="127">
        <v>149904.46</v>
      </c>
      <c r="O2382" s="127">
        <v>169308.97</v>
      </c>
      <c r="P2382" s="127">
        <v>159185.5</v>
      </c>
      <c r="Q2382" s="127">
        <v>571.16999999999996</v>
      </c>
    </row>
    <row r="2383" spans="1:17" ht="25.5" x14ac:dyDescent="0.2">
      <c r="A2383" t="str">
        <f t="shared" si="37"/>
        <v>2018_1944</v>
      </c>
      <c r="D2383" s="126">
        <v>2381</v>
      </c>
      <c r="E2383" s="127">
        <v>1944</v>
      </c>
      <c r="F2383" s="127" t="s">
        <v>84</v>
      </c>
      <c r="G2383" s="127">
        <v>1944</v>
      </c>
      <c r="H2383" s="127">
        <v>2018</v>
      </c>
      <c r="I2383" s="127">
        <v>0</v>
      </c>
      <c r="J2383" s="127">
        <v>1</v>
      </c>
      <c r="K2383" s="127">
        <v>847.6</v>
      </c>
      <c r="L2383" s="127">
        <v>842.9</v>
      </c>
      <c r="M2383" s="127">
        <v>854683.97</v>
      </c>
      <c r="N2383" s="127">
        <v>250376.91</v>
      </c>
      <c r="O2383" s="127">
        <v>277385.63</v>
      </c>
      <c r="P2383" s="127">
        <v>212696.42</v>
      </c>
      <c r="Q2383" s="127">
        <v>1008.36</v>
      </c>
    </row>
    <row r="2384" spans="1:17" x14ac:dyDescent="0.2">
      <c r="A2384" t="str">
        <f t="shared" si="37"/>
        <v>2018_1953</v>
      </c>
      <c r="D2384" s="126">
        <v>2382</v>
      </c>
      <c r="E2384" s="127">
        <v>1953</v>
      </c>
      <c r="F2384" s="127" t="s">
        <v>85</v>
      </c>
      <c r="G2384" s="127">
        <v>1953</v>
      </c>
      <c r="H2384" s="127">
        <v>2018</v>
      </c>
      <c r="I2384" s="127">
        <v>0</v>
      </c>
      <c r="J2384" s="127">
        <v>1</v>
      </c>
      <c r="K2384" s="127">
        <v>575.1</v>
      </c>
      <c r="L2384" s="127">
        <v>571.5</v>
      </c>
      <c r="M2384" s="127">
        <v>98342.64</v>
      </c>
      <c r="N2384" s="127">
        <v>169895.98</v>
      </c>
      <c r="O2384" s="127">
        <v>178430.53</v>
      </c>
      <c r="P2384" s="127">
        <v>150550</v>
      </c>
      <c r="Q2384" s="127">
        <v>171</v>
      </c>
    </row>
    <row r="2385" spans="1:17" ht="38.25" x14ac:dyDescent="0.2">
      <c r="A2385" t="str">
        <f t="shared" si="37"/>
        <v>2018_1963</v>
      </c>
      <c r="D2385" s="126">
        <v>2383</v>
      </c>
      <c r="E2385" s="127">
        <v>1963</v>
      </c>
      <c r="F2385" s="127" t="s">
        <v>86</v>
      </c>
      <c r="G2385" s="127">
        <v>1963</v>
      </c>
      <c r="H2385" s="127">
        <v>2018</v>
      </c>
      <c r="I2385" s="127">
        <v>0</v>
      </c>
      <c r="J2385" s="127">
        <v>1</v>
      </c>
      <c r="K2385" s="127">
        <v>567.9</v>
      </c>
      <c r="L2385" s="127">
        <v>581.1</v>
      </c>
      <c r="M2385" s="127">
        <v>421760.19</v>
      </c>
      <c r="N2385" s="127">
        <v>24848.31</v>
      </c>
      <c r="O2385" s="127">
        <v>34025.47</v>
      </c>
      <c r="P2385" s="127">
        <v>148063.29</v>
      </c>
      <c r="Q2385" s="127">
        <v>742.67</v>
      </c>
    </row>
    <row r="2386" spans="1:17" ht="25.5" x14ac:dyDescent="0.2">
      <c r="A2386" t="str">
        <f t="shared" si="37"/>
        <v>2018_1968</v>
      </c>
      <c r="D2386" s="126">
        <v>2384</v>
      </c>
      <c r="E2386" s="127">
        <v>3582</v>
      </c>
      <c r="F2386" s="127" t="s">
        <v>87</v>
      </c>
      <c r="G2386" s="127">
        <v>1968</v>
      </c>
      <c r="H2386" s="127">
        <v>2018</v>
      </c>
      <c r="I2386" s="127">
        <v>0</v>
      </c>
      <c r="J2386" s="127">
        <v>1</v>
      </c>
      <c r="K2386" s="127">
        <v>562.29999999999995</v>
      </c>
      <c r="L2386" s="127">
        <v>787.3</v>
      </c>
      <c r="M2386" s="127">
        <v>357999.77</v>
      </c>
      <c r="N2386" s="127">
        <v>338427.62</v>
      </c>
      <c r="O2386" s="127">
        <v>346791.58</v>
      </c>
      <c r="P2386" s="127">
        <v>255315.21</v>
      </c>
      <c r="Q2386" s="127">
        <v>636.66999999999996</v>
      </c>
    </row>
    <row r="2387" spans="1:17" ht="25.5" x14ac:dyDescent="0.2">
      <c r="A2387" t="str">
        <f t="shared" si="37"/>
        <v>2018_3978</v>
      </c>
      <c r="D2387" s="126">
        <v>2385</v>
      </c>
      <c r="E2387" s="127">
        <v>3978</v>
      </c>
      <c r="F2387" s="127" t="s">
        <v>88</v>
      </c>
      <c r="G2387" s="127">
        <v>3978</v>
      </c>
      <c r="H2387" s="127">
        <v>2018</v>
      </c>
      <c r="I2387" s="127">
        <v>0</v>
      </c>
      <c r="J2387" s="127">
        <v>1</v>
      </c>
      <c r="K2387" s="127">
        <v>546.6</v>
      </c>
      <c r="L2387" s="127">
        <v>434.3</v>
      </c>
      <c r="M2387" s="127">
        <v>2156331.16</v>
      </c>
      <c r="N2387" s="127">
        <v>249952.71</v>
      </c>
      <c r="O2387" s="127">
        <v>275993.82</v>
      </c>
      <c r="P2387" s="127">
        <v>249282.06</v>
      </c>
      <c r="Q2387" s="127">
        <v>3944.99</v>
      </c>
    </row>
    <row r="2388" spans="1:17" ht="25.5" x14ac:dyDescent="0.2">
      <c r="A2388" t="str">
        <f t="shared" si="37"/>
        <v>2018_6741</v>
      </c>
      <c r="D2388" s="126">
        <v>2386</v>
      </c>
      <c r="E2388" s="127">
        <v>6741</v>
      </c>
      <c r="F2388" s="127" t="s">
        <v>89</v>
      </c>
      <c r="G2388" s="127">
        <v>6741</v>
      </c>
      <c r="H2388" s="127">
        <v>2018</v>
      </c>
      <c r="I2388" s="127">
        <v>0</v>
      </c>
      <c r="J2388" s="127">
        <v>1</v>
      </c>
      <c r="K2388" s="127">
        <v>845.9</v>
      </c>
      <c r="L2388" s="127">
        <v>852.7</v>
      </c>
      <c r="M2388" s="127">
        <v>542772.38</v>
      </c>
      <c r="N2388" s="127">
        <v>298012.14</v>
      </c>
      <c r="O2388" s="127">
        <v>324737.87</v>
      </c>
      <c r="P2388" s="127">
        <v>242319</v>
      </c>
      <c r="Q2388" s="127">
        <v>641.65</v>
      </c>
    </row>
    <row r="2389" spans="1:17" ht="25.5" x14ac:dyDescent="0.2">
      <c r="A2389" t="str">
        <f t="shared" si="37"/>
        <v>2018_1970</v>
      </c>
      <c r="D2389" s="126">
        <v>2387</v>
      </c>
      <c r="E2389" s="127">
        <v>1970</v>
      </c>
      <c r="F2389" s="127" t="s">
        <v>90</v>
      </c>
      <c r="G2389" s="127">
        <v>1970</v>
      </c>
      <c r="H2389" s="127">
        <v>2018</v>
      </c>
      <c r="I2389" s="127">
        <v>0</v>
      </c>
      <c r="J2389" s="127">
        <v>1</v>
      </c>
      <c r="K2389" s="127">
        <v>491.6</v>
      </c>
      <c r="L2389" s="127">
        <v>471.6</v>
      </c>
      <c r="M2389" s="127">
        <v>29639.83</v>
      </c>
      <c r="N2389" s="127">
        <v>200717.08</v>
      </c>
      <c r="O2389" s="127">
        <v>222743.93</v>
      </c>
      <c r="P2389" s="127">
        <v>187752.69</v>
      </c>
      <c r="Q2389" s="127">
        <v>60.29</v>
      </c>
    </row>
    <row r="2390" spans="1:17" ht="38.25" x14ac:dyDescent="0.2">
      <c r="A2390" t="str">
        <f t="shared" si="37"/>
        <v>2018_1972</v>
      </c>
      <c r="D2390" s="126">
        <v>2388</v>
      </c>
      <c r="E2390" s="127">
        <v>1972</v>
      </c>
      <c r="F2390" s="127" t="s">
        <v>91</v>
      </c>
      <c r="G2390" s="127">
        <v>1972</v>
      </c>
      <c r="H2390" s="127">
        <v>2018</v>
      </c>
      <c r="I2390" s="127">
        <v>0</v>
      </c>
      <c r="J2390" s="127">
        <v>1</v>
      </c>
      <c r="K2390" s="127">
        <v>325.10000000000002</v>
      </c>
      <c r="L2390" s="127">
        <v>326.10000000000002</v>
      </c>
      <c r="M2390" s="127">
        <v>379705.88</v>
      </c>
      <c r="N2390" s="127">
        <v>155881.39000000001</v>
      </c>
      <c r="O2390" s="127">
        <v>168042.26</v>
      </c>
      <c r="P2390" s="127">
        <v>97137.27</v>
      </c>
      <c r="Q2390" s="127">
        <v>1167.97</v>
      </c>
    </row>
    <row r="2391" spans="1:17" ht="25.5" x14ac:dyDescent="0.2">
      <c r="A2391" t="str">
        <f t="shared" si="37"/>
        <v>2018_1965</v>
      </c>
      <c r="D2391" s="126">
        <v>2389</v>
      </c>
      <c r="E2391" s="127">
        <v>1965</v>
      </c>
      <c r="F2391" s="127" t="s">
        <v>92</v>
      </c>
      <c r="G2391" s="127">
        <v>1965</v>
      </c>
      <c r="H2391" s="127">
        <v>2018</v>
      </c>
      <c r="I2391" s="127">
        <v>0</v>
      </c>
      <c r="J2391" s="127">
        <v>1</v>
      </c>
      <c r="K2391" s="127">
        <v>603.29999999999995</v>
      </c>
      <c r="L2391" s="127">
        <v>455.3</v>
      </c>
      <c r="M2391" s="127">
        <v>215661.92</v>
      </c>
      <c r="N2391" s="127">
        <v>200240.58</v>
      </c>
      <c r="O2391" s="127">
        <v>212633.23</v>
      </c>
      <c r="P2391" s="127">
        <v>161004.15</v>
      </c>
      <c r="Q2391" s="127">
        <v>357.47</v>
      </c>
    </row>
    <row r="2392" spans="1:17" ht="51" x14ac:dyDescent="0.2">
      <c r="A2392" t="str">
        <f t="shared" si="37"/>
        <v>2018_657</v>
      </c>
      <c r="D2392" s="126">
        <v>2390</v>
      </c>
      <c r="E2392" s="127">
        <v>657</v>
      </c>
      <c r="F2392" s="127" t="s">
        <v>333</v>
      </c>
      <c r="G2392" s="127">
        <v>657</v>
      </c>
      <c r="H2392" s="127">
        <v>2018</v>
      </c>
      <c r="I2392" s="127">
        <v>0</v>
      </c>
      <c r="J2392" s="127">
        <v>1</v>
      </c>
      <c r="K2392" s="127">
        <v>875.9</v>
      </c>
      <c r="L2392" s="127">
        <v>1010.5</v>
      </c>
      <c r="M2392" s="127">
        <v>912238.09</v>
      </c>
      <c r="N2392" s="127">
        <v>295476.05</v>
      </c>
      <c r="O2392" s="127">
        <v>382144.35</v>
      </c>
      <c r="P2392" s="127">
        <v>464391.45</v>
      </c>
      <c r="Q2392" s="127">
        <v>1041.49</v>
      </c>
    </row>
    <row r="2393" spans="1:17" ht="51" x14ac:dyDescent="0.2">
      <c r="A2393" t="str">
        <f t="shared" si="37"/>
        <v>2018_1989</v>
      </c>
      <c r="D2393" s="126">
        <v>2391</v>
      </c>
      <c r="E2393" s="127">
        <v>1989</v>
      </c>
      <c r="F2393" s="127" t="s">
        <v>93</v>
      </c>
      <c r="G2393" s="127">
        <v>1989</v>
      </c>
      <c r="H2393" s="127">
        <v>2018</v>
      </c>
      <c r="I2393" s="127">
        <v>0</v>
      </c>
      <c r="J2393" s="127">
        <v>1</v>
      </c>
      <c r="K2393" s="127">
        <v>414</v>
      </c>
      <c r="L2393" s="127">
        <v>511</v>
      </c>
      <c r="M2393" s="127">
        <v>309958.03999999998</v>
      </c>
      <c r="N2393" s="127">
        <v>436604.49</v>
      </c>
      <c r="O2393" s="127">
        <v>451058.02</v>
      </c>
      <c r="P2393" s="127">
        <v>254083.53</v>
      </c>
      <c r="Q2393" s="127">
        <v>748.69</v>
      </c>
    </row>
    <row r="2394" spans="1:17" ht="51" x14ac:dyDescent="0.2">
      <c r="A2394" t="str">
        <f t="shared" si="37"/>
        <v>2018_2007</v>
      </c>
      <c r="D2394" s="126">
        <v>2392</v>
      </c>
      <c r="E2394" s="127">
        <v>2007</v>
      </c>
      <c r="F2394" s="127" t="s">
        <v>94</v>
      </c>
      <c r="G2394" s="127">
        <v>2007</v>
      </c>
      <c r="H2394" s="127">
        <v>2018</v>
      </c>
      <c r="I2394" s="127">
        <v>0</v>
      </c>
      <c r="J2394" s="127">
        <v>1</v>
      </c>
      <c r="K2394" s="127">
        <v>624.6</v>
      </c>
      <c r="L2394" s="127">
        <v>577.20000000000005</v>
      </c>
      <c r="M2394" s="127">
        <v>939055.12</v>
      </c>
      <c r="N2394" s="127">
        <v>279864.95</v>
      </c>
      <c r="O2394" s="127">
        <v>304567.48</v>
      </c>
      <c r="P2394" s="127">
        <v>258282.16</v>
      </c>
      <c r="Q2394" s="127">
        <v>1503.45</v>
      </c>
    </row>
    <row r="2395" spans="1:17" ht="25.5" x14ac:dyDescent="0.2">
      <c r="A2395" t="str">
        <f t="shared" si="37"/>
        <v>2018_2088</v>
      </c>
      <c r="D2395" s="126">
        <v>2393</v>
      </c>
      <c r="E2395" s="127">
        <v>2088</v>
      </c>
      <c r="F2395" s="127" t="s">
        <v>95</v>
      </c>
      <c r="G2395" s="127">
        <v>2088</v>
      </c>
      <c r="H2395" s="127">
        <v>2018</v>
      </c>
      <c r="I2395" s="127">
        <v>0</v>
      </c>
      <c r="J2395" s="127">
        <v>1</v>
      </c>
      <c r="K2395" s="127">
        <v>699.2</v>
      </c>
      <c r="L2395" s="127">
        <v>774.2</v>
      </c>
      <c r="M2395" s="127">
        <v>109956.79</v>
      </c>
      <c r="N2395" s="127">
        <v>146961.10999999999</v>
      </c>
      <c r="O2395" s="127">
        <v>296270.05</v>
      </c>
      <c r="P2395" s="127">
        <v>248632.06</v>
      </c>
      <c r="Q2395" s="127">
        <v>157.26</v>
      </c>
    </row>
    <row r="2396" spans="1:17" ht="25.5" x14ac:dyDescent="0.2">
      <c r="A2396" t="str">
        <f t="shared" si="37"/>
        <v>2018_2097</v>
      </c>
      <c r="D2396" s="126">
        <v>2394</v>
      </c>
      <c r="E2396" s="127">
        <v>2097</v>
      </c>
      <c r="F2396" s="127" t="s">
        <v>96</v>
      </c>
      <c r="G2396" s="127">
        <v>2097</v>
      </c>
      <c r="H2396" s="127">
        <v>2018</v>
      </c>
      <c r="I2396" s="127">
        <v>0</v>
      </c>
      <c r="J2396" s="127">
        <v>1</v>
      </c>
      <c r="K2396" s="127">
        <v>452.2</v>
      </c>
      <c r="L2396" s="127">
        <v>423.9</v>
      </c>
      <c r="M2396" s="127">
        <v>162364.32999999999</v>
      </c>
      <c r="N2396" s="127">
        <v>144660.07999999999</v>
      </c>
      <c r="O2396" s="127">
        <v>154940.29999999999</v>
      </c>
      <c r="P2396" s="127">
        <v>121968.27</v>
      </c>
      <c r="Q2396" s="127">
        <v>359.05</v>
      </c>
    </row>
    <row r="2397" spans="1:17" x14ac:dyDescent="0.2">
      <c r="A2397" t="str">
        <f t="shared" si="37"/>
        <v>2018_2113</v>
      </c>
      <c r="D2397" s="126">
        <v>2395</v>
      </c>
      <c r="E2397" s="127">
        <v>2113</v>
      </c>
      <c r="F2397" s="127" t="s">
        <v>97</v>
      </c>
      <c r="G2397" s="127">
        <v>2113</v>
      </c>
      <c r="H2397" s="127">
        <v>2018</v>
      </c>
      <c r="I2397" s="127">
        <v>0</v>
      </c>
      <c r="J2397" s="127">
        <v>1</v>
      </c>
      <c r="K2397" s="127">
        <v>194</v>
      </c>
      <c r="L2397" s="127">
        <v>202</v>
      </c>
      <c r="M2397" s="127">
        <v>327874.27</v>
      </c>
      <c r="N2397" s="127">
        <v>118600.19</v>
      </c>
      <c r="O2397" s="127">
        <v>125979.93</v>
      </c>
      <c r="P2397" s="127">
        <v>67520</v>
      </c>
      <c r="Q2397" s="127">
        <v>1690.07</v>
      </c>
    </row>
    <row r="2398" spans="1:17" ht="38.25" x14ac:dyDescent="0.2">
      <c r="A2398" t="str">
        <f t="shared" si="37"/>
        <v>2018_2124</v>
      </c>
      <c r="D2398" s="126">
        <v>2396</v>
      </c>
      <c r="E2398" s="127">
        <v>2124</v>
      </c>
      <c r="F2398" s="127" t="s">
        <v>397</v>
      </c>
      <c r="G2398" s="127">
        <v>2124</v>
      </c>
      <c r="H2398" s="127">
        <v>2018</v>
      </c>
      <c r="I2398" s="127">
        <v>0</v>
      </c>
      <c r="J2398" s="127">
        <v>1</v>
      </c>
      <c r="K2398" s="127">
        <v>1323.5</v>
      </c>
      <c r="L2398" s="127">
        <v>1279.5</v>
      </c>
      <c r="M2398" s="127">
        <v>637727.6</v>
      </c>
      <c r="N2398" s="127">
        <v>437128.68</v>
      </c>
      <c r="O2398" s="127">
        <v>475830.54</v>
      </c>
      <c r="P2398" s="127">
        <v>260499.04</v>
      </c>
      <c r="Q2398" s="127">
        <v>481.85</v>
      </c>
    </row>
    <row r="2399" spans="1:17" ht="51" x14ac:dyDescent="0.2">
      <c r="A2399" t="str">
        <f t="shared" si="37"/>
        <v>2018_2151</v>
      </c>
      <c r="D2399" s="126">
        <v>2397</v>
      </c>
      <c r="E2399" s="127">
        <v>2151</v>
      </c>
      <c r="F2399" s="127" t="s">
        <v>406</v>
      </c>
      <c r="G2399" s="127">
        <v>2151</v>
      </c>
      <c r="H2399" s="127">
        <v>2018</v>
      </c>
      <c r="I2399" s="127">
        <v>0</v>
      </c>
      <c r="J2399" s="127">
        <v>1</v>
      </c>
      <c r="K2399" s="127">
        <v>413.8</v>
      </c>
      <c r="L2399" s="127">
        <v>367.9</v>
      </c>
      <c r="M2399" s="127">
        <v>397108.93</v>
      </c>
      <c r="N2399" s="127">
        <v>86284.28</v>
      </c>
      <c r="O2399" s="127">
        <v>98413.45</v>
      </c>
      <c r="P2399" s="127">
        <v>120531.51</v>
      </c>
      <c r="Q2399" s="127">
        <v>959.66</v>
      </c>
    </row>
    <row r="2400" spans="1:17" x14ac:dyDescent="0.2">
      <c r="A2400" t="str">
        <f t="shared" si="37"/>
        <v>2018_2169</v>
      </c>
      <c r="D2400" s="126">
        <v>2398</v>
      </c>
      <c r="E2400" s="127">
        <v>2169</v>
      </c>
      <c r="F2400" s="127" t="s">
        <v>98</v>
      </c>
      <c r="G2400" s="127">
        <v>2169</v>
      </c>
      <c r="H2400" s="127">
        <v>2018</v>
      </c>
      <c r="I2400" s="127">
        <v>0</v>
      </c>
      <c r="J2400" s="127">
        <v>1</v>
      </c>
      <c r="K2400" s="127">
        <v>1591.5</v>
      </c>
      <c r="L2400" s="127">
        <v>1589.7</v>
      </c>
      <c r="M2400" s="127">
        <v>1964150.47</v>
      </c>
      <c r="N2400" s="127">
        <v>758469.44</v>
      </c>
      <c r="O2400" s="127">
        <v>848862.3</v>
      </c>
      <c r="P2400" s="127">
        <v>761285.84</v>
      </c>
      <c r="Q2400" s="127">
        <v>1234.1500000000001</v>
      </c>
    </row>
    <row r="2401" spans="1:17" ht="25.5" x14ac:dyDescent="0.2">
      <c r="A2401" t="str">
        <f t="shared" si="37"/>
        <v>2018_2295</v>
      </c>
      <c r="D2401" s="126">
        <v>2399</v>
      </c>
      <c r="E2401" s="127">
        <v>2295</v>
      </c>
      <c r="F2401" s="127" t="s">
        <v>99</v>
      </c>
      <c r="G2401" s="127">
        <v>2295</v>
      </c>
      <c r="H2401" s="127">
        <v>2018</v>
      </c>
      <c r="I2401" s="127">
        <v>0</v>
      </c>
      <c r="J2401" s="127">
        <v>1</v>
      </c>
      <c r="K2401" s="127">
        <v>1092.5</v>
      </c>
      <c r="L2401" s="127">
        <v>1099.5</v>
      </c>
      <c r="M2401" s="127">
        <v>777974</v>
      </c>
      <c r="N2401" s="127">
        <v>399958.15</v>
      </c>
      <c r="O2401" s="127">
        <v>429811.6</v>
      </c>
      <c r="P2401" s="127">
        <v>344921.18</v>
      </c>
      <c r="Q2401" s="127">
        <v>712.1</v>
      </c>
    </row>
    <row r="2402" spans="1:17" ht="25.5" x14ac:dyDescent="0.2">
      <c r="A2402" t="str">
        <f t="shared" si="37"/>
        <v>2018_2313</v>
      </c>
      <c r="D2402" s="126">
        <v>2400</v>
      </c>
      <c r="E2402" s="127">
        <v>2313</v>
      </c>
      <c r="F2402" s="127" t="s">
        <v>100</v>
      </c>
      <c r="G2402" s="127">
        <v>2313</v>
      </c>
      <c r="H2402" s="127">
        <v>2018</v>
      </c>
      <c r="I2402" s="127">
        <v>0</v>
      </c>
      <c r="J2402" s="127">
        <v>1</v>
      </c>
      <c r="K2402" s="127">
        <v>3800.2</v>
      </c>
      <c r="L2402" s="127">
        <v>3717.1</v>
      </c>
      <c r="M2402" s="127">
        <v>3330688.18</v>
      </c>
      <c r="N2402" s="127">
        <v>655522.01</v>
      </c>
      <c r="O2402" s="127">
        <v>756800.29</v>
      </c>
      <c r="P2402" s="127">
        <v>732789.35</v>
      </c>
      <c r="Q2402" s="127">
        <v>876.45</v>
      </c>
    </row>
    <row r="2403" spans="1:17" ht="25.5" x14ac:dyDescent="0.2">
      <c r="A2403" t="str">
        <f t="shared" si="37"/>
        <v>2018_2322</v>
      </c>
      <c r="D2403" s="126">
        <v>2401</v>
      </c>
      <c r="E2403" s="127">
        <v>2322</v>
      </c>
      <c r="F2403" s="127" t="s">
        <v>101</v>
      </c>
      <c r="G2403" s="127">
        <v>2322</v>
      </c>
      <c r="H2403" s="127">
        <v>2018</v>
      </c>
      <c r="I2403" s="127">
        <v>0</v>
      </c>
      <c r="J2403" s="127">
        <v>1</v>
      </c>
      <c r="K2403" s="127">
        <v>2143.6</v>
      </c>
      <c r="L2403" s="127">
        <v>1882.4</v>
      </c>
      <c r="M2403" s="127">
        <v>896609.06</v>
      </c>
      <c r="N2403" s="127">
        <v>234391.73</v>
      </c>
      <c r="O2403" s="127">
        <v>251270</v>
      </c>
      <c r="P2403" s="127">
        <v>303100</v>
      </c>
      <c r="Q2403" s="127">
        <v>418.27</v>
      </c>
    </row>
    <row r="2404" spans="1:17" ht="25.5" x14ac:dyDescent="0.2">
      <c r="A2404" t="str">
        <f t="shared" si="37"/>
        <v>2018_2369</v>
      </c>
      <c r="D2404" s="126">
        <v>2402</v>
      </c>
      <c r="E2404" s="127">
        <v>2369</v>
      </c>
      <c r="F2404" s="127" t="s">
        <v>102</v>
      </c>
      <c r="G2404" s="127">
        <v>2369</v>
      </c>
      <c r="H2404" s="127">
        <v>2018</v>
      </c>
      <c r="I2404" s="127">
        <v>0</v>
      </c>
      <c r="J2404" s="127">
        <v>1</v>
      </c>
      <c r="K2404" s="127">
        <v>452</v>
      </c>
      <c r="L2404" s="127">
        <v>459</v>
      </c>
      <c r="M2404" s="127">
        <v>221424.89</v>
      </c>
      <c r="N2404" s="127">
        <v>185372.64</v>
      </c>
      <c r="O2404" s="127">
        <v>193268.16</v>
      </c>
      <c r="P2404" s="127">
        <v>87382.5</v>
      </c>
      <c r="Q2404" s="127">
        <v>489.88</v>
      </c>
    </row>
    <row r="2405" spans="1:17" x14ac:dyDescent="0.2">
      <c r="A2405" t="str">
        <f t="shared" si="37"/>
        <v>2018_2682</v>
      </c>
      <c r="D2405" s="126">
        <v>2403</v>
      </c>
      <c r="E2405" s="127">
        <v>2682</v>
      </c>
      <c r="F2405" s="127" t="s">
        <v>1</v>
      </c>
      <c r="G2405" s="127">
        <v>2682</v>
      </c>
      <c r="H2405" s="127">
        <v>2018</v>
      </c>
      <c r="I2405" s="127">
        <v>0</v>
      </c>
      <c r="J2405" s="127">
        <v>1</v>
      </c>
      <c r="K2405" s="127">
        <v>281.39999999999998</v>
      </c>
      <c r="L2405" s="127">
        <v>514.5</v>
      </c>
      <c r="M2405" s="127">
        <v>540071.25</v>
      </c>
      <c r="N2405" s="127">
        <v>274330.95</v>
      </c>
      <c r="O2405" s="127">
        <v>288943.84000000003</v>
      </c>
      <c r="P2405" s="127">
        <v>175989.96</v>
      </c>
      <c r="Q2405" s="127">
        <v>1919.23</v>
      </c>
    </row>
    <row r="2406" spans="1:17" ht="25.5" x14ac:dyDescent="0.2">
      <c r="A2406" t="str">
        <f t="shared" si="37"/>
        <v>2018_2376</v>
      </c>
      <c r="D2406" s="126">
        <v>2404</v>
      </c>
      <c r="E2406" s="127">
        <v>2376</v>
      </c>
      <c r="F2406" s="127" t="s">
        <v>103</v>
      </c>
      <c r="G2406" s="127">
        <v>2376</v>
      </c>
      <c r="H2406" s="127">
        <v>2018</v>
      </c>
      <c r="I2406" s="127">
        <v>0</v>
      </c>
      <c r="J2406" s="127">
        <v>1</v>
      </c>
      <c r="K2406" s="127">
        <v>444</v>
      </c>
      <c r="L2406" s="127">
        <v>408.1</v>
      </c>
      <c r="M2406" s="127">
        <v>689064.38</v>
      </c>
      <c r="N2406" s="127">
        <v>354310.71</v>
      </c>
      <c r="O2406" s="127">
        <v>366837.9</v>
      </c>
      <c r="P2406" s="127">
        <v>126772.49</v>
      </c>
      <c r="Q2406" s="127">
        <v>1551.95</v>
      </c>
    </row>
    <row r="2407" spans="1:17" ht="38.25" x14ac:dyDescent="0.2">
      <c r="A2407" t="str">
        <f t="shared" si="37"/>
        <v>2018_2403</v>
      </c>
      <c r="D2407" s="126">
        <v>2405</v>
      </c>
      <c r="E2407" s="127">
        <v>2403</v>
      </c>
      <c r="F2407" s="127" t="s">
        <v>398</v>
      </c>
      <c r="G2407" s="127">
        <v>2403</v>
      </c>
      <c r="H2407" s="127">
        <v>2018</v>
      </c>
      <c r="I2407" s="127">
        <v>0</v>
      </c>
      <c r="J2407" s="127">
        <v>1</v>
      </c>
      <c r="K2407" s="127">
        <v>882.1</v>
      </c>
      <c r="L2407" s="127">
        <v>983.2</v>
      </c>
      <c r="M2407" s="127">
        <v>246392.13</v>
      </c>
      <c r="N2407" s="127">
        <v>235410.79</v>
      </c>
      <c r="O2407" s="127">
        <v>259542.25</v>
      </c>
      <c r="P2407" s="127">
        <v>224188.21</v>
      </c>
      <c r="Q2407" s="127">
        <v>279.32</v>
      </c>
    </row>
    <row r="2408" spans="1:17" ht="38.25" x14ac:dyDescent="0.2">
      <c r="A2408" t="str">
        <f t="shared" si="37"/>
        <v>2018_2457</v>
      </c>
      <c r="D2408" s="126">
        <v>2406</v>
      </c>
      <c r="E2408" s="127">
        <v>2457</v>
      </c>
      <c r="F2408" s="127" t="s">
        <v>104</v>
      </c>
      <c r="G2408" s="127">
        <v>2457</v>
      </c>
      <c r="H2408" s="127">
        <v>2018</v>
      </c>
      <c r="I2408" s="127">
        <v>0</v>
      </c>
      <c r="J2408" s="127">
        <v>1</v>
      </c>
      <c r="K2408" s="127">
        <v>426.2</v>
      </c>
      <c r="L2408" s="127">
        <v>406.2</v>
      </c>
      <c r="M2408" s="127">
        <v>385045.95</v>
      </c>
      <c r="N2408" s="127">
        <v>198453.7</v>
      </c>
      <c r="O2408" s="127">
        <v>213638.72</v>
      </c>
      <c r="P2408" s="127">
        <v>142625.32999999999</v>
      </c>
      <c r="Q2408" s="127">
        <v>903.44</v>
      </c>
    </row>
    <row r="2409" spans="1:17" x14ac:dyDescent="0.2">
      <c r="A2409" t="str">
        <f t="shared" si="37"/>
        <v>2018_2466</v>
      </c>
      <c r="D2409" s="126">
        <v>2407</v>
      </c>
      <c r="E2409" s="127">
        <v>2466</v>
      </c>
      <c r="F2409" s="127" t="s">
        <v>105</v>
      </c>
      <c r="G2409" s="127">
        <v>2466</v>
      </c>
      <c r="H2409" s="127">
        <v>2018</v>
      </c>
      <c r="I2409" s="127">
        <v>0</v>
      </c>
      <c r="J2409" s="127">
        <v>1</v>
      </c>
      <c r="K2409" s="127">
        <v>1490.7</v>
      </c>
      <c r="L2409" s="127">
        <v>1506.3</v>
      </c>
      <c r="M2409" s="127">
        <v>479720.84</v>
      </c>
      <c r="N2409" s="127">
        <v>450686.47</v>
      </c>
      <c r="O2409" s="127">
        <v>479574.25</v>
      </c>
      <c r="P2409" s="127">
        <v>326711.42</v>
      </c>
      <c r="Q2409" s="127">
        <v>321.81</v>
      </c>
    </row>
    <row r="2410" spans="1:17" ht="38.25" x14ac:dyDescent="0.2">
      <c r="A2410" t="str">
        <f t="shared" si="37"/>
        <v>2018_2493</v>
      </c>
      <c r="D2410" s="126">
        <v>2408</v>
      </c>
      <c r="E2410" s="127">
        <v>2493</v>
      </c>
      <c r="F2410" s="127" t="s">
        <v>106</v>
      </c>
      <c r="G2410" s="127">
        <v>2493</v>
      </c>
      <c r="H2410" s="127">
        <v>2018</v>
      </c>
      <c r="I2410" s="127">
        <v>0</v>
      </c>
      <c r="J2410" s="127">
        <v>1</v>
      </c>
      <c r="K2410" s="127">
        <v>146</v>
      </c>
      <c r="L2410" s="127">
        <v>70</v>
      </c>
      <c r="M2410" s="127">
        <v>259049.88</v>
      </c>
      <c r="N2410" s="127">
        <v>0</v>
      </c>
      <c r="O2410" s="127">
        <v>418.52</v>
      </c>
      <c r="P2410" s="127">
        <v>58613.2</v>
      </c>
      <c r="Q2410" s="127">
        <v>1774.31</v>
      </c>
    </row>
    <row r="2411" spans="1:17" ht="38.25" x14ac:dyDescent="0.2">
      <c r="A2411" t="str">
        <f t="shared" si="37"/>
        <v>2018_2502</v>
      </c>
      <c r="D2411" s="126">
        <v>2409</v>
      </c>
      <c r="E2411" s="127">
        <v>2502</v>
      </c>
      <c r="F2411" s="127" t="s">
        <v>107</v>
      </c>
      <c r="G2411" s="127">
        <v>2502</v>
      </c>
      <c r="H2411" s="127">
        <v>2018</v>
      </c>
      <c r="I2411" s="127">
        <v>0</v>
      </c>
      <c r="J2411" s="127">
        <v>1</v>
      </c>
      <c r="K2411" s="127">
        <v>584.70000000000005</v>
      </c>
      <c r="L2411" s="127">
        <v>461</v>
      </c>
      <c r="M2411" s="127">
        <v>528785.72</v>
      </c>
      <c r="N2411" s="127">
        <v>341068.81</v>
      </c>
      <c r="O2411" s="127">
        <v>365866.06</v>
      </c>
      <c r="P2411" s="127">
        <v>256981.23</v>
      </c>
      <c r="Q2411" s="127">
        <v>904.37</v>
      </c>
    </row>
    <row r="2412" spans="1:17" x14ac:dyDescent="0.2">
      <c r="A2412" t="str">
        <f t="shared" si="37"/>
        <v>2018_2511</v>
      </c>
      <c r="D2412" s="126">
        <v>2410</v>
      </c>
      <c r="E2412" s="127">
        <v>2511</v>
      </c>
      <c r="F2412" s="127" t="s">
        <v>108</v>
      </c>
      <c r="G2412" s="127">
        <v>2511</v>
      </c>
      <c r="H2412" s="127">
        <v>2018</v>
      </c>
      <c r="I2412" s="127">
        <v>0</v>
      </c>
      <c r="J2412" s="127">
        <v>1</v>
      </c>
      <c r="K2412" s="127">
        <v>1979</v>
      </c>
      <c r="L2412" s="127">
        <v>1988</v>
      </c>
      <c r="M2412" s="127">
        <v>970590.8</v>
      </c>
      <c r="N2412" s="127">
        <v>149943.96</v>
      </c>
      <c r="O2412" s="127">
        <v>193311.14</v>
      </c>
      <c r="P2412" s="127">
        <v>604645.42000000004</v>
      </c>
      <c r="Q2412" s="127">
        <v>490.45</v>
      </c>
    </row>
    <row r="2413" spans="1:17" ht="25.5" x14ac:dyDescent="0.2">
      <c r="A2413" t="str">
        <f t="shared" si="37"/>
        <v>2018_2520</v>
      </c>
      <c r="D2413" s="126">
        <v>2411</v>
      </c>
      <c r="E2413" s="127">
        <v>2520</v>
      </c>
      <c r="F2413" s="127" t="s">
        <v>109</v>
      </c>
      <c r="G2413" s="127">
        <v>2520</v>
      </c>
      <c r="H2413" s="127">
        <v>2018</v>
      </c>
      <c r="I2413" s="127">
        <v>0</v>
      </c>
      <c r="J2413" s="127">
        <v>1</v>
      </c>
      <c r="K2413" s="127">
        <v>278</v>
      </c>
      <c r="L2413" s="127">
        <v>317.3</v>
      </c>
      <c r="M2413" s="127">
        <v>143024.65</v>
      </c>
      <c r="N2413" s="127">
        <v>125127.46</v>
      </c>
      <c r="O2413" s="127">
        <v>132770.32</v>
      </c>
      <c r="P2413" s="127">
        <v>149882</v>
      </c>
      <c r="Q2413" s="127">
        <v>514.48</v>
      </c>
    </row>
    <row r="2414" spans="1:17" ht="25.5" x14ac:dyDescent="0.2">
      <c r="A2414" t="str">
        <f t="shared" si="37"/>
        <v>2018_2556</v>
      </c>
      <c r="D2414" s="126">
        <v>2412</v>
      </c>
      <c r="E2414" s="127">
        <v>2556</v>
      </c>
      <c r="F2414" s="127" t="s">
        <v>110</v>
      </c>
      <c r="G2414" s="127">
        <v>2556</v>
      </c>
      <c r="H2414" s="127">
        <v>2018</v>
      </c>
      <c r="I2414" s="127">
        <v>0</v>
      </c>
      <c r="J2414" s="127">
        <v>1</v>
      </c>
      <c r="K2414" s="127">
        <v>390</v>
      </c>
      <c r="L2414" s="127">
        <v>334</v>
      </c>
      <c r="M2414" s="127">
        <v>198130.32</v>
      </c>
      <c r="N2414" s="127">
        <v>0</v>
      </c>
      <c r="O2414" s="127">
        <v>82.81</v>
      </c>
      <c r="P2414" s="127">
        <v>147844.39000000001</v>
      </c>
      <c r="Q2414" s="127">
        <v>508.03</v>
      </c>
    </row>
    <row r="2415" spans="1:17" ht="25.5" x14ac:dyDescent="0.2">
      <c r="A2415" t="str">
        <f t="shared" si="37"/>
        <v>2018_3195</v>
      </c>
      <c r="D2415" s="126">
        <v>2413</v>
      </c>
      <c r="E2415" s="127">
        <v>3195</v>
      </c>
      <c r="F2415" s="127" t="s">
        <v>111</v>
      </c>
      <c r="G2415" s="127">
        <v>3195</v>
      </c>
      <c r="H2415" s="127">
        <v>2018</v>
      </c>
      <c r="I2415" s="127">
        <v>0</v>
      </c>
      <c r="J2415" s="127">
        <v>1</v>
      </c>
      <c r="K2415" s="127">
        <v>1238.9000000000001</v>
      </c>
      <c r="L2415" s="127">
        <v>1190.8</v>
      </c>
      <c r="M2415" s="127">
        <v>334217.71999999997</v>
      </c>
      <c r="N2415" s="127">
        <v>200263.38</v>
      </c>
      <c r="O2415" s="127">
        <v>228778.76</v>
      </c>
      <c r="P2415" s="127">
        <v>579900.15</v>
      </c>
      <c r="Q2415" s="127">
        <v>269.77</v>
      </c>
    </row>
    <row r="2416" spans="1:17" ht="25.5" x14ac:dyDescent="0.2">
      <c r="A2416" t="str">
        <f t="shared" si="37"/>
        <v>2018_2709</v>
      </c>
      <c r="D2416" s="126">
        <v>2414</v>
      </c>
      <c r="E2416" s="127">
        <v>2709</v>
      </c>
      <c r="F2416" s="127" t="s">
        <v>112</v>
      </c>
      <c r="G2416" s="127">
        <v>2709</v>
      </c>
      <c r="H2416" s="127">
        <v>2018</v>
      </c>
      <c r="I2416" s="127">
        <v>0</v>
      </c>
      <c r="J2416" s="127">
        <v>1</v>
      </c>
      <c r="K2416" s="127">
        <v>1598.1</v>
      </c>
      <c r="L2416" s="127">
        <v>1604.1</v>
      </c>
      <c r="M2416" s="127">
        <v>1643932.51</v>
      </c>
      <c r="N2416" s="127">
        <v>948957.99</v>
      </c>
      <c r="O2416" s="127">
        <v>993419.51</v>
      </c>
      <c r="P2416" s="127">
        <v>579316.56999999995</v>
      </c>
      <c r="Q2416" s="127">
        <v>1028.68</v>
      </c>
    </row>
    <row r="2417" spans="1:17" x14ac:dyDescent="0.2">
      <c r="A2417" t="str">
        <f t="shared" si="37"/>
        <v>2018_2718</v>
      </c>
      <c r="D2417" s="126">
        <v>2415</v>
      </c>
      <c r="E2417" s="127">
        <v>2718</v>
      </c>
      <c r="F2417" s="127" t="s">
        <v>113</v>
      </c>
      <c r="G2417" s="127">
        <v>2718</v>
      </c>
      <c r="H2417" s="127">
        <v>2018</v>
      </c>
      <c r="I2417" s="127">
        <v>0</v>
      </c>
      <c r="J2417" s="127">
        <v>1</v>
      </c>
      <c r="K2417" s="127">
        <v>503.9</v>
      </c>
      <c r="L2417" s="127">
        <v>476.7</v>
      </c>
      <c r="M2417" s="127">
        <v>477672.75</v>
      </c>
      <c r="N2417" s="127">
        <v>100019.91</v>
      </c>
      <c r="O2417" s="127">
        <v>108005.89</v>
      </c>
      <c r="P2417" s="127">
        <v>149100.21</v>
      </c>
      <c r="Q2417" s="127">
        <v>947.95</v>
      </c>
    </row>
    <row r="2418" spans="1:17" ht="25.5" x14ac:dyDescent="0.2">
      <c r="A2418" t="str">
        <f t="shared" si="37"/>
        <v>2018_2727</v>
      </c>
      <c r="D2418" s="126">
        <v>2416</v>
      </c>
      <c r="E2418" s="127">
        <v>2727</v>
      </c>
      <c r="F2418" s="127" t="s">
        <v>114</v>
      </c>
      <c r="G2418" s="127">
        <v>2727</v>
      </c>
      <c r="H2418" s="127">
        <v>2018</v>
      </c>
      <c r="I2418" s="127">
        <v>0</v>
      </c>
      <c r="J2418" s="127">
        <v>1</v>
      </c>
      <c r="K2418" s="127">
        <v>654.20000000000005</v>
      </c>
      <c r="L2418" s="127">
        <v>692.2</v>
      </c>
      <c r="M2418" s="127">
        <v>374363.81</v>
      </c>
      <c r="N2418" s="127">
        <v>300214.76</v>
      </c>
      <c r="O2418" s="127">
        <v>315952.73</v>
      </c>
      <c r="P2418" s="127">
        <v>302540.49</v>
      </c>
      <c r="Q2418" s="127">
        <v>572.25</v>
      </c>
    </row>
    <row r="2419" spans="1:17" ht="25.5" x14ac:dyDescent="0.2">
      <c r="A2419" t="str">
        <f t="shared" si="37"/>
        <v>2018_2754</v>
      </c>
      <c r="D2419" s="126">
        <v>2417</v>
      </c>
      <c r="E2419" s="127">
        <v>2754</v>
      </c>
      <c r="F2419" s="127" t="s">
        <v>115</v>
      </c>
      <c r="G2419" s="127">
        <v>2754</v>
      </c>
      <c r="H2419" s="127">
        <v>2018</v>
      </c>
      <c r="I2419" s="127">
        <v>0</v>
      </c>
      <c r="J2419" s="127">
        <v>1</v>
      </c>
      <c r="K2419" s="127">
        <v>447.6</v>
      </c>
      <c r="L2419" s="127">
        <v>495.5</v>
      </c>
      <c r="M2419" s="127">
        <v>110788.04</v>
      </c>
      <c r="N2419" s="127">
        <v>185089.07</v>
      </c>
      <c r="O2419" s="127">
        <v>193733.17</v>
      </c>
      <c r="P2419" s="127">
        <v>190359</v>
      </c>
      <c r="Q2419" s="127">
        <v>247.52</v>
      </c>
    </row>
    <row r="2420" spans="1:17" x14ac:dyDescent="0.2">
      <c r="A2420" t="str">
        <f t="shared" si="37"/>
        <v>2018_2766</v>
      </c>
      <c r="D2420" s="126">
        <v>2418</v>
      </c>
      <c r="E2420" s="127">
        <v>2766</v>
      </c>
      <c r="F2420" s="127" t="s">
        <v>334</v>
      </c>
      <c r="G2420" s="127">
        <v>2766</v>
      </c>
      <c r="H2420" s="127">
        <v>2018</v>
      </c>
      <c r="I2420" s="127">
        <v>0</v>
      </c>
      <c r="J2420" s="127">
        <v>1</v>
      </c>
      <c r="K2420" s="127">
        <v>333.7</v>
      </c>
      <c r="L2420" s="127">
        <v>321.2</v>
      </c>
      <c r="M2420" s="127">
        <v>292237.2</v>
      </c>
      <c r="N2420" s="127">
        <v>196693.95</v>
      </c>
      <c r="O2420" s="127">
        <v>217308.79999999999</v>
      </c>
      <c r="P2420" s="127">
        <v>213478.25</v>
      </c>
      <c r="Q2420" s="127">
        <v>875.75</v>
      </c>
    </row>
    <row r="2421" spans="1:17" x14ac:dyDescent="0.2">
      <c r="A2421" t="str">
        <f t="shared" si="37"/>
        <v>2018_2772</v>
      </c>
      <c r="D2421" s="126">
        <v>2419</v>
      </c>
      <c r="E2421" s="127">
        <v>2772</v>
      </c>
      <c r="F2421" s="127" t="s">
        <v>116</v>
      </c>
      <c r="G2421" s="127">
        <v>2772</v>
      </c>
      <c r="H2421" s="127">
        <v>2018</v>
      </c>
      <c r="I2421" s="127">
        <v>0</v>
      </c>
      <c r="J2421" s="127">
        <v>1</v>
      </c>
      <c r="K2421" s="127">
        <v>221</v>
      </c>
      <c r="L2421" s="127">
        <v>143</v>
      </c>
      <c r="M2421" s="127">
        <v>457050.75</v>
      </c>
      <c r="N2421" s="127">
        <v>163188.46</v>
      </c>
      <c r="O2421" s="127">
        <v>171989.81</v>
      </c>
      <c r="P2421" s="127">
        <v>71045.25</v>
      </c>
      <c r="Q2421" s="127">
        <v>2068.1</v>
      </c>
    </row>
    <row r="2422" spans="1:17" ht="25.5" x14ac:dyDescent="0.2">
      <c r="A2422" t="str">
        <f t="shared" si="37"/>
        <v>2018_2781</v>
      </c>
      <c r="D2422" s="126">
        <v>2420</v>
      </c>
      <c r="E2422" s="127">
        <v>2781</v>
      </c>
      <c r="F2422" s="127" t="s">
        <v>117</v>
      </c>
      <c r="G2422" s="127">
        <v>2781</v>
      </c>
      <c r="H2422" s="127">
        <v>2018</v>
      </c>
      <c r="I2422" s="127">
        <v>0</v>
      </c>
      <c r="J2422" s="127">
        <v>1</v>
      </c>
      <c r="K2422" s="127">
        <v>1200.2</v>
      </c>
      <c r="L2422" s="127">
        <v>1191.9000000000001</v>
      </c>
      <c r="M2422" s="127">
        <v>180009.12</v>
      </c>
      <c r="N2422" s="127">
        <v>264019.71999999997</v>
      </c>
      <c r="O2422" s="127">
        <v>287951.46999999997</v>
      </c>
      <c r="P2422" s="127">
        <v>270851.40999999997</v>
      </c>
      <c r="Q2422" s="127">
        <v>149.97999999999999</v>
      </c>
    </row>
    <row r="2423" spans="1:17" x14ac:dyDescent="0.2">
      <c r="A2423" t="str">
        <f t="shared" si="37"/>
        <v>2018_2826</v>
      </c>
      <c r="D2423" s="126">
        <v>2421</v>
      </c>
      <c r="E2423" s="127">
        <v>2826</v>
      </c>
      <c r="F2423" s="127" t="s">
        <v>118</v>
      </c>
      <c r="G2423" s="127">
        <v>2826</v>
      </c>
      <c r="H2423" s="127">
        <v>2018</v>
      </c>
      <c r="I2423" s="127">
        <v>0</v>
      </c>
      <c r="J2423" s="127">
        <v>1</v>
      </c>
      <c r="K2423" s="127">
        <v>1430.9</v>
      </c>
      <c r="L2423" s="127">
        <v>1510.3</v>
      </c>
      <c r="M2423" s="127">
        <v>643701</v>
      </c>
      <c r="N2423" s="127">
        <v>160040.75</v>
      </c>
      <c r="O2423" s="127">
        <v>191027.55</v>
      </c>
      <c r="P2423" s="127">
        <v>360850.38</v>
      </c>
      <c r="Q2423" s="127">
        <v>449.86</v>
      </c>
    </row>
    <row r="2424" spans="1:17" ht="38.25" x14ac:dyDescent="0.2">
      <c r="A2424" t="str">
        <f t="shared" si="37"/>
        <v>2018_2846</v>
      </c>
      <c r="D2424" s="126">
        <v>2422</v>
      </c>
      <c r="E2424" s="127">
        <v>2846</v>
      </c>
      <c r="F2424" s="127" t="s">
        <v>119</v>
      </c>
      <c r="G2424" s="127">
        <v>2846</v>
      </c>
      <c r="H2424" s="127">
        <v>2018</v>
      </c>
      <c r="I2424" s="127">
        <v>0</v>
      </c>
      <c r="J2424" s="127">
        <v>1</v>
      </c>
      <c r="K2424" s="127">
        <v>306.89999999999998</v>
      </c>
      <c r="L2424" s="127">
        <v>316.89999999999998</v>
      </c>
      <c r="M2424" s="127">
        <v>349359.35</v>
      </c>
      <c r="N2424" s="127">
        <v>0</v>
      </c>
      <c r="O2424" s="127">
        <v>13892.63</v>
      </c>
      <c r="P2424" s="127">
        <v>130454.21</v>
      </c>
      <c r="Q2424" s="127">
        <v>1138.3499999999999</v>
      </c>
    </row>
    <row r="2425" spans="1:17" ht="38.25" x14ac:dyDescent="0.2">
      <c r="A2425" t="str">
        <f t="shared" si="37"/>
        <v>2018_2862</v>
      </c>
      <c r="D2425" s="126">
        <v>2423</v>
      </c>
      <c r="E2425" s="127">
        <v>2862</v>
      </c>
      <c r="F2425" s="127" t="s">
        <v>120</v>
      </c>
      <c r="G2425" s="127">
        <v>2862</v>
      </c>
      <c r="H2425" s="127">
        <v>2018</v>
      </c>
      <c r="I2425" s="127">
        <v>0</v>
      </c>
      <c r="J2425" s="127">
        <v>1</v>
      </c>
      <c r="K2425" s="127">
        <v>627.9</v>
      </c>
      <c r="L2425" s="127">
        <v>599.9</v>
      </c>
      <c r="M2425" s="127">
        <v>801151.84</v>
      </c>
      <c r="N2425" s="127">
        <v>452770.75</v>
      </c>
      <c r="O2425" s="127">
        <v>480949.79</v>
      </c>
      <c r="P2425" s="127">
        <v>286499.78000000003</v>
      </c>
      <c r="Q2425" s="127">
        <v>1275.92</v>
      </c>
    </row>
    <row r="2426" spans="1:17" x14ac:dyDescent="0.2">
      <c r="A2426" t="str">
        <f t="shared" si="37"/>
        <v>2018_2977</v>
      </c>
      <c r="D2426" s="126">
        <v>2424</v>
      </c>
      <c r="E2426" s="127">
        <v>2977</v>
      </c>
      <c r="F2426" s="127" t="s">
        <v>121</v>
      </c>
      <c r="G2426" s="127">
        <v>2977</v>
      </c>
      <c r="H2426" s="127">
        <v>2018</v>
      </c>
      <c r="I2426" s="127">
        <v>0</v>
      </c>
      <c r="J2426" s="127">
        <v>1</v>
      </c>
      <c r="K2426" s="127">
        <v>617.20000000000005</v>
      </c>
      <c r="L2426" s="127">
        <v>584</v>
      </c>
      <c r="M2426" s="127">
        <v>260989.96</v>
      </c>
      <c r="N2426" s="127">
        <v>326074.36</v>
      </c>
      <c r="O2426" s="127">
        <v>352141.9</v>
      </c>
      <c r="P2426" s="127">
        <v>307929.46000000002</v>
      </c>
      <c r="Q2426" s="127">
        <v>422.86</v>
      </c>
    </row>
    <row r="2427" spans="1:17" x14ac:dyDescent="0.2">
      <c r="A2427" t="str">
        <f t="shared" si="37"/>
        <v>2018_2988</v>
      </c>
      <c r="D2427" s="126">
        <v>2425</v>
      </c>
      <c r="E2427" s="127">
        <v>2988</v>
      </c>
      <c r="F2427" s="127" t="s">
        <v>122</v>
      </c>
      <c r="G2427" s="127">
        <v>2988</v>
      </c>
      <c r="H2427" s="127">
        <v>2018</v>
      </c>
      <c r="I2427" s="127">
        <v>0</v>
      </c>
      <c r="J2427" s="127">
        <v>1</v>
      </c>
      <c r="K2427" s="127">
        <v>526.1</v>
      </c>
      <c r="L2427" s="127">
        <v>771.2</v>
      </c>
      <c r="M2427" s="127">
        <v>247947.36</v>
      </c>
      <c r="N2427" s="127">
        <v>194651.24</v>
      </c>
      <c r="O2427" s="127">
        <v>197948.76</v>
      </c>
      <c r="P2427" s="127">
        <v>151302.06</v>
      </c>
      <c r="Q2427" s="127">
        <v>471.29</v>
      </c>
    </row>
    <row r="2428" spans="1:17" ht="38.25" x14ac:dyDescent="0.2">
      <c r="A2428" t="str">
        <f t="shared" si="37"/>
        <v>2018_3029</v>
      </c>
      <c r="D2428" s="126">
        <v>2426</v>
      </c>
      <c r="E2428" s="127">
        <v>3029</v>
      </c>
      <c r="F2428" s="127" t="s">
        <v>123</v>
      </c>
      <c r="G2428" s="127">
        <v>3029</v>
      </c>
      <c r="H2428" s="127">
        <v>2018</v>
      </c>
      <c r="I2428" s="127">
        <v>0</v>
      </c>
      <c r="J2428" s="127">
        <v>1</v>
      </c>
      <c r="K2428" s="127">
        <v>1160.4000000000001</v>
      </c>
      <c r="L2428" s="127">
        <v>1073.4000000000001</v>
      </c>
      <c r="M2428" s="127">
        <v>894513.61</v>
      </c>
      <c r="N2428" s="127">
        <v>550592.17000000004</v>
      </c>
      <c r="O2428" s="127">
        <v>584719.38</v>
      </c>
      <c r="P2428" s="127">
        <v>495262.03</v>
      </c>
      <c r="Q2428" s="127">
        <v>770.87</v>
      </c>
    </row>
    <row r="2429" spans="1:17" ht="25.5" x14ac:dyDescent="0.2">
      <c r="A2429" t="str">
        <f t="shared" si="37"/>
        <v>2018_3033</v>
      </c>
      <c r="D2429" s="126">
        <v>2427</v>
      </c>
      <c r="E2429" s="127">
        <v>3033</v>
      </c>
      <c r="F2429" s="127" t="s">
        <v>124</v>
      </c>
      <c r="G2429" s="127">
        <v>3033</v>
      </c>
      <c r="H2429" s="127">
        <v>2018</v>
      </c>
      <c r="I2429" s="127">
        <v>0</v>
      </c>
      <c r="J2429" s="127">
        <v>1</v>
      </c>
      <c r="K2429" s="127">
        <v>444.4</v>
      </c>
      <c r="L2429" s="127">
        <v>366.3</v>
      </c>
      <c r="M2429" s="127">
        <v>169296.08</v>
      </c>
      <c r="N2429" s="127">
        <v>49909.52</v>
      </c>
      <c r="O2429" s="127">
        <v>61717.25</v>
      </c>
      <c r="P2429" s="127">
        <v>82683.789999999994</v>
      </c>
      <c r="Q2429" s="127">
        <v>380.95</v>
      </c>
    </row>
    <row r="2430" spans="1:17" x14ac:dyDescent="0.2">
      <c r="A2430" t="str">
        <f t="shared" si="37"/>
        <v>2018_3042</v>
      </c>
      <c r="D2430" s="126">
        <v>2428</v>
      </c>
      <c r="E2430" s="127">
        <v>3042</v>
      </c>
      <c r="F2430" s="127" t="s">
        <v>125</v>
      </c>
      <c r="G2430" s="127">
        <v>3042</v>
      </c>
      <c r="H2430" s="127">
        <v>2018</v>
      </c>
      <c r="I2430" s="127">
        <v>0</v>
      </c>
      <c r="J2430" s="127">
        <v>1</v>
      </c>
      <c r="K2430" s="127">
        <v>677</v>
      </c>
      <c r="L2430" s="127">
        <v>725</v>
      </c>
      <c r="M2430" s="127">
        <v>562370.28</v>
      </c>
      <c r="N2430" s="127">
        <v>302067.49</v>
      </c>
      <c r="O2430" s="127">
        <v>319621.48</v>
      </c>
      <c r="P2430" s="127">
        <v>307878.34000000003</v>
      </c>
      <c r="Q2430" s="127">
        <v>830.68</v>
      </c>
    </row>
    <row r="2431" spans="1:17" x14ac:dyDescent="0.2">
      <c r="A2431" t="str">
        <f t="shared" si="37"/>
        <v>2018_3060</v>
      </c>
      <c r="D2431" s="126">
        <v>2429</v>
      </c>
      <c r="E2431" s="127">
        <v>3060</v>
      </c>
      <c r="F2431" s="127" t="s">
        <v>126</v>
      </c>
      <c r="G2431" s="127">
        <v>3060</v>
      </c>
      <c r="H2431" s="127">
        <v>2018</v>
      </c>
      <c r="I2431" s="127">
        <v>0</v>
      </c>
      <c r="J2431" s="127">
        <v>1</v>
      </c>
      <c r="K2431" s="127">
        <v>1203.0999999999999</v>
      </c>
      <c r="L2431" s="127">
        <v>1388.8</v>
      </c>
      <c r="M2431" s="127">
        <v>696351.65</v>
      </c>
      <c r="N2431" s="127">
        <v>496982.88</v>
      </c>
      <c r="O2431" s="127">
        <v>527106.68000000005</v>
      </c>
      <c r="P2431" s="127">
        <v>317456.53000000003</v>
      </c>
      <c r="Q2431" s="127">
        <v>578.79999999999995</v>
      </c>
    </row>
    <row r="2432" spans="1:17" ht="25.5" x14ac:dyDescent="0.2">
      <c r="A2432" t="str">
        <f t="shared" si="37"/>
        <v>2018_3168</v>
      </c>
      <c r="D2432" s="126">
        <v>2430</v>
      </c>
      <c r="E2432" s="127">
        <v>3168</v>
      </c>
      <c r="F2432" s="127" t="s">
        <v>127</v>
      </c>
      <c r="G2432" s="127">
        <v>3168</v>
      </c>
      <c r="H2432" s="127">
        <v>2018</v>
      </c>
      <c r="I2432" s="127">
        <v>0</v>
      </c>
      <c r="J2432" s="127">
        <v>1</v>
      </c>
      <c r="K2432" s="127">
        <v>679.5</v>
      </c>
      <c r="L2432" s="127">
        <v>640.5</v>
      </c>
      <c r="M2432" s="127">
        <v>780023.08</v>
      </c>
      <c r="N2432" s="127">
        <v>360428.51</v>
      </c>
      <c r="O2432" s="127">
        <v>402010.2</v>
      </c>
      <c r="P2432" s="127">
        <v>411842.29</v>
      </c>
      <c r="Q2432" s="127">
        <v>1147.94</v>
      </c>
    </row>
    <row r="2433" spans="1:17" ht="25.5" x14ac:dyDescent="0.2">
      <c r="A2433" t="str">
        <f t="shared" si="37"/>
        <v>2018_3105</v>
      </c>
      <c r="D2433" s="126">
        <v>2431</v>
      </c>
      <c r="E2433" s="127">
        <v>3105</v>
      </c>
      <c r="F2433" s="127" t="s">
        <v>128</v>
      </c>
      <c r="G2433" s="127">
        <v>3105</v>
      </c>
      <c r="H2433" s="127">
        <v>2018</v>
      </c>
      <c r="I2433" s="127">
        <v>0</v>
      </c>
      <c r="J2433" s="127">
        <v>1</v>
      </c>
      <c r="K2433" s="127">
        <v>1430.5</v>
      </c>
      <c r="L2433" s="127">
        <v>1404.8</v>
      </c>
      <c r="M2433" s="127">
        <v>309626.19</v>
      </c>
      <c r="N2433" s="127">
        <v>650149.4</v>
      </c>
      <c r="O2433" s="127">
        <v>687776.18</v>
      </c>
      <c r="P2433" s="127">
        <v>651750.73</v>
      </c>
      <c r="Q2433" s="127">
        <v>216.45</v>
      </c>
    </row>
    <row r="2434" spans="1:17" x14ac:dyDescent="0.2">
      <c r="A2434" t="str">
        <f t="shared" si="37"/>
        <v>2018_3114</v>
      </c>
      <c r="D2434" s="126">
        <v>2432</v>
      </c>
      <c r="E2434" s="127">
        <v>3114</v>
      </c>
      <c r="F2434" s="127" t="s">
        <v>129</v>
      </c>
      <c r="G2434" s="127">
        <v>3114</v>
      </c>
      <c r="H2434" s="127">
        <v>2018</v>
      </c>
      <c r="I2434" s="127">
        <v>0</v>
      </c>
      <c r="J2434" s="127">
        <v>1</v>
      </c>
      <c r="K2434" s="127">
        <v>3421.1</v>
      </c>
      <c r="L2434" s="127">
        <v>3512.4</v>
      </c>
      <c r="M2434" s="127">
        <v>2031535.83</v>
      </c>
      <c r="N2434" s="127">
        <v>700294.78</v>
      </c>
      <c r="O2434" s="127">
        <v>765705.23</v>
      </c>
      <c r="P2434" s="127">
        <v>675605.89</v>
      </c>
      <c r="Q2434" s="127">
        <v>593.83000000000004</v>
      </c>
    </row>
    <row r="2435" spans="1:17" ht="25.5" x14ac:dyDescent="0.2">
      <c r="A2435" t="str">
        <f t="shared" si="37"/>
        <v>2018_3119</v>
      </c>
      <c r="D2435" s="126">
        <v>2433</v>
      </c>
      <c r="E2435" s="127">
        <v>3119</v>
      </c>
      <c r="F2435" s="127" t="s">
        <v>130</v>
      </c>
      <c r="G2435" s="127">
        <v>3119</v>
      </c>
      <c r="H2435" s="127">
        <v>2018</v>
      </c>
      <c r="I2435" s="127">
        <v>0</v>
      </c>
      <c r="J2435" s="127">
        <v>1</v>
      </c>
      <c r="K2435" s="127">
        <v>857.3</v>
      </c>
      <c r="L2435" s="127">
        <v>798.4</v>
      </c>
      <c r="M2435" s="127">
        <v>141141.04999999999</v>
      </c>
      <c r="N2435" s="127">
        <v>276061.53000000003</v>
      </c>
      <c r="O2435" s="127">
        <v>301583.19</v>
      </c>
      <c r="P2435" s="127">
        <v>272181.17</v>
      </c>
      <c r="Q2435" s="127">
        <v>164.63</v>
      </c>
    </row>
    <row r="2436" spans="1:17" x14ac:dyDescent="0.2">
      <c r="A2436" t="str">
        <f t="shared" ref="A2436:A2499" si="38">CONCATENATE(H2436,"_",G2436)</f>
        <v>2018_3141</v>
      </c>
      <c r="D2436" s="126">
        <v>2434</v>
      </c>
      <c r="E2436" s="127">
        <v>3141</v>
      </c>
      <c r="F2436" s="127" t="s">
        <v>131</v>
      </c>
      <c r="G2436" s="127">
        <v>3141</v>
      </c>
      <c r="H2436" s="127">
        <v>2018</v>
      </c>
      <c r="I2436" s="127">
        <v>0</v>
      </c>
      <c r="J2436" s="127">
        <v>1</v>
      </c>
      <c r="K2436" s="127">
        <v>14197.5</v>
      </c>
      <c r="L2436" s="127">
        <v>13926</v>
      </c>
      <c r="M2436" s="127">
        <v>3287920.04</v>
      </c>
      <c r="N2436" s="127">
        <v>4512033.9800000004</v>
      </c>
      <c r="O2436" s="127">
        <v>4638030.72</v>
      </c>
      <c r="P2436" s="127">
        <v>3490330.62</v>
      </c>
      <c r="Q2436" s="127">
        <v>231.58</v>
      </c>
    </row>
    <row r="2437" spans="1:17" ht="25.5" x14ac:dyDescent="0.2">
      <c r="A2437" t="str">
        <f t="shared" si="38"/>
        <v>2018_3150</v>
      </c>
      <c r="D2437" s="126">
        <v>2435</v>
      </c>
      <c r="E2437" s="127">
        <v>3150</v>
      </c>
      <c r="F2437" s="127" t="s">
        <v>132</v>
      </c>
      <c r="G2437" s="127">
        <v>3150</v>
      </c>
      <c r="H2437" s="127">
        <v>2018</v>
      </c>
      <c r="I2437" s="127">
        <v>0</v>
      </c>
      <c r="J2437" s="127">
        <v>1</v>
      </c>
      <c r="K2437" s="127">
        <v>1097.2</v>
      </c>
      <c r="L2437" s="127">
        <v>1169</v>
      </c>
      <c r="M2437" s="127">
        <v>796718.66</v>
      </c>
      <c r="N2437" s="127">
        <v>662489.46</v>
      </c>
      <c r="O2437" s="127">
        <v>692906.66</v>
      </c>
      <c r="P2437" s="127">
        <v>295284.64</v>
      </c>
      <c r="Q2437" s="127">
        <v>726.14</v>
      </c>
    </row>
    <row r="2438" spans="1:17" ht="25.5" x14ac:dyDescent="0.2">
      <c r="A2438" t="str">
        <f t="shared" si="38"/>
        <v>2018_3154</v>
      </c>
      <c r="D2438" s="126">
        <v>2436</v>
      </c>
      <c r="E2438" s="127">
        <v>3154</v>
      </c>
      <c r="F2438" s="127" t="s">
        <v>133</v>
      </c>
      <c r="G2438" s="127">
        <v>3154</v>
      </c>
      <c r="H2438" s="127">
        <v>2018</v>
      </c>
      <c r="I2438" s="127">
        <v>0</v>
      </c>
      <c r="J2438" s="127">
        <v>1</v>
      </c>
      <c r="K2438" s="127">
        <v>544.70000000000005</v>
      </c>
      <c r="L2438" s="127">
        <v>525</v>
      </c>
      <c r="M2438" s="127">
        <v>433983.95</v>
      </c>
      <c r="N2438" s="127">
        <v>50278.95</v>
      </c>
      <c r="O2438" s="127">
        <v>52159.01</v>
      </c>
      <c r="P2438" s="127">
        <v>115970.7</v>
      </c>
      <c r="Q2438" s="127">
        <v>796.74</v>
      </c>
    </row>
    <row r="2439" spans="1:17" x14ac:dyDescent="0.2">
      <c r="A2439" t="str">
        <f t="shared" si="38"/>
        <v>2018_3186</v>
      </c>
      <c r="D2439" s="126">
        <v>2437</v>
      </c>
      <c r="E2439" s="127">
        <v>3186</v>
      </c>
      <c r="F2439" s="127" t="s">
        <v>335</v>
      </c>
      <c r="G2439" s="127">
        <v>3186</v>
      </c>
      <c r="H2439" s="127">
        <v>2018</v>
      </c>
      <c r="I2439" s="127">
        <v>0</v>
      </c>
      <c r="J2439" s="127">
        <v>1</v>
      </c>
      <c r="K2439" s="127">
        <v>403</v>
      </c>
      <c r="L2439" s="127">
        <v>382</v>
      </c>
      <c r="M2439" s="127">
        <v>668574.68999999994</v>
      </c>
      <c r="N2439" s="127">
        <v>167468.15</v>
      </c>
      <c r="O2439" s="127">
        <v>168418.07</v>
      </c>
      <c r="P2439" s="127">
        <v>82708.929999999993</v>
      </c>
      <c r="Q2439" s="127">
        <v>1658.99</v>
      </c>
    </row>
    <row r="2440" spans="1:17" x14ac:dyDescent="0.2">
      <c r="A2440" t="str">
        <f t="shared" si="38"/>
        <v>2018_3204</v>
      </c>
      <c r="D2440" s="126">
        <v>2438</v>
      </c>
      <c r="E2440" s="127">
        <v>3204</v>
      </c>
      <c r="F2440" s="127" t="s">
        <v>134</v>
      </c>
      <c r="G2440" s="127">
        <v>3204</v>
      </c>
      <c r="H2440" s="127">
        <v>2018</v>
      </c>
      <c r="I2440" s="127">
        <v>0</v>
      </c>
      <c r="J2440" s="127">
        <v>1</v>
      </c>
      <c r="K2440" s="127">
        <v>908</v>
      </c>
      <c r="L2440" s="127">
        <v>960.4</v>
      </c>
      <c r="M2440" s="127">
        <v>163197.56</v>
      </c>
      <c r="N2440" s="127">
        <v>115070.18</v>
      </c>
      <c r="O2440" s="127">
        <v>118242.67</v>
      </c>
      <c r="P2440" s="127">
        <v>141062.69</v>
      </c>
      <c r="Q2440" s="127">
        <v>179.73</v>
      </c>
    </row>
    <row r="2441" spans="1:17" x14ac:dyDescent="0.2">
      <c r="A2441" t="str">
        <f t="shared" si="38"/>
        <v>2018_3231</v>
      </c>
      <c r="D2441" s="126">
        <v>2439</v>
      </c>
      <c r="E2441" s="127">
        <v>3231</v>
      </c>
      <c r="F2441" s="127" t="s">
        <v>135</v>
      </c>
      <c r="G2441" s="127">
        <v>3231</v>
      </c>
      <c r="H2441" s="127">
        <v>2018</v>
      </c>
      <c r="I2441" s="127">
        <v>0</v>
      </c>
      <c r="J2441" s="127">
        <v>1</v>
      </c>
      <c r="K2441" s="127">
        <v>7074.1</v>
      </c>
      <c r="L2441" s="127">
        <v>7107.7</v>
      </c>
      <c r="M2441" s="127">
        <v>1925384.95</v>
      </c>
      <c r="N2441" s="127">
        <v>1383576</v>
      </c>
      <c r="O2441" s="127">
        <v>1487070.75</v>
      </c>
      <c r="P2441" s="127">
        <v>849137.28</v>
      </c>
      <c r="Q2441" s="127">
        <v>272.17</v>
      </c>
    </row>
    <row r="2442" spans="1:17" x14ac:dyDescent="0.2">
      <c r="A2442" t="str">
        <f t="shared" si="38"/>
        <v>2018_3312</v>
      </c>
      <c r="D2442" s="126">
        <v>2440</v>
      </c>
      <c r="E2442" s="127">
        <v>3312</v>
      </c>
      <c r="F2442" s="127" t="s">
        <v>136</v>
      </c>
      <c r="G2442" s="127">
        <v>3312</v>
      </c>
      <c r="H2442" s="127">
        <v>2018</v>
      </c>
      <c r="I2442" s="127">
        <v>0</v>
      </c>
      <c r="J2442" s="127">
        <v>1</v>
      </c>
      <c r="K2442" s="127">
        <v>1909.7</v>
      </c>
      <c r="L2442" s="127">
        <v>1786.7</v>
      </c>
      <c r="M2442" s="127">
        <v>1255534.5900000001</v>
      </c>
      <c r="N2442" s="127">
        <v>817214.66</v>
      </c>
      <c r="O2442" s="127">
        <v>893077.56</v>
      </c>
      <c r="P2442" s="127">
        <v>555752.23</v>
      </c>
      <c r="Q2442" s="127">
        <v>657.45</v>
      </c>
    </row>
    <row r="2443" spans="1:17" x14ac:dyDescent="0.2">
      <c r="A2443" t="str">
        <f t="shared" si="38"/>
        <v>2018_3330</v>
      </c>
      <c r="D2443" s="126">
        <v>2441</v>
      </c>
      <c r="E2443" s="127">
        <v>3330</v>
      </c>
      <c r="F2443" s="127" t="s">
        <v>137</v>
      </c>
      <c r="G2443" s="127">
        <v>3330</v>
      </c>
      <c r="H2443" s="127">
        <v>2018</v>
      </c>
      <c r="I2443" s="127">
        <v>0</v>
      </c>
      <c r="J2443" s="127">
        <v>1</v>
      </c>
      <c r="K2443" s="127">
        <v>341.3</v>
      </c>
      <c r="L2443" s="127">
        <v>293.10000000000002</v>
      </c>
      <c r="M2443" s="127">
        <v>317100.78000000003</v>
      </c>
      <c r="N2443" s="127">
        <v>124994.24000000001</v>
      </c>
      <c r="O2443" s="127">
        <v>131182.54999999999</v>
      </c>
      <c r="P2443" s="127">
        <v>47193</v>
      </c>
      <c r="Q2443" s="127">
        <v>929.1</v>
      </c>
    </row>
    <row r="2444" spans="1:17" ht="25.5" x14ac:dyDescent="0.2">
      <c r="A2444" t="str">
        <f t="shared" si="38"/>
        <v>2018_3348</v>
      </c>
      <c r="D2444" s="126">
        <v>2442</v>
      </c>
      <c r="E2444" s="127">
        <v>3348</v>
      </c>
      <c r="F2444" s="127" t="s">
        <v>138</v>
      </c>
      <c r="G2444" s="127">
        <v>3348</v>
      </c>
      <c r="H2444" s="127">
        <v>2018</v>
      </c>
      <c r="I2444" s="127">
        <v>0</v>
      </c>
      <c r="J2444" s="127">
        <v>1</v>
      </c>
      <c r="K2444" s="127">
        <v>456.4</v>
      </c>
      <c r="L2444" s="127">
        <v>446.4</v>
      </c>
      <c r="M2444" s="127">
        <v>341721.31</v>
      </c>
      <c r="N2444" s="127">
        <v>150032.51</v>
      </c>
      <c r="O2444" s="127">
        <v>159121.09</v>
      </c>
      <c r="P2444" s="127">
        <v>85235.92</v>
      </c>
      <c r="Q2444" s="127">
        <v>748.73</v>
      </c>
    </row>
    <row r="2445" spans="1:17" x14ac:dyDescent="0.2">
      <c r="A2445" t="str">
        <f t="shared" si="38"/>
        <v>2018_3375</v>
      </c>
      <c r="D2445" s="126">
        <v>2443</v>
      </c>
      <c r="E2445" s="127">
        <v>3375</v>
      </c>
      <c r="F2445" s="127" t="s">
        <v>139</v>
      </c>
      <c r="G2445" s="127">
        <v>3375</v>
      </c>
      <c r="H2445" s="127">
        <v>2018</v>
      </c>
      <c r="I2445" s="127">
        <v>0</v>
      </c>
      <c r="J2445" s="127">
        <v>1</v>
      </c>
      <c r="K2445" s="127">
        <v>1763.9</v>
      </c>
      <c r="L2445" s="127">
        <v>1670.5</v>
      </c>
      <c r="M2445" s="127">
        <v>497708.34</v>
      </c>
      <c r="N2445" s="127">
        <v>727274.9</v>
      </c>
      <c r="O2445" s="127">
        <v>816325.8</v>
      </c>
      <c r="P2445" s="127">
        <v>534624.81000000006</v>
      </c>
      <c r="Q2445" s="127">
        <v>282.16000000000003</v>
      </c>
    </row>
    <row r="2446" spans="1:17" ht="25.5" x14ac:dyDescent="0.2">
      <c r="A2446" t="str">
        <f t="shared" si="38"/>
        <v>2018_3420</v>
      </c>
      <c r="D2446" s="126">
        <v>2444</v>
      </c>
      <c r="E2446" s="127">
        <v>3420</v>
      </c>
      <c r="F2446" s="127" t="s">
        <v>140</v>
      </c>
      <c r="G2446" s="127">
        <v>3420</v>
      </c>
      <c r="H2446" s="127">
        <v>2018</v>
      </c>
      <c r="I2446" s="127">
        <v>0</v>
      </c>
      <c r="J2446" s="127">
        <v>1</v>
      </c>
      <c r="K2446" s="127">
        <v>614.6</v>
      </c>
      <c r="L2446" s="127">
        <v>635.6</v>
      </c>
      <c r="M2446" s="127">
        <v>312334.08000000002</v>
      </c>
      <c r="N2446" s="127">
        <v>300074.71999999997</v>
      </c>
      <c r="O2446" s="127">
        <v>321373.65000000002</v>
      </c>
      <c r="P2446" s="127">
        <v>222502.61</v>
      </c>
      <c r="Q2446" s="127">
        <v>508.19</v>
      </c>
    </row>
    <row r="2447" spans="1:17" x14ac:dyDescent="0.2">
      <c r="A2447" t="str">
        <f t="shared" si="38"/>
        <v>2018_3465</v>
      </c>
      <c r="D2447" s="126">
        <v>2445</v>
      </c>
      <c r="E2447" s="127">
        <v>3465</v>
      </c>
      <c r="F2447" s="127" t="s">
        <v>141</v>
      </c>
      <c r="G2447" s="127">
        <v>3465</v>
      </c>
      <c r="H2447" s="127">
        <v>2018</v>
      </c>
      <c r="I2447" s="127">
        <v>0</v>
      </c>
      <c r="J2447" s="127">
        <v>1</v>
      </c>
      <c r="K2447" s="127">
        <v>306.3</v>
      </c>
      <c r="L2447" s="127">
        <v>323.3</v>
      </c>
      <c r="M2447" s="127">
        <v>213500.47</v>
      </c>
      <c r="N2447" s="127">
        <v>74861.78</v>
      </c>
      <c r="O2447" s="127">
        <v>88046.09</v>
      </c>
      <c r="P2447" s="127">
        <v>73964</v>
      </c>
      <c r="Q2447" s="127">
        <v>697.03</v>
      </c>
    </row>
    <row r="2448" spans="1:17" ht="25.5" x14ac:dyDescent="0.2">
      <c r="A2448" t="str">
        <f t="shared" si="38"/>
        <v>2018_3537</v>
      </c>
      <c r="D2448" s="126">
        <v>2446</v>
      </c>
      <c r="E2448" s="127">
        <v>3537</v>
      </c>
      <c r="F2448" s="127" t="s">
        <v>142</v>
      </c>
      <c r="G2448" s="127">
        <v>3537</v>
      </c>
      <c r="H2448" s="127">
        <v>2018</v>
      </c>
      <c r="I2448" s="127">
        <v>0</v>
      </c>
      <c r="J2448" s="127">
        <v>1</v>
      </c>
      <c r="K2448" s="127">
        <v>281</v>
      </c>
      <c r="L2448" s="127">
        <v>150</v>
      </c>
      <c r="M2448" s="127">
        <v>450165.67</v>
      </c>
      <c r="N2448" s="127">
        <v>82647.850000000006</v>
      </c>
      <c r="O2448" s="127">
        <v>90864.04</v>
      </c>
      <c r="P2448" s="127">
        <v>148810.28</v>
      </c>
      <c r="Q2448" s="127">
        <v>1602.01</v>
      </c>
    </row>
    <row r="2449" spans="1:17" ht="25.5" x14ac:dyDescent="0.2">
      <c r="A2449" t="str">
        <f t="shared" si="38"/>
        <v>2018_3555</v>
      </c>
      <c r="D2449" s="126">
        <v>2447</v>
      </c>
      <c r="E2449" s="127">
        <v>3555</v>
      </c>
      <c r="F2449" s="127" t="s">
        <v>143</v>
      </c>
      <c r="G2449" s="127">
        <v>3555</v>
      </c>
      <c r="H2449" s="127">
        <v>2018</v>
      </c>
      <c r="I2449" s="127">
        <v>0</v>
      </c>
      <c r="J2449" s="127">
        <v>1</v>
      </c>
      <c r="K2449" s="127">
        <v>575.20000000000005</v>
      </c>
      <c r="L2449" s="127">
        <v>600.29999999999995</v>
      </c>
      <c r="M2449" s="127">
        <v>247994.01</v>
      </c>
      <c r="N2449" s="127">
        <v>265589.84999999998</v>
      </c>
      <c r="O2449" s="127">
        <v>307856.2</v>
      </c>
      <c r="P2449" s="127">
        <v>280291.51</v>
      </c>
      <c r="Q2449" s="127">
        <v>431.14</v>
      </c>
    </row>
    <row r="2450" spans="1:17" x14ac:dyDescent="0.2">
      <c r="A2450" t="str">
        <f t="shared" si="38"/>
        <v>2018_3600</v>
      </c>
      <c r="D2450" s="126">
        <v>2448</v>
      </c>
      <c r="E2450" s="127">
        <v>3600</v>
      </c>
      <c r="F2450" s="127" t="s">
        <v>144</v>
      </c>
      <c r="G2450" s="127">
        <v>3600</v>
      </c>
      <c r="H2450" s="127">
        <v>2018</v>
      </c>
      <c r="I2450" s="127">
        <v>0</v>
      </c>
      <c r="J2450" s="127">
        <v>1</v>
      </c>
      <c r="K2450" s="127">
        <v>2184.3000000000002</v>
      </c>
      <c r="L2450" s="127">
        <v>2143.8000000000002</v>
      </c>
      <c r="M2450" s="127">
        <v>890012.54</v>
      </c>
      <c r="N2450" s="127">
        <v>501697.05</v>
      </c>
      <c r="O2450" s="127">
        <v>578340.6</v>
      </c>
      <c r="P2450" s="127">
        <v>427446.16</v>
      </c>
      <c r="Q2450" s="127">
        <v>407.46</v>
      </c>
    </row>
    <row r="2451" spans="1:17" x14ac:dyDescent="0.2">
      <c r="A2451" t="str">
        <f t="shared" si="38"/>
        <v>2018_3609</v>
      </c>
      <c r="D2451" s="126">
        <v>2449</v>
      </c>
      <c r="E2451" s="127">
        <v>3609</v>
      </c>
      <c r="F2451" s="127" t="s">
        <v>145</v>
      </c>
      <c r="G2451" s="127">
        <v>3609</v>
      </c>
      <c r="H2451" s="127">
        <v>2018</v>
      </c>
      <c r="I2451" s="127">
        <v>0</v>
      </c>
      <c r="J2451" s="127">
        <v>1</v>
      </c>
      <c r="K2451" s="127">
        <v>460.5</v>
      </c>
      <c r="L2451" s="127">
        <v>494.5</v>
      </c>
      <c r="M2451" s="127">
        <v>1102526.81</v>
      </c>
      <c r="N2451" s="127">
        <v>126231.47</v>
      </c>
      <c r="O2451" s="127">
        <v>130495.57</v>
      </c>
      <c r="P2451" s="127">
        <v>127423.77</v>
      </c>
      <c r="Q2451" s="127">
        <v>2394.1999999999998</v>
      </c>
    </row>
    <row r="2452" spans="1:17" ht="25.5" x14ac:dyDescent="0.2">
      <c r="A2452" t="str">
        <f t="shared" si="38"/>
        <v>2018_3645</v>
      </c>
      <c r="D2452" s="126">
        <v>2450</v>
      </c>
      <c r="E2452" s="127">
        <v>3645</v>
      </c>
      <c r="F2452" s="127" t="s">
        <v>146</v>
      </c>
      <c r="G2452" s="127">
        <v>3645</v>
      </c>
      <c r="H2452" s="127">
        <v>2018</v>
      </c>
      <c r="I2452" s="127">
        <v>0</v>
      </c>
      <c r="J2452" s="127">
        <v>1</v>
      </c>
      <c r="K2452" s="127">
        <v>2475.6</v>
      </c>
      <c r="L2452" s="127">
        <v>2874.6</v>
      </c>
      <c r="M2452" s="127">
        <v>1631318.54</v>
      </c>
      <c r="N2452" s="127">
        <v>838279.59</v>
      </c>
      <c r="O2452" s="127">
        <v>900810.04</v>
      </c>
      <c r="P2452" s="127">
        <v>454260.46</v>
      </c>
      <c r="Q2452" s="127">
        <v>658.96</v>
      </c>
    </row>
    <row r="2453" spans="1:17" x14ac:dyDescent="0.2">
      <c r="A2453" t="str">
        <f t="shared" si="38"/>
        <v>2018_3715</v>
      </c>
      <c r="D2453" s="126">
        <v>2451</v>
      </c>
      <c r="E2453" s="127">
        <v>3715</v>
      </c>
      <c r="F2453" s="127" t="s">
        <v>147</v>
      </c>
      <c r="G2453" s="127">
        <v>3715</v>
      </c>
      <c r="H2453" s="127">
        <v>2018</v>
      </c>
      <c r="I2453" s="127">
        <v>0</v>
      </c>
      <c r="J2453" s="127">
        <v>1</v>
      </c>
      <c r="K2453" s="127">
        <v>7436.2</v>
      </c>
      <c r="L2453" s="127">
        <v>7458.8</v>
      </c>
      <c r="M2453" s="127">
        <v>2110683.63</v>
      </c>
      <c r="N2453" s="127">
        <v>937371.66</v>
      </c>
      <c r="O2453" s="127">
        <v>1098209.28</v>
      </c>
      <c r="P2453" s="127">
        <v>1009067.54</v>
      </c>
      <c r="Q2453" s="127">
        <v>283.83999999999997</v>
      </c>
    </row>
    <row r="2454" spans="1:17" x14ac:dyDescent="0.2">
      <c r="A2454" t="str">
        <f t="shared" si="38"/>
        <v>2018_3744</v>
      </c>
      <c r="D2454" s="126">
        <v>2452</v>
      </c>
      <c r="E2454" s="127">
        <v>3744</v>
      </c>
      <c r="F2454" s="127" t="s">
        <v>148</v>
      </c>
      <c r="G2454" s="127">
        <v>3744</v>
      </c>
      <c r="H2454" s="127">
        <v>2018</v>
      </c>
      <c r="I2454" s="127">
        <v>0</v>
      </c>
      <c r="J2454" s="127">
        <v>1</v>
      </c>
      <c r="K2454" s="127">
        <v>645.5</v>
      </c>
      <c r="L2454" s="127">
        <v>628</v>
      </c>
      <c r="M2454" s="127">
        <v>617757.68999999994</v>
      </c>
      <c r="N2454" s="127">
        <v>374706.1</v>
      </c>
      <c r="O2454" s="127">
        <v>389972.38</v>
      </c>
      <c r="P2454" s="127">
        <v>146535.45000000001</v>
      </c>
      <c r="Q2454" s="127">
        <v>957.02</v>
      </c>
    </row>
    <row r="2455" spans="1:17" ht="25.5" x14ac:dyDescent="0.2">
      <c r="A2455" t="str">
        <f t="shared" si="38"/>
        <v>2018_3798</v>
      </c>
      <c r="D2455" s="126">
        <v>2453</v>
      </c>
      <c r="E2455" s="127">
        <v>3798</v>
      </c>
      <c r="F2455" s="127" t="s">
        <v>149</v>
      </c>
      <c r="G2455" s="127">
        <v>3798</v>
      </c>
      <c r="H2455" s="127">
        <v>2018</v>
      </c>
      <c r="I2455" s="127">
        <v>0</v>
      </c>
      <c r="J2455" s="127">
        <v>1</v>
      </c>
      <c r="K2455" s="127">
        <v>564</v>
      </c>
      <c r="L2455" s="127">
        <v>660</v>
      </c>
      <c r="M2455" s="127">
        <v>219459.35</v>
      </c>
      <c r="N2455" s="127">
        <v>175202.22</v>
      </c>
      <c r="O2455" s="127">
        <v>185917.07</v>
      </c>
      <c r="P2455" s="127">
        <v>162738.47</v>
      </c>
      <c r="Q2455" s="127">
        <v>389.11</v>
      </c>
    </row>
    <row r="2456" spans="1:17" x14ac:dyDescent="0.2">
      <c r="A2456" t="str">
        <f t="shared" si="38"/>
        <v>2018_3816</v>
      </c>
      <c r="D2456" s="126">
        <v>2454</v>
      </c>
      <c r="E2456" s="127">
        <v>3816</v>
      </c>
      <c r="F2456" s="127" t="s">
        <v>150</v>
      </c>
      <c r="G2456" s="127">
        <v>3816</v>
      </c>
      <c r="H2456" s="127">
        <v>2018</v>
      </c>
      <c r="I2456" s="127">
        <v>0</v>
      </c>
      <c r="J2456" s="127">
        <v>1</v>
      </c>
      <c r="K2456" s="127">
        <v>366.1</v>
      </c>
      <c r="L2456" s="127">
        <v>450.1</v>
      </c>
      <c r="M2456" s="127">
        <v>90951</v>
      </c>
      <c r="N2456" s="127">
        <v>85158.21</v>
      </c>
      <c r="O2456" s="127">
        <v>85990.77</v>
      </c>
      <c r="P2456" s="127">
        <v>89515.23</v>
      </c>
      <c r="Q2456" s="127">
        <v>248.43</v>
      </c>
    </row>
    <row r="2457" spans="1:17" ht="38.25" x14ac:dyDescent="0.2">
      <c r="A2457" t="str">
        <f t="shared" si="38"/>
        <v>2018_3841</v>
      </c>
      <c r="D2457" s="126">
        <v>2455</v>
      </c>
      <c r="E2457" s="127">
        <v>3841</v>
      </c>
      <c r="F2457" s="127" t="s">
        <v>151</v>
      </c>
      <c r="G2457" s="127">
        <v>3841</v>
      </c>
      <c r="H2457" s="127">
        <v>2018</v>
      </c>
      <c r="I2457" s="127">
        <v>0</v>
      </c>
      <c r="J2457" s="127">
        <v>1</v>
      </c>
      <c r="K2457" s="127">
        <v>740</v>
      </c>
      <c r="L2457" s="127">
        <v>829</v>
      </c>
      <c r="M2457" s="127">
        <v>497497.02</v>
      </c>
      <c r="N2457" s="127">
        <v>501094.21</v>
      </c>
      <c r="O2457" s="127">
        <v>524039.94</v>
      </c>
      <c r="P2457" s="127">
        <v>159795.1</v>
      </c>
      <c r="Q2457" s="127">
        <v>672.29</v>
      </c>
    </row>
    <row r="2458" spans="1:17" ht="25.5" x14ac:dyDescent="0.2">
      <c r="A2458" t="str">
        <f t="shared" si="38"/>
        <v>2018_3906</v>
      </c>
      <c r="D2458" s="126">
        <v>2456</v>
      </c>
      <c r="E2458" s="127">
        <v>3906</v>
      </c>
      <c r="F2458" s="127" t="s">
        <v>152</v>
      </c>
      <c r="G2458" s="127">
        <v>3906</v>
      </c>
      <c r="H2458" s="127">
        <v>2018</v>
      </c>
      <c r="I2458" s="127">
        <v>0</v>
      </c>
      <c r="J2458" s="127">
        <v>1</v>
      </c>
      <c r="K2458" s="127">
        <v>462.6</v>
      </c>
      <c r="L2458" s="127">
        <v>505</v>
      </c>
      <c r="M2458" s="127">
        <v>87737.97</v>
      </c>
      <c r="N2458" s="127">
        <v>150015.04999999999</v>
      </c>
      <c r="O2458" s="127">
        <v>151799.88</v>
      </c>
      <c r="P2458" s="127">
        <v>134976.5</v>
      </c>
      <c r="Q2458" s="127">
        <v>189.66</v>
      </c>
    </row>
    <row r="2459" spans="1:17" ht="25.5" x14ac:dyDescent="0.2">
      <c r="A2459" t="str">
        <f t="shared" si="38"/>
        <v>2018_4419</v>
      </c>
      <c r="D2459" s="126">
        <v>2457</v>
      </c>
      <c r="E2459" s="127">
        <v>4419</v>
      </c>
      <c r="F2459" s="127" t="s">
        <v>336</v>
      </c>
      <c r="G2459" s="127">
        <v>4419</v>
      </c>
      <c r="H2459" s="127">
        <v>2018</v>
      </c>
      <c r="I2459" s="127">
        <v>0</v>
      </c>
      <c r="J2459" s="127">
        <v>1</v>
      </c>
      <c r="K2459" s="127">
        <v>757.5</v>
      </c>
      <c r="L2459" s="127">
        <v>756.5</v>
      </c>
      <c r="M2459" s="127">
        <v>469212.52</v>
      </c>
      <c r="N2459" s="127">
        <v>380776.25</v>
      </c>
      <c r="O2459" s="127">
        <v>388725.66</v>
      </c>
      <c r="P2459" s="127">
        <v>304206.48</v>
      </c>
      <c r="Q2459" s="127">
        <v>619.41999999999996</v>
      </c>
    </row>
    <row r="2460" spans="1:17" x14ac:dyDescent="0.2">
      <c r="A2460" t="str">
        <f t="shared" si="38"/>
        <v>2018_3942</v>
      </c>
      <c r="D2460" s="126">
        <v>2458</v>
      </c>
      <c r="E2460" s="127">
        <v>3942</v>
      </c>
      <c r="F2460" s="127" t="s">
        <v>153</v>
      </c>
      <c r="G2460" s="127">
        <v>3942</v>
      </c>
      <c r="H2460" s="127">
        <v>2018</v>
      </c>
      <c r="I2460" s="127">
        <v>0</v>
      </c>
      <c r="J2460" s="127">
        <v>1</v>
      </c>
      <c r="K2460" s="127">
        <v>683.7</v>
      </c>
      <c r="L2460" s="127">
        <v>672.6</v>
      </c>
      <c r="M2460" s="127">
        <v>341201.43</v>
      </c>
      <c r="N2460" s="127">
        <v>194065.1</v>
      </c>
      <c r="O2460" s="127">
        <v>206844.93</v>
      </c>
      <c r="P2460" s="127">
        <v>215553.62</v>
      </c>
      <c r="Q2460" s="127">
        <v>499.05</v>
      </c>
    </row>
    <row r="2461" spans="1:17" ht="38.25" x14ac:dyDescent="0.2">
      <c r="A2461" t="str">
        <f t="shared" si="38"/>
        <v>2018_4023</v>
      </c>
      <c r="D2461" s="126">
        <v>2459</v>
      </c>
      <c r="E2461" s="127">
        <v>4023</v>
      </c>
      <c r="F2461" s="127" t="s">
        <v>337</v>
      </c>
      <c r="G2461" s="127">
        <v>4023</v>
      </c>
      <c r="H2461" s="127">
        <v>2018</v>
      </c>
      <c r="I2461" s="127">
        <v>0</v>
      </c>
      <c r="J2461" s="127">
        <v>1</v>
      </c>
      <c r="K2461" s="127">
        <v>658</v>
      </c>
      <c r="L2461" s="127">
        <v>737</v>
      </c>
      <c r="M2461" s="127">
        <v>286943.07</v>
      </c>
      <c r="N2461" s="127">
        <v>319257.40000000002</v>
      </c>
      <c r="O2461" s="127">
        <v>340932.63</v>
      </c>
      <c r="P2461" s="127">
        <v>229008.38</v>
      </c>
      <c r="Q2461" s="127">
        <v>436.08</v>
      </c>
    </row>
    <row r="2462" spans="1:17" ht="51" x14ac:dyDescent="0.2">
      <c r="A2462" t="str">
        <f t="shared" si="38"/>
        <v>2018_4033</v>
      </c>
      <c r="D2462" s="126">
        <v>2460</v>
      </c>
      <c r="E2462" s="127">
        <v>4033</v>
      </c>
      <c r="F2462" s="127" t="s">
        <v>154</v>
      </c>
      <c r="G2462" s="127">
        <v>4033</v>
      </c>
      <c r="H2462" s="127">
        <v>2018</v>
      </c>
      <c r="I2462" s="127">
        <v>0</v>
      </c>
      <c r="J2462" s="127">
        <v>1</v>
      </c>
      <c r="K2462" s="127">
        <v>654.6</v>
      </c>
      <c r="L2462" s="127">
        <v>684.7</v>
      </c>
      <c r="M2462" s="127">
        <v>614225.89</v>
      </c>
      <c r="N2462" s="127">
        <v>300942.73</v>
      </c>
      <c r="O2462" s="127">
        <v>318487.94</v>
      </c>
      <c r="P2462" s="127">
        <v>150683</v>
      </c>
      <c r="Q2462" s="127">
        <v>938.32</v>
      </c>
    </row>
    <row r="2463" spans="1:17" ht="25.5" x14ac:dyDescent="0.2">
      <c r="A2463" t="str">
        <f t="shared" si="38"/>
        <v>2018_4041</v>
      </c>
      <c r="D2463" s="126">
        <v>2461</v>
      </c>
      <c r="E2463" s="127">
        <v>4041</v>
      </c>
      <c r="F2463" s="127" t="s">
        <v>155</v>
      </c>
      <c r="G2463" s="127">
        <v>4041</v>
      </c>
      <c r="H2463" s="127">
        <v>2018</v>
      </c>
      <c r="I2463" s="127">
        <v>0</v>
      </c>
      <c r="J2463" s="127">
        <v>1</v>
      </c>
      <c r="K2463" s="127">
        <v>1335.5</v>
      </c>
      <c r="L2463" s="127">
        <v>1359.3</v>
      </c>
      <c r="M2463" s="127">
        <v>1081952.3999999999</v>
      </c>
      <c r="N2463" s="127">
        <v>200048.22</v>
      </c>
      <c r="O2463" s="127">
        <v>225877.65</v>
      </c>
      <c r="P2463" s="127">
        <v>356921.17</v>
      </c>
      <c r="Q2463" s="127">
        <v>810.15</v>
      </c>
    </row>
    <row r="2464" spans="1:17" ht="25.5" x14ac:dyDescent="0.2">
      <c r="A2464" t="str">
        <f t="shared" si="38"/>
        <v>2018_4043</v>
      </c>
      <c r="D2464" s="126">
        <v>2462</v>
      </c>
      <c r="E2464" s="127">
        <v>4043</v>
      </c>
      <c r="F2464" s="127" t="s">
        <v>156</v>
      </c>
      <c r="G2464" s="127">
        <v>4043</v>
      </c>
      <c r="H2464" s="127">
        <v>2018</v>
      </c>
      <c r="I2464" s="127">
        <v>0</v>
      </c>
      <c r="J2464" s="127">
        <v>1</v>
      </c>
      <c r="K2464" s="127">
        <v>672.4</v>
      </c>
      <c r="L2464" s="127">
        <v>661</v>
      </c>
      <c r="M2464" s="127">
        <v>1793807.91</v>
      </c>
      <c r="N2464" s="127">
        <v>299661.96000000002</v>
      </c>
      <c r="O2464" s="127">
        <v>332935.38</v>
      </c>
      <c r="P2464" s="127">
        <v>207754.13</v>
      </c>
      <c r="Q2464" s="127">
        <v>2667.77</v>
      </c>
    </row>
    <row r="2465" spans="1:17" ht="38.25" x14ac:dyDescent="0.2">
      <c r="A2465" t="str">
        <f t="shared" si="38"/>
        <v>2018_4068</v>
      </c>
      <c r="D2465" s="126">
        <v>2463</v>
      </c>
      <c r="E2465" s="127">
        <v>4068</v>
      </c>
      <c r="F2465" s="127" t="s">
        <v>338</v>
      </c>
      <c r="G2465" s="127">
        <v>4068</v>
      </c>
      <c r="H2465" s="127">
        <v>2018</v>
      </c>
      <c r="I2465" s="127">
        <v>0</v>
      </c>
      <c r="J2465" s="127">
        <v>1</v>
      </c>
      <c r="K2465" s="127">
        <v>424.5</v>
      </c>
      <c r="L2465" s="127">
        <v>328.1</v>
      </c>
      <c r="M2465" s="127">
        <v>469428.75</v>
      </c>
      <c r="N2465" s="127">
        <v>70404.06</v>
      </c>
      <c r="O2465" s="127">
        <v>81815.490000000005</v>
      </c>
      <c r="P2465" s="127">
        <v>76432.08</v>
      </c>
      <c r="Q2465" s="127">
        <v>1105.8399999999999</v>
      </c>
    </row>
    <row r="2466" spans="1:17" x14ac:dyDescent="0.2">
      <c r="A2466" t="str">
        <f t="shared" si="38"/>
        <v>2018_4086</v>
      </c>
      <c r="D2466" s="126">
        <v>2464</v>
      </c>
      <c r="E2466" s="127">
        <v>4086</v>
      </c>
      <c r="F2466" s="127" t="s">
        <v>339</v>
      </c>
      <c r="G2466" s="127">
        <v>4086</v>
      </c>
      <c r="H2466" s="127">
        <v>2018</v>
      </c>
      <c r="I2466" s="127">
        <v>0</v>
      </c>
      <c r="J2466" s="127">
        <v>1</v>
      </c>
      <c r="K2466" s="127">
        <v>1918.1</v>
      </c>
      <c r="L2466" s="127">
        <v>2468.8000000000002</v>
      </c>
      <c r="M2466" s="127">
        <v>377813.04</v>
      </c>
      <c r="N2466" s="127">
        <v>512319.79</v>
      </c>
      <c r="O2466" s="127">
        <v>562666.55000000005</v>
      </c>
      <c r="P2466" s="127">
        <v>471412.24</v>
      </c>
      <c r="Q2466" s="127">
        <v>196.97</v>
      </c>
    </row>
    <row r="2467" spans="1:17" ht="25.5" x14ac:dyDescent="0.2">
      <c r="A2467" t="str">
        <f t="shared" si="38"/>
        <v>2018_4104</v>
      </c>
      <c r="D2467" s="126">
        <v>2465</v>
      </c>
      <c r="E2467" s="127">
        <v>4104</v>
      </c>
      <c r="F2467" s="127" t="s">
        <v>157</v>
      </c>
      <c r="G2467" s="127">
        <v>4104</v>
      </c>
      <c r="H2467" s="127">
        <v>2018</v>
      </c>
      <c r="I2467" s="127">
        <v>0</v>
      </c>
      <c r="J2467" s="127">
        <v>1</v>
      </c>
      <c r="K2467" s="127">
        <v>5458.4</v>
      </c>
      <c r="L2467" s="127">
        <v>4957.6000000000004</v>
      </c>
      <c r="M2467" s="127">
        <v>1782568.58</v>
      </c>
      <c r="N2467" s="127">
        <v>998492.93</v>
      </c>
      <c r="O2467" s="127">
        <v>1097934.8999999999</v>
      </c>
      <c r="P2467" s="127">
        <v>1150545.53</v>
      </c>
      <c r="Q2467" s="127">
        <v>326.57</v>
      </c>
    </row>
    <row r="2468" spans="1:17" ht="38.25" x14ac:dyDescent="0.2">
      <c r="A2468" t="str">
        <f t="shared" si="38"/>
        <v>2018_4122</v>
      </c>
      <c r="D2468" s="126">
        <v>2466</v>
      </c>
      <c r="E2468" s="127">
        <v>4122</v>
      </c>
      <c r="F2468" s="127" t="s">
        <v>158</v>
      </c>
      <c r="G2468" s="127">
        <v>4122</v>
      </c>
      <c r="H2468" s="127">
        <v>2018</v>
      </c>
      <c r="I2468" s="127">
        <v>0</v>
      </c>
      <c r="J2468" s="127">
        <v>1</v>
      </c>
      <c r="K2468" s="127">
        <v>512.20000000000005</v>
      </c>
      <c r="L2468" s="127">
        <v>530</v>
      </c>
      <c r="M2468" s="127">
        <v>1046301.97</v>
      </c>
      <c r="N2468" s="127">
        <v>366064.36</v>
      </c>
      <c r="O2468" s="127">
        <v>375526.58</v>
      </c>
      <c r="P2468" s="127">
        <v>79960.66</v>
      </c>
      <c r="Q2468" s="127">
        <v>2042.76</v>
      </c>
    </row>
    <row r="2469" spans="1:17" ht="25.5" x14ac:dyDescent="0.2">
      <c r="A2469" t="str">
        <f t="shared" si="38"/>
        <v>2018_4131</v>
      </c>
      <c r="D2469" s="126">
        <v>2467</v>
      </c>
      <c r="E2469" s="127">
        <v>4131</v>
      </c>
      <c r="F2469" s="127" t="s">
        <v>159</v>
      </c>
      <c r="G2469" s="127">
        <v>4131</v>
      </c>
      <c r="H2469" s="127">
        <v>2018</v>
      </c>
      <c r="I2469" s="127">
        <v>0</v>
      </c>
      <c r="J2469" s="127">
        <v>1</v>
      </c>
      <c r="K2469" s="127">
        <v>3639.4</v>
      </c>
      <c r="L2469" s="127">
        <v>3676.4</v>
      </c>
      <c r="M2469" s="127">
        <v>2092883.36</v>
      </c>
      <c r="N2469" s="127">
        <v>748458.81</v>
      </c>
      <c r="O2469" s="127">
        <v>813175.33</v>
      </c>
      <c r="P2469" s="127">
        <v>919775.61</v>
      </c>
      <c r="Q2469" s="127">
        <v>575.05999999999995</v>
      </c>
    </row>
    <row r="2470" spans="1:17" ht="25.5" x14ac:dyDescent="0.2">
      <c r="A2470" t="str">
        <f t="shared" si="38"/>
        <v>2018_4203</v>
      </c>
      <c r="D2470" s="126">
        <v>2468</v>
      </c>
      <c r="E2470" s="127">
        <v>4203</v>
      </c>
      <c r="F2470" s="127" t="s">
        <v>160</v>
      </c>
      <c r="G2470" s="127">
        <v>4203</v>
      </c>
      <c r="H2470" s="127">
        <v>2018</v>
      </c>
      <c r="I2470" s="127">
        <v>0</v>
      </c>
      <c r="J2470" s="127">
        <v>1</v>
      </c>
      <c r="K2470" s="127">
        <v>790.8</v>
      </c>
      <c r="L2470" s="127">
        <v>873.8</v>
      </c>
      <c r="M2470" s="127">
        <v>326076.26</v>
      </c>
      <c r="N2470" s="127">
        <v>24999.7</v>
      </c>
      <c r="O2470" s="127">
        <v>26840.14</v>
      </c>
      <c r="P2470" s="127">
        <v>124141.14</v>
      </c>
      <c r="Q2470" s="127">
        <v>412.34</v>
      </c>
    </row>
    <row r="2471" spans="1:17" ht="25.5" x14ac:dyDescent="0.2">
      <c r="A2471" t="str">
        <f t="shared" si="38"/>
        <v>2018_4212</v>
      </c>
      <c r="D2471" s="126">
        <v>2469</v>
      </c>
      <c r="E2471" s="127">
        <v>4212</v>
      </c>
      <c r="F2471" s="127" t="s">
        <v>161</v>
      </c>
      <c r="G2471" s="127">
        <v>4212</v>
      </c>
      <c r="H2471" s="127">
        <v>2018</v>
      </c>
      <c r="I2471" s="127">
        <v>0</v>
      </c>
      <c r="J2471" s="127">
        <v>1</v>
      </c>
      <c r="K2471" s="127">
        <v>332.1</v>
      </c>
      <c r="L2471" s="127">
        <v>332.1</v>
      </c>
      <c r="M2471" s="127">
        <v>135685.54</v>
      </c>
      <c r="N2471" s="127">
        <v>76316.63</v>
      </c>
      <c r="O2471" s="127">
        <v>76653.710000000006</v>
      </c>
      <c r="P2471" s="127">
        <v>64610.19</v>
      </c>
      <c r="Q2471" s="127">
        <v>408.57</v>
      </c>
    </row>
    <row r="2472" spans="1:17" ht="25.5" x14ac:dyDescent="0.2">
      <c r="A2472" t="str">
        <f t="shared" si="38"/>
        <v>2018_4271</v>
      </c>
      <c r="D2472" s="126">
        <v>2470</v>
      </c>
      <c r="E2472" s="127">
        <v>4271</v>
      </c>
      <c r="F2472" s="127" t="s">
        <v>162</v>
      </c>
      <c r="G2472" s="127">
        <v>4271</v>
      </c>
      <c r="H2472" s="127">
        <v>2018</v>
      </c>
      <c r="I2472" s="127">
        <v>0</v>
      </c>
      <c r="J2472" s="127">
        <v>1</v>
      </c>
      <c r="K2472" s="127">
        <v>1248.7</v>
      </c>
      <c r="L2472" s="127">
        <v>1478.7</v>
      </c>
      <c r="M2472" s="127">
        <v>733266.95</v>
      </c>
      <c r="N2472" s="127">
        <v>555336.24</v>
      </c>
      <c r="O2472" s="127">
        <v>583667.37</v>
      </c>
      <c r="P2472" s="127">
        <v>274958.12</v>
      </c>
      <c r="Q2472" s="127">
        <v>587.22</v>
      </c>
    </row>
    <row r="2473" spans="1:17" x14ac:dyDescent="0.2">
      <c r="A2473" t="str">
        <f t="shared" si="38"/>
        <v>2018_4269</v>
      </c>
      <c r="D2473" s="126">
        <v>2471</v>
      </c>
      <c r="E2473" s="127">
        <v>4269</v>
      </c>
      <c r="F2473" s="127" t="s">
        <v>163</v>
      </c>
      <c r="G2473" s="127">
        <v>4269</v>
      </c>
      <c r="H2473" s="127">
        <v>2018</v>
      </c>
      <c r="I2473" s="127">
        <v>0</v>
      </c>
      <c r="J2473" s="127">
        <v>1</v>
      </c>
      <c r="K2473" s="127">
        <v>535.1</v>
      </c>
      <c r="L2473" s="127">
        <v>458.2</v>
      </c>
      <c r="M2473" s="127">
        <v>518838</v>
      </c>
      <c r="N2473" s="127">
        <v>199797.33</v>
      </c>
      <c r="O2473" s="127">
        <v>209139.97</v>
      </c>
      <c r="P2473" s="127">
        <v>171292.37</v>
      </c>
      <c r="Q2473" s="127">
        <v>969.61</v>
      </c>
    </row>
    <row r="2474" spans="1:17" ht="25.5" x14ac:dyDescent="0.2">
      <c r="A2474" t="str">
        <f t="shared" si="38"/>
        <v>2018_4356</v>
      </c>
      <c r="D2474" s="126">
        <v>2472</v>
      </c>
      <c r="E2474" s="127">
        <v>4356</v>
      </c>
      <c r="F2474" s="127" t="s">
        <v>164</v>
      </c>
      <c r="G2474" s="127">
        <v>4356</v>
      </c>
      <c r="H2474" s="127">
        <v>2018</v>
      </c>
      <c r="I2474" s="127">
        <v>0</v>
      </c>
      <c r="J2474" s="127">
        <v>1</v>
      </c>
      <c r="K2474" s="127">
        <v>832.4</v>
      </c>
      <c r="L2474" s="127">
        <v>767.4</v>
      </c>
      <c r="M2474" s="127">
        <v>1343150.27</v>
      </c>
      <c r="N2474" s="127">
        <v>151166.62</v>
      </c>
      <c r="O2474" s="127">
        <v>170581.99</v>
      </c>
      <c r="P2474" s="127">
        <v>172905.41</v>
      </c>
      <c r="Q2474" s="127">
        <v>1613.59</v>
      </c>
    </row>
    <row r="2475" spans="1:17" ht="38.25" x14ac:dyDescent="0.2">
      <c r="A2475" t="str">
        <f t="shared" si="38"/>
        <v>2018_4149</v>
      </c>
      <c r="D2475" s="126">
        <v>2473</v>
      </c>
      <c r="E2475" s="127">
        <v>4149</v>
      </c>
      <c r="F2475" s="127" t="s">
        <v>340</v>
      </c>
      <c r="G2475" s="127">
        <v>4149</v>
      </c>
      <c r="H2475" s="127">
        <v>2018</v>
      </c>
      <c r="I2475" s="127">
        <v>0</v>
      </c>
      <c r="J2475" s="127">
        <v>1</v>
      </c>
      <c r="K2475" s="127">
        <v>1436.5</v>
      </c>
      <c r="L2475" s="127">
        <v>1433.5</v>
      </c>
      <c r="M2475" s="127">
        <v>731142.71</v>
      </c>
      <c r="N2475" s="127">
        <v>407141.1</v>
      </c>
      <c r="O2475" s="127">
        <v>437363.13</v>
      </c>
      <c r="P2475" s="127">
        <v>180575.33</v>
      </c>
      <c r="Q2475" s="127">
        <v>508.98</v>
      </c>
    </row>
    <row r="2476" spans="1:17" ht="25.5" x14ac:dyDescent="0.2">
      <c r="A2476" t="str">
        <f t="shared" si="38"/>
        <v>2018_4437</v>
      </c>
      <c r="D2476" s="126">
        <v>2474</v>
      </c>
      <c r="E2476" s="127">
        <v>4437</v>
      </c>
      <c r="F2476" s="127" t="s">
        <v>165</v>
      </c>
      <c r="G2476" s="127">
        <v>4437</v>
      </c>
      <c r="H2476" s="127">
        <v>2018</v>
      </c>
      <c r="I2476" s="127">
        <v>0</v>
      </c>
      <c r="J2476" s="127">
        <v>1</v>
      </c>
      <c r="K2476" s="127">
        <v>497.1</v>
      </c>
      <c r="L2476" s="127">
        <v>472.1</v>
      </c>
      <c r="M2476" s="127">
        <v>208380.97</v>
      </c>
      <c r="N2476" s="127">
        <v>100041.26</v>
      </c>
      <c r="O2476" s="127">
        <v>105773.1</v>
      </c>
      <c r="P2476" s="127">
        <v>159562.93</v>
      </c>
      <c r="Q2476" s="127">
        <v>419.19</v>
      </c>
    </row>
    <row r="2477" spans="1:17" ht="25.5" x14ac:dyDescent="0.2">
      <c r="A2477" t="str">
        <f t="shared" si="38"/>
        <v>2018_4446</v>
      </c>
      <c r="D2477" s="126">
        <v>2475</v>
      </c>
      <c r="E2477" s="127">
        <v>4446</v>
      </c>
      <c r="F2477" s="127" t="s">
        <v>166</v>
      </c>
      <c r="G2477" s="127">
        <v>4446</v>
      </c>
      <c r="H2477" s="127">
        <v>2018</v>
      </c>
      <c r="I2477" s="127">
        <v>0</v>
      </c>
      <c r="J2477" s="127">
        <v>1</v>
      </c>
      <c r="K2477" s="127">
        <v>993.6</v>
      </c>
      <c r="L2477" s="127">
        <v>1042.8</v>
      </c>
      <c r="M2477" s="127">
        <v>987070.49</v>
      </c>
      <c r="N2477" s="127">
        <v>250225.34</v>
      </c>
      <c r="O2477" s="127">
        <v>279212.78999999998</v>
      </c>
      <c r="P2477" s="127">
        <v>185992.78</v>
      </c>
      <c r="Q2477" s="127">
        <v>993.43</v>
      </c>
    </row>
    <row r="2478" spans="1:17" x14ac:dyDescent="0.2">
      <c r="A2478" t="str">
        <f t="shared" si="38"/>
        <v>2018_4491</v>
      </c>
      <c r="D2478" s="126">
        <v>2476</v>
      </c>
      <c r="E2478" s="127">
        <v>4491</v>
      </c>
      <c r="F2478" s="127" t="s">
        <v>167</v>
      </c>
      <c r="G2478" s="127">
        <v>4491</v>
      </c>
      <c r="H2478" s="127">
        <v>2018</v>
      </c>
      <c r="I2478" s="127">
        <v>0</v>
      </c>
      <c r="J2478" s="127">
        <v>1</v>
      </c>
      <c r="K2478" s="127">
        <v>344.4</v>
      </c>
      <c r="L2478" s="127">
        <v>361</v>
      </c>
      <c r="M2478" s="127">
        <v>99034.54</v>
      </c>
      <c r="N2478" s="127">
        <v>149905.60999999999</v>
      </c>
      <c r="O2478" s="127">
        <v>151568.81</v>
      </c>
      <c r="P2478" s="127">
        <v>72808</v>
      </c>
      <c r="Q2478" s="127">
        <v>287.56</v>
      </c>
    </row>
    <row r="2479" spans="1:17" ht="25.5" x14ac:dyDescent="0.2">
      <c r="A2479" t="str">
        <f t="shared" si="38"/>
        <v>2018_4505</v>
      </c>
      <c r="D2479" s="126">
        <v>2477</v>
      </c>
      <c r="E2479" s="127">
        <v>4505</v>
      </c>
      <c r="F2479" s="127" t="s">
        <v>168</v>
      </c>
      <c r="G2479" s="127">
        <v>4505</v>
      </c>
      <c r="H2479" s="127">
        <v>2018</v>
      </c>
      <c r="I2479" s="127">
        <v>0</v>
      </c>
      <c r="J2479" s="127">
        <v>1</v>
      </c>
      <c r="K2479" s="127">
        <v>267.10000000000002</v>
      </c>
      <c r="L2479" s="127">
        <v>226</v>
      </c>
      <c r="M2479" s="127">
        <v>192692.16</v>
      </c>
      <c r="N2479" s="127">
        <v>49905.51</v>
      </c>
      <c r="O2479" s="127">
        <v>54373.02</v>
      </c>
      <c r="P2479" s="127">
        <v>92142.21</v>
      </c>
      <c r="Q2479" s="127">
        <v>721.42</v>
      </c>
    </row>
    <row r="2480" spans="1:17" ht="25.5" x14ac:dyDescent="0.2">
      <c r="A2480" t="str">
        <f t="shared" si="38"/>
        <v>2018_4509</v>
      </c>
      <c r="D2480" s="126">
        <v>2478</v>
      </c>
      <c r="E2480" s="127">
        <v>4509</v>
      </c>
      <c r="F2480" s="127" t="s">
        <v>169</v>
      </c>
      <c r="G2480" s="127">
        <v>4509</v>
      </c>
      <c r="H2480" s="127">
        <v>2018</v>
      </c>
      <c r="I2480" s="127">
        <v>0</v>
      </c>
      <c r="J2480" s="127">
        <v>1</v>
      </c>
      <c r="K2480" s="127">
        <v>209.2</v>
      </c>
      <c r="L2480" s="127">
        <v>98.2</v>
      </c>
      <c r="M2480" s="127">
        <v>548507.74</v>
      </c>
      <c r="N2480" s="127">
        <v>249566</v>
      </c>
      <c r="O2480" s="127">
        <v>251838.17</v>
      </c>
      <c r="P2480" s="127">
        <v>51658</v>
      </c>
      <c r="Q2480" s="127">
        <v>2621.93</v>
      </c>
    </row>
    <row r="2481" spans="1:17" ht="25.5" x14ac:dyDescent="0.2">
      <c r="A2481" t="str">
        <f t="shared" si="38"/>
        <v>2018_4518</v>
      </c>
      <c r="D2481" s="126">
        <v>2479</v>
      </c>
      <c r="E2481" s="127">
        <v>4518</v>
      </c>
      <c r="F2481" s="127" t="s">
        <v>170</v>
      </c>
      <c r="G2481" s="127">
        <v>4518</v>
      </c>
      <c r="H2481" s="127">
        <v>2018</v>
      </c>
      <c r="I2481" s="127">
        <v>0</v>
      </c>
      <c r="J2481" s="127">
        <v>1</v>
      </c>
      <c r="K2481" s="127">
        <v>209.9</v>
      </c>
      <c r="L2481" s="127">
        <v>180.2</v>
      </c>
      <c r="M2481" s="127">
        <v>133557.38</v>
      </c>
      <c r="N2481" s="127">
        <v>59974.55</v>
      </c>
      <c r="O2481" s="127">
        <v>65217.07</v>
      </c>
      <c r="P2481" s="127">
        <v>40615.24</v>
      </c>
      <c r="Q2481" s="127">
        <v>636.29</v>
      </c>
    </row>
    <row r="2482" spans="1:17" ht="25.5" x14ac:dyDescent="0.2">
      <c r="A2482" t="str">
        <f t="shared" si="38"/>
        <v>2018_4527</v>
      </c>
      <c r="D2482" s="126">
        <v>2480</v>
      </c>
      <c r="E2482" s="127">
        <v>4527</v>
      </c>
      <c r="F2482" s="127" t="s">
        <v>171</v>
      </c>
      <c r="G2482" s="127">
        <v>4527</v>
      </c>
      <c r="H2482" s="127">
        <v>2018</v>
      </c>
      <c r="I2482" s="127">
        <v>0</v>
      </c>
      <c r="J2482" s="127">
        <v>1</v>
      </c>
      <c r="K2482" s="127">
        <v>631.1</v>
      </c>
      <c r="L2482" s="127">
        <v>635.70000000000005</v>
      </c>
      <c r="M2482" s="127">
        <v>220349.89</v>
      </c>
      <c r="N2482" s="127">
        <v>215255.37</v>
      </c>
      <c r="O2482" s="127">
        <v>240415.24</v>
      </c>
      <c r="P2482" s="127">
        <v>297691.46000000002</v>
      </c>
      <c r="Q2482" s="127">
        <v>349.15</v>
      </c>
    </row>
    <row r="2483" spans="1:17" ht="25.5" x14ac:dyDescent="0.2">
      <c r="A2483" t="str">
        <f t="shared" si="38"/>
        <v>2018_4536</v>
      </c>
      <c r="D2483" s="126">
        <v>2481</v>
      </c>
      <c r="E2483" s="127">
        <v>4536</v>
      </c>
      <c r="F2483" s="127" t="s">
        <v>172</v>
      </c>
      <c r="G2483" s="127">
        <v>4536</v>
      </c>
      <c r="H2483" s="127">
        <v>2018</v>
      </c>
      <c r="I2483" s="127">
        <v>0</v>
      </c>
      <c r="J2483" s="127">
        <v>1</v>
      </c>
      <c r="K2483" s="127">
        <v>1933.3</v>
      </c>
      <c r="L2483" s="127">
        <v>1994.9</v>
      </c>
      <c r="M2483" s="127">
        <v>249793.49</v>
      </c>
      <c r="N2483" s="127">
        <v>451157.11</v>
      </c>
      <c r="O2483" s="127">
        <v>492532.5</v>
      </c>
      <c r="P2483" s="127">
        <v>430727.23</v>
      </c>
      <c r="Q2483" s="127">
        <v>129.21</v>
      </c>
    </row>
    <row r="2484" spans="1:17" ht="25.5" x14ac:dyDescent="0.2">
      <c r="A2484" t="str">
        <f t="shared" si="38"/>
        <v>2018_4554</v>
      </c>
      <c r="D2484" s="126">
        <v>2482</v>
      </c>
      <c r="E2484" s="127">
        <v>4554</v>
      </c>
      <c r="F2484" s="127" t="s">
        <v>173</v>
      </c>
      <c r="G2484" s="127">
        <v>4554</v>
      </c>
      <c r="H2484" s="127">
        <v>2018</v>
      </c>
      <c r="I2484" s="127">
        <v>0</v>
      </c>
      <c r="J2484" s="127">
        <v>1</v>
      </c>
      <c r="K2484" s="127">
        <v>1124</v>
      </c>
      <c r="L2484" s="127">
        <v>1337.7</v>
      </c>
      <c r="M2484" s="127">
        <v>469169.77</v>
      </c>
      <c r="N2484" s="127">
        <v>430634.23999999999</v>
      </c>
      <c r="O2484" s="127">
        <v>459588.72</v>
      </c>
      <c r="P2484" s="127">
        <v>240569.72</v>
      </c>
      <c r="Q2484" s="127">
        <v>417.41</v>
      </c>
    </row>
    <row r="2485" spans="1:17" x14ac:dyDescent="0.2">
      <c r="A2485" t="str">
        <f t="shared" si="38"/>
        <v>2018_4572</v>
      </c>
      <c r="D2485" s="126">
        <v>2483</v>
      </c>
      <c r="E2485" s="127">
        <v>4572</v>
      </c>
      <c r="F2485" s="127" t="s">
        <v>174</v>
      </c>
      <c r="G2485" s="127">
        <v>4572</v>
      </c>
      <c r="H2485" s="127">
        <v>2018</v>
      </c>
      <c r="I2485" s="127">
        <v>0</v>
      </c>
      <c r="J2485" s="127">
        <v>1</v>
      </c>
      <c r="K2485" s="127">
        <v>252.2</v>
      </c>
      <c r="L2485" s="127">
        <v>312.3</v>
      </c>
      <c r="M2485" s="127">
        <v>240993.77</v>
      </c>
      <c r="N2485" s="127">
        <v>99927.7</v>
      </c>
      <c r="O2485" s="127">
        <v>140178.85999999999</v>
      </c>
      <c r="P2485" s="127">
        <v>70328.03</v>
      </c>
      <c r="Q2485" s="127">
        <v>955.57</v>
      </c>
    </row>
    <row r="2486" spans="1:17" ht="25.5" x14ac:dyDescent="0.2">
      <c r="A2486" t="str">
        <f t="shared" si="38"/>
        <v>2018_4581</v>
      </c>
      <c r="D2486" s="126">
        <v>2484</v>
      </c>
      <c r="E2486" s="127">
        <v>4581</v>
      </c>
      <c r="F2486" s="127" t="s">
        <v>175</v>
      </c>
      <c r="G2486" s="127">
        <v>4581</v>
      </c>
      <c r="H2486" s="127">
        <v>2018</v>
      </c>
      <c r="I2486" s="127">
        <v>0</v>
      </c>
      <c r="J2486" s="127">
        <v>1</v>
      </c>
      <c r="K2486" s="127">
        <v>4935.8</v>
      </c>
      <c r="L2486" s="127">
        <v>4807.3999999999996</v>
      </c>
      <c r="M2486" s="127">
        <v>1060803.3400000001</v>
      </c>
      <c r="N2486" s="127">
        <v>1314313.1100000001</v>
      </c>
      <c r="O2486" s="127">
        <v>1436678.84</v>
      </c>
      <c r="P2486" s="127">
        <v>1344701.8</v>
      </c>
      <c r="Q2486" s="127">
        <v>214.92</v>
      </c>
    </row>
    <row r="2487" spans="1:17" ht="25.5" x14ac:dyDescent="0.2">
      <c r="A2487" t="str">
        <f t="shared" si="38"/>
        <v>2018_4599</v>
      </c>
      <c r="D2487" s="126">
        <v>2485</v>
      </c>
      <c r="E2487" s="127">
        <v>4599</v>
      </c>
      <c r="F2487" s="127" t="s">
        <v>176</v>
      </c>
      <c r="G2487" s="127">
        <v>4599</v>
      </c>
      <c r="H2487" s="127">
        <v>2018</v>
      </c>
      <c r="I2487" s="127">
        <v>0</v>
      </c>
      <c r="J2487" s="127">
        <v>1</v>
      </c>
      <c r="K2487" s="127">
        <v>612.79999999999995</v>
      </c>
      <c r="L2487" s="127">
        <v>571</v>
      </c>
      <c r="M2487" s="127">
        <v>384522.21</v>
      </c>
      <c r="N2487" s="127">
        <v>150053.47</v>
      </c>
      <c r="O2487" s="127">
        <v>161820.72</v>
      </c>
      <c r="P2487" s="127">
        <v>209646.48</v>
      </c>
      <c r="Q2487" s="127">
        <v>627.48</v>
      </c>
    </row>
    <row r="2488" spans="1:17" x14ac:dyDescent="0.2">
      <c r="A2488" t="str">
        <f t="shared" si="38"/>
        <v>2018_4617</v>
      </c>
      <c r="D2488" s="126">
        <v>2486</v>
      </c>
      <c r="E2488" s="127">
        <v>4617</v>
      </c>
      <c r="F2488" s="127" t="s">
        <v>177</v>
      </c>
      <c r="G2488" s="127">
        <v>4617</v>
      </c>
      <c r="H2488" s="127">
        <v>2018</v>
      </c>
      <c r="I2488" s="127">
        <v>0</v>
      </c>
      <c r="J2488" s="127">
        <v>1</v>
      </c>
      <c r="K2488" s="127">
        <v>1491</v>
      </c>
      <c r="L2488" s="127">
        <v>1508.2</v>
      </c>
      <c r="M2488" s="127">
        <v>316413.59000000003</v>
      </c>
      <c r="N2488" s="127">
        <v>513350.38</v>
      </c>
      <c r="O2488" s="127">
        <v>694214.3</v>
      </c>
      <c r="P2488" s="127">
        <v>306283.46999999997</v>
      </c>
      <c r="Q2488" s="127">
        <v>212.22</v>
      </c>
    </row>
    <row r="2489" spans="1:17" ht="25.5" x14ac:dyDescent="0.2">
      <c r="A2489" t="str">
        <f t="shared" si="38"/>
        <v>2018_4662</v>
      </c>
      <c r="D2489" s="126">
        <v>2487</v>
      </c>
      <c r="E2489" s="127">
        <v>4662</v>
      </c>
      <c r="F2489" s="127" t="s">
        <v>178</v>
      </c>
      <c r="G2489" s="127">
        <v>4662</v>
      </c>
      <c r="H2489" s="127">
        <v>2018</v>
      </c>
      <c r="I2489" s="127">
        <v>0</v>
      </c>
      <c r="J2489" s="127">
        <v>1</v>
      </c>
      <c r="K2489" s="127">
        <v>959.6</v>
      </c>
      <c r="L2489" s="127">
        <v>977.7</v>
      </c>
      <c r="M2489" s="127">
        <v>411902.48</v>
      </c>
      <c r="N2489" s="127">
        <v>309455.03000000003</v>
      </c>
      <c r="O2489" s="127">
        <v>336564.03</v>
      </c>
      <c r="P2489" s="127">
        <v>311673.7</v>
      </c>
      <c r="Q2489" s="127">
        <v>429.24</v>
      </c>
    </row>
    <row r="2490" spans="1:17" ht="25.5" x14ac:dyDescent="0.2">
      <c r="A2490" t="str">
        <f t="shared" si="38"/>
        <v>2018_4689</v>
      </c>
      <c r="D2490" s="126">
        <v>2488</v>
      </c>
      <c r="E2490" s="127">
        <v>4689</v>
      </c>
      <c r="F2490" s="127" t="s">
        <v>179</v>
      </c>
      <c r="G2490" s="127">
        <v>4689</v>
      </c>
      <c r="H2490" s="127">
        <v>2018</v>
      </c>
      <c r="I2490" s="127">
        <v>0</v>
      </c>
      <c r="J2490" s="127">
        <v>1</v>
      </c>
      <c r="K2490" s="127">
        <v>501.6</v>
      </c>
      <c r="L2490" s="127">
        <v>528.1</v>
      </c>
      <c r="M2490" s="127">
        <v>80427.740000000005</v>
      </c>
      <c r="N2490" s="127">
        <v>158601.97</v>
      </c>
      <c r="O2490" s="127">
        <v>174519.19</v>
      </c>
      <c r="P2490" s="127">
        <v>153142.71</v>
      </c>
      <c r="Q2490" s="127">
        <v>160.34</v>
      </c>
    </row>
    <row r="2491" spans="1:17" ht="25.5" x14ac:dyDescent="0.2">
      <c r="A2491" t="str">
        <f t="shared" si="38"/>
        <v>2018_4644</v>
      </c>
      <c r="D2491" s="126">
        <v>2489</v>
      </c>
      <c r="E2491" s="127">
        <v>4644</v>
      </c>
      <c r="F2491" s="127" t="s">
        <v>180</v>
      </c>
      <c r="G2491" s="127">
        <v>4644</v>
      </c>
      <c r="H2491" s="127">
        <v>2018</v>
      </c>
      <c r="I2491" s="127">
        <v>0</v>
      </c>
      <c r="J2491" s="127">
        <v>1</v>
      </c>
      <c r="K2491" s="127">
        <v>442.4</v>
      </c>
      <c r="L2491" s="127">
        <v>467.1</v>
      </c>
      <c r="M2491" s="127">
        <v>168824.91</v>
      </c>
      <c r="N2491" s="127">
        <v>176997.43</v>
      </c>
      <c r="O2491" s="127">
        <v>204608.53</v>
      </c>
      <c r="P2491" s="127">
        <v>236912.45</v>
      </c>
      <c r="Q2491" s="127">
        <v>381.61</v>
      </c>
    </row>
    <row r="2492" spans="1:17" x14ac:dyDescent="0.2">
      <c r="A2492" t="str">
        <f t="shared" si="38"/>
        <v>2018_4725</v>
      </c>
      <c r="D2492" s="126">
        <v>2490</v>
      </c>
      <c r="E2492" s="127">
        <v>4725</v>
      </c>
      <c r="F2492" s="127" t="s">
        <v>181</v>
      </c>
      <c r="G2492" s="127">
        <v>4725</v>
      </c>
      <c r="H2492" s="127">
        <v>2018</v>
      </c>
      <c r="I2492" s="127">
        <v>0</v>
      </c>
      <c r="J2492" s="127">
        <v>1</v>
      </c>
      <c r="K2492" s="127">
        <v>3075.7</v>
      </c>
      <c r="L2492" s="127">
        <v>2948.8</v>
      </c>
      <c r="M2492" s="127">
        <v>718323</v>
      </c>
      <c r="N2492" s="127">
        <v>475277.95</v>
      </c>
      <c r="O2492" s="127">
        <v>599682.89</v>
      </c>
      <c r="P2492" s="127">
        <v>796163.81</v>
      </c>
      <c r="Q2492" s="127">
        <v>233.55</v>
      </c>
    </row>
    <row r="2493" spans="1:17" ht="25.5" x14ac:dyDescent="0.2">
      <c r="A2493" t="str">
        <f t="shared" si="38"/>
        <v>2018_2673</v>
      </c>
      <c r="D2493" s="126">
        <v>2491</v>
      </c>
      <c r="E2493" s="127">
        <v>2673</v>
      </c>
      <c r="F2493" s="127" t="s">
        <v>182</v>
      </c>
      <c r="G2493" s="127">
        <v>2673</v>
      </c>
      <c r="H2493" s="127">
        <v>2018</v>
      </c>
      <c r="I2493" s="127">
        <v>0</v>
      </c>
      <c r="J2493" s="127">
        <v>1</v>
      </c>
      <c r="K2493" s="127">
        <v>643.79999999999995</v>
      </c>
      <c r="L2493" s="127">
        <v>614.9</v>
      </c>
      <c r="M2493" s="127">
        <v>376455.66</v>
      </c>
      <c r="N2493" s="127">
        <v>350621.13</v>
      </c>
      <c r="O2493" s="127">
        <v>371636.77</v>
      </c>
      <c r="P2493" s="127">
        <v>212601</v>
      </c>
      <c r="Q2493" s="127">
        <v>584.74</v>
      </c>
    </row>
    <row r="2494" spans="1:17" ht="25.5" x14ac:dyDescent="0.2">
      <c r="A2494" t="str">
        <f t="shared" si="38"/>
        <v>2018_153</v>
      </c>
      <c r="D2494" s="126">
        <v>2492</v>
      </c>
      <c r="E2494" s="127">
        <v>153</v>
      </c>
      <c r="F2494" s="127" t="s">
        <v>183</v>
      </c>
      <c r="G2494" s="127">
        <v>153</v>
      </c>
      <c r="H2494" s="127">
        <v>2018</v>
      </c>
      <c r="I2494" s="127">
        <v>0</v>
      </c>
      <c r="J2494" s="127">
        <v>1</v>
      </c>
      <c r="K2494" s="127">
        <v>586</v>
      </c>
      <c r="L2494" s="127">
        <v>604</v>
      </c>
      <c r="M2494" s="127">
        <v>200367.93</v>
      </c>
      <c r="N2494" s="127">
        <v>177940.88</v>
      </c>
      <c r="O2494" s="127">
        <v>199263.17</v>
      </c>
      <c r="P2494" s="127">
        <v>175035.58</v>
      </c>
      <c r="Q2494" s="127">
        <v>341.92</v>
      </c>
    </row>
    <row r="2495" spans="1:17" ht="25.5" x14ac:dyDescent="0.2">
      <c r="A2495" t="str">
        <f t="shared" si="38"/>
        <v>2018_3691</v>
      </c>
      <c r="D2495" s="126">
        <v>2493</v>
      </c>
      <c r="E2495" s="127">
        <v>3691</v>
      </c>
      <c r="F2495" s="127" t="s">
        <v>184</v>
      </c>
      <c r="G2495" s="127">
        <v>3691</v>
      </c>
      <c r="H2495" s="127">
        <v>2018</v>
      </c>
      <c r="I2495" s="127">
        <v>0</v>
      </c>
      <c r="J2495" s="127">
        <v>1</v>
      </c>
      <c r="K2495" s="127">
        <v>815</v>
      </c>
      <c r="L2495" s="127">
        <v>689.5</v>
      </c>
      <c r="M2495" s="127">
        <v>529772.77</v>
      </c>
      <c r="N2495" s="127">
        <v>350020.13</v>
      </c>
      <c r="O2495" s="127">
        <v>352779.49</v>
      </c>
      <c r="P2495" s="127">
        <v>197938.45</v>
      </c>
      <c r="Q2495" s="127">
        <v>650.03</v>
      </c>
    </row>
    <row r="2496" spans="1:17" ht="38.25" x14ac:dyDescent="0.2">
      <c r="A2496" t="str">
        <f t="shared" si="38"/>
        <v>2018_4774</v>
      </c>
      <c r="D2496" s="126">
        <v>2494</v>
      </c>
      <c r="E2496" s="127">
        <v>4774</v>
      </c>
      <c r="F2496" s="127" t="s">
        <v>341</v>
      </c>
      <c r="G2496" s="127">
        <v>4774</v>
      </c>
      <c r="H2496" s="127">
        <v>2018</v>
      </c>
      <c r="I2496" s="127">
        <v>0</v>
      </c>
      <c r="J2496" s="127">
        <v>2</v>
      </c>
      <c r="K2496" s="127">
        <v>1134.0999999999999</v>
      </c>
      <c r="L2496" s="127">
        <v>1078.3</v>
      </c>
      <c r="M2496" s="127">
        <v>735342.1</v>
      </c>
      <c r="N2496" s="127">
        <v>405191.77</v>
      </c>
      <c r="O2496" s="127">
        <v>433903.88</v>
      </c>
      <c r="P2496" s="127">
        <v>439068.81</v>
      </c>
      <c r="Q2496" s="127">
        <v>648.39</v>
      </c>
    </row>
    <row r="2497" spans="1:17" ht="25.5" x14ac:dyDescent="0.2">
      <c r="A2497" t="str">
        <f t="shared" si="38"/>
        <v>2018_873</v>
      </c>
      <c r="D2497" s="126">
        <v>2495</v>
      </c>
      <c r="E2497" s="127">
        <v>873</v>
      </c>
      <c r="F2497" s="127" t="s">
        <v>185</v>
      </c>
      <c r="G2497" s="127">
        <v>873</v>
      </c>
      <c r="H2497" s="127">
        <v>2018</v>
      </c>
      <c r="I2497" s="127">
        <v>0</v>
      </c>
      <c r="J2497" s="127">
        <v>1</v>
      </c>
      <c r="K2497" s="127">
        <v>455.5</v>
      </c>
      <c r="L2497" s="127">
        <v>469.1</v>
      </c>
      <c r="M2497" s="127">
        <v>312020.03999999998</v>
      </c>
      <c r="N2497" s="127">
        <v>99959.94</v>
      </c>
      <c r="O2497" s="127">
        <v>116695.37</v>
      </c>
      <c r="P2497" s="127">
        <v>174201.71</v>
      </c>
      <c r="Q2497" s="127">
        <v>685.01</v>
      </c>
    </row>
    <row r="2498" spans="1:17" ht="25.5" x14ac:dyDescent="0.2">
      <c r="A2498" t="str">
        <f t="shared" si="38"/>
        <v>2018_4778</v>
      </c>
      <c r="D2498" s="126">
        <v>2496</v>
      </c>
      <c r="E2498" s="127">
        <v>4778</v>
      </c>
      <c r="F2498" s="127" t="s">
        <v>186</v>
      </c>
      <c r="G2498" s="127">
        <v>4778</v>
      </c>
      <c r="H2498" s="127">
        <v>2018</v>
      </c>
      <c r="I2498" s="127">
        <v>0</v>
      </c>
      <c r="J2498" s="127">
        <v>1</v>
      </c>
      <c r="K2498" s="127">
        <v>281.8</v>
      </c>
      <c r="L2498" s="127">
        <v>281</v>
      </c>
      <c r="M2498" s="127">
        <v>213592.34</v>
      </c>
      <c r="N2498" s="127">
        <v>179012.35</v>
      </c>
      <c r="O2498" s="127">
        <v>193131.43</v>
      </c>
      <c r="P2498" s="127">
        <v>110819.67</v>
      </c>
      <c r="Q2498" s="127">
        <v>757.96</v>
      </c>
    </row>
    <row r="2499" spans="1:17" ht="25.5" x14ac:dyDescent="0.2">
      <c r="A2499" t="str">
        <f t="shared" si="38"/>
        <v>2018_4777</v>
      </c>
      <c r="D2499" s="126">
        <v>2497</v>
      </c>
      <c r="E2499" s="127">
        <v>4777</v>
      </c>
      <c r="F2499" s="127" t="s">
        <v>187</v>
      </c>
      <c r="G2499" s="127">
        <v>4777</v>
      </c>
      <c r="H2499" s="127">
        <v>2018</v>
      </c>
      <c r="I2499" s="127">
        <v>0</v>
      </c>
      <c r="J2499" s="127">
        <v>1</v>
      </c>
      <c r="K2499" s="127">
        <v>609.20000000000005</v>
      </c>
      <c r="L2499" s="127">
        <v>550</v>
      </c>
      <c r="M2499" s="127">
        <v>715709.24</v>
      </c>
      <c r="N2499" s="127">
        <v>318947.74</v>
      </c>
      <c r="O2499" s="127">
        <v>334297.05</v>
      </c>
      <c r="P2499" s="127">
        <v>185906.54</v>
      </c>
      <c r="Q2499" s="127">
        <v>1174.83</v>
      </c>
    </row>
    <row r="2500" spans="1:17" ht="25.5" x14ac:dyDescent="0.2">
      <c r="A2500" t="str">
        <f t="shared" ref="A2500:A2563" si="39">CONCATENATE(H2500,"_",G2500)</f>
        <v>2018_4776</v>
      </c>
      <c r="D2500" s="126">
        <v>2498</v>
      </c>
      <c r="E2500" s="127">
        <v>4776</v>
      </c>
      <c r="F2500" s="127" t="s">
        <v>188</v>
      </c>
      <c r="G2500" s="127">
        <v>4776</v>
      </c>
      <c r="H2500" s="127">
        <v>2018</v>
      </c>
      <c r="I2500" s="127">
        <v>0</v>
      </c>
      <c r="J2500" s="127">
        <v>1</v>
      </c>
      <c r="K2500" s="127">
        <v>468.3</v>
      </c>
      <c r="L2500" s="127">
        <v>529</v>
      </c>
      <c r="M2500" s="127">
        <v>247208.1</v>
      </c>
      <c r="N2500" s="127">
        <v>214805.76000000001</v>
      </c>
      <c r="O2500" s="127">
        <v>228324.56</v>
      </c>
      <c r="P2500" s="127">
        <v>183773.29</v>
      </c>
      <c r="Q2500" s="127">
        <v>527.88</v>
      </c>
    </row>
    <row r="2501" spans="1:17" ht="25.5" x14ac:dyDescent="0.2">
      <c r="A2501" t="str">
        <f t="shared" si="39"/>
        <v>2018_4779</v>
      </c>
      <c r="D2501" s="126">
        <v>2499</v>
      </c>
      <c r="E2501" s="127">
        <v>4779</v>
      </c>
      <c r="F2501" s="127" t="s">
        <v>189</v>
      </c>
      <c r="G2501" s="127">
        <v>4779</v>
      </c>
      <c r="H2501" s="127">
        <v>2018</v>
      </c>
      <c r="I2501" s="127">
        <v>0</v>
      </c>
      <c r="J2501" s="127">
        <v>1</v>
      </c>
      <c r="K2501" s="127">
        <v>1683.9</v>
      </c>
      <c r="L2501" s="127">
        <v>1691.7</v>
      </c>
      <c r="M2501" s="127">
        <v>1466705.2</v>
      </c>
      <c r="N2501" s="127">
        <v>824232.88</v>
      </c>
      <c r="O2501" s="127">
        <v>841584.68</v>
      </c>
      <c r="P2501" s="127">
        <v>570591.31999999995</v>
      </c>
      <c r="Q2501" s="127">
        <v>871.02</v>
      </c>
    </row>
    <row r="2502" spans="1:17" ht="25.5" x14ac:dyDescent="0.2">
      <c r="A2502" t="str">
        <f t="shared" si="39"/>
        <v>2018_4784</v>
      </c>
      <c r="D2502" s="126">
        <v>2500</v>
      </c>
      <c r="E2502" s="127">
        <v>4784</v>
      </c>
      <c r="F2502" s="127" t="s">
        <v>190</v>
      </c>
      <c r="G2502" s="127">
        <v>4784</v>
      </c>
      <c r="H2502" s="127">
        <v>2018</v>
      </c>
      <c r="I2502" s="127">
        <v>0</v>
      </c>
      <c r="J2502" s="127">
        <v>1</v>
      </c>
      <c r="K2502" s="127">
        <v>3035.1</v>
      </c>
      <c r="L2502" s="127">
        <v>3133.1</v>
      </c>
      <c r="M2502" s="127">
        <v>1617998.74</v>
      </c>
      <c r="N2502" s="127">
        <v>485128.26</v>
      </c>
      <c r="O2502" s="127">
        <v>541334.85</v>
      </c>
      <c r="P2502" s="127">
        <v>382364.67</v>
      </c>
      <c r="Q2502" s="127">
        <v>533.1</v>
      </c>
    </row>
    <row r="2503" spans="1:17" ht="25.5" x14ac:dyDescent="0.2">
      <c r="A2503" t="str">
        <f t="shared" si="39"/>
        <v>2018_4785</v>
      </c>
      <c r="D2503" s="126">
        <v>2501</v>
      </c>
      <c r="E2503" s="127">
        <v>4785</v>
      </c>
      <c r="F2503" s="127" t="s">
        <v>342</v>
      </c>
      <c r="G2503" s="127">
        <v>4785</v>
      </c>
      <c r="H2503" s="127">
        <v>2018</v>
      </c>
      <c r="I2503" s="127">
        <v>0</v>
      </c>
      <c r="J2503" s="127">
        <v>1</v>
      </c>
      <c r="K2503" s="127">
        <v>445</v>
      </c>
      <c r="L2503" s="127">
        <v>438.6</v>
      </c>
      <c r="M2503" s="127">
        <v>433048.11</v>
      </c>
      <c r="N2503" s="127">
        <v>132547.49</v>
      </c>
      <c r="O2503" s="127">
        <v>142790.43</v>
      </c>
      <c r="P2503" s="127">
        <v>113974.5</v>
      </c>
      <c r="Q2503" s="127">
        <v>973.14</v>
      </c>
    </row>
    <row r="2504" spans="1:17" ht="25.5" x14ac:dyDescent="0.2">
      <c r="A2504" t="str">
        <f t="shared" si="39"/>
        <v>2018_333</v>
      </c>
      <c r="D2504" s="126">
        <v>2502</v>
      </c>
      <c r="E2504" s="127">
        <v>333</v>
      </c>
      <c r="F2504" s="127" t="s">
        <v>191</v>
      </c>
      <c r="G2504" s="127">
        <v>333</v>
      </c>
      <c r="H2504" s="127">
        <v>2018</v>
      </c>
      <c r="I2504" s="127">
        <v>0</v>
      </c>
      <c r="J2504" s="127">
        <v>1</v>
      </c>
      <c r="K2504" s="127">
        <v>413</v>
      </c>
      <c r="L2504" s="127">
        <v>356</v>
      </c>
      <c r="M2504" s="127">
        <v>448241.73</v>
      </c>
      <c r="N2504" s="127">
        <v>174205.31</v>
      </c>
      <c r="O2504" s="127">
        <v>185803.41</v>
      </c>
      <c r="P2504" s="127">
        <v>152388.82</v>
      </c>
      <c r="Q2504" s="127">
        <v>1085.33</v>
      </c>
    </row>
    <row r="2505" spans="1:17" x14ac:dyDescent="0.2">
      <c r="A2505" t="str">
        <f t="shared" si="39"/>
        <v>2018_4773</v>
      </c>
      <c r="D2505" s="126">
        <v>2503</v>
      </c>
      <c r="E2505" s="127">
        <v>4773</v>
      </c>
      <c r="F2505" s="127" t="s">
        <v>192</v>
      </c>
      <c r="G2505" s="127">
        <v>4773</v>
      </c>
      <c r="H2505" s="127">
        <v>2018</v>
      </c>
      <c r="I2505" s="127">
        <v>0</v>
      </c>
      <c r="J2505" s="127">
        <v>1</v>
      </c>
      <c r="K2505" s="127">
        <v>516.29999999999995</v>
      </c>
      <c r="L2505" s="127">
        <v>802.9</v>
      </c>
      <c r="M2505" s="135">
        <v>-17955.86</v>
      </c>
      <c r="N2505" s="127">
        <v>150506.19</v>
      </c>
      <c r="O2505" s="127">
        <v>163781.88</v>
      </c>
      <c r="P2505" s="127">
        <v>162248.26999999999</v>
      </c>
      <c r="Q2505" s="135">
        <v>-34.78</v>
      </c>
    </row>
    <row r="2506" spans="1:17" ht="25.5" x14ac:dyDescent="0.2">
      <c r="A2506" t="str">
        <f t="shared" si="39"/>
        <v>2018_4788</v>
      </c>
      <c r="D2506" s="126">
        <v>2504</v>
      </c>
      <c r="E2506" s="127">
        <v>4788</v>
      </c>
      <c r="F2506" s="127" t="s">
        <v>193</v>
      </c>
      <c r="G2506" s="127">
        <v>4788</v>
      </c>
      <c r="H2506" s="127">
        <v>2018</v>
      </c>
      <c r="I2506" s="127">
        <v>0</v>
      </c>
      <c r="J2506" s="127">
        <v>1</v>
      </c>
      <c r="K2506" s="127">
        <v>508.1</v>
      </c>
      <c r="L2506" s="127">
        <v>506.1</v>
      </c>
      <c r="M2506" s="127">
        <v>321633.32</v>
      </c>
      <c r="N2506" s="127">
        <v>225181.8</v>
      </c>
      <c r="O2506" s="127">
        <v>244386.28</v>
      </c>
      <c r="P2506" s="127">
        <v>130540.58</v>
      </c>
      <c r="Q2506" s="127">
        <v>633.01</v>
      </c>
    </row>
    <row r="2507" spans="1:17" x14ac:dyDescent="0.2">
      <c r="A2507" t="str">
        <f t="shared" si="39"/>
        <v>2018_4797</v>
      </c>
      <c r="D2507" s="126">
        <v>2505</v>
      </c>
      <c r="E2507" s="127">
        <v>4797</v>
      </c>
      <c r="F2507" s="127" t="s">
        <v>194</v>
      </c>
      <c r="G2507" s="127">
        <v>4797</v>
      </c>
      <c r="H2507" s="127">
        <v>2018</v>
      </c>
      <c r="I2507" s="127">
        <v>0</v>
      </c>
      <c r="J2507" s="127">
        <v>1</v>
      </c>
      <c r="K2507" s="127">
        <v>2831.2</v>
      </c>
      <c r="L2507" s="127">
        <v>2876.5</v>
      </c>
      <c r="M2507" s="127">
        <v>3106195.23</v>
      </c>
      <c r="N2507" s="127">
        <v>1002987.18</v>
      </c>
      <c r="O2507" s="127">
        <v>1075246.52</v>
      </c>
      <c r="P2507" s="127">
        <v>342364.27</v>
      </c>
      <c r="Q2507" s="127">
        <v>1097.1300000000001</v>
      </c>
    </row>
    <row r="2508" spans="1:17" x14ac:dyDescent="0.2">
      <c r="A2508" t="str">
        <f t="shared" si="39"/>
        <v>2018_4860</v>
      </c>
      <c r="D2508" s="126">
        <v>2506</v>
      </c>
      <c r="E2508" s="127">
        <v>4860</v>
      </c>
      <c r="F2508" s="127" t="s">
        <v>343</v>
      </c>
      <c r="G2508" s="127">
        <v>4860</v>
      </c>
      <c r="H2508" s="127">
        <v>2018</v>
      </c>
      <c r="I2508" s="127">
        <v>0</v>
      </c>
      <c r="J2508" s="127">
        <v>2</v>
      </c>
      <c r="K2508" s="127">
        <v>978.5</v>
      </c>
      <c r="L2508" s="127">
        <v>951.8</v>
      </c>
      <c r="M2508" s="127">
        <v>1469886.71</v>
      </c>
      <c r="N2508" s="127">
        <v>436928.15</v>
      </c>
      <c r="O2508" s="127">
        <v>467856.41</v>
      </c>
      <c r="P2508" s="127">
        <v>362769.36</v>
      </c>
      <c r="Q2508" s="127">
        <v>1502.18</v>
      </c>
    </row>
    <row r="2509" spans="1:17" x14ac:dyDescent="0.2">
      <c r="A2509" t="str">
        <f t="shared" si="39"/>
        <v>2018_4869</v>
      </c>
      <c r="D2509" s="126">
        <v>2507</v>
      </c>
      <c r="E2509" s="127">
        <v>4869</v>
      </c>
      <c r="F2509" s="127" t="s">
        <v>195</v>
      </c>
      <c r="G2509" s="127">
        <v>4869</v>
      </c>
      <c r="H2509" s="127">
        <v>2018</v>
      </c>
      <c r="I2509" s="127">
        <v>0</v>
      </c>
      <c r="J2509" s="127">
        <v>1</v>
      </c>
      <c r="K2509" s="127">
        <v>1255.4000000000001</v>
      </c>
      <c r="L2509" s="127">
        <v>1178.2</v>
      </c>
      <c r="M2509" s="127">
        <v>611376.82999999996</v>
      </c>
      <c r="N2509" s="127">
        <v>230509.55</v>
      </c>
      <c r="O2509" s="127">
        <v>258380.48</v>
      </c>
      <c r="P2509" s="127">
        <v>304744.05</v>
      </c>
      <c r="Q2509" s="127">
        <v>487</v>
      </c>
    </row>
    <row r="2510" spans="1:17" x14ac:dyDescent="0.2">
      <c r="A2510" t="str">
        <f t="shared" si="39"/>
        <v>2018_4878</v>
      </c>
      <c r="D2510" s="126">
        <v>2508</v>
      </c>
      <c r="E2510" s="127">
        <v>4878</v>
      </c>
      <c r="F2510" s="127" t="s">
        <v>196</v>
      </c>
      <c r="G2510" s="127">
        <v>4878</v>
      </c>
      <c r="H2510" s="127">
        <v>2018</v>
      </c>
      <c r="I2510" s="127">
        <v>0</v>
      </c>
      <c r="J2510" s="127">
        <v>1</v>
      </c>
      <c r="K2510" s="127">
        <v>618</v>
      </c>
      <c r="L2510" s="127">
        <v>700.2</v>
      </c>
      <c r="M2510" s="127">
        <v>1271120.55</v>
      </c>
      <c r="N2510" s="127">
        <v>382099.97</v>
      </c>
      <c r="O2510" s="127">
        <v>395089.96</v>
      </c>
      <c r="P2510" s="127">
        <v>268093.03999999998</v>
      </c>
      <c r="Q2510" s="127">
        <v>2056.83</v>
      </c>
    </row>
    <row r="2511" spans="1:17" x14ac:dyDescent="0.2">
      <c r="A2511" t="str">
        <f t="shared" si="39"/>
        <v>2018_4890</v>
      </c>
      <c r="D2511" s="126">
        <v>2509</v>
      </c>
      <c r="E2511" s="127">
        <v>4890</v>
      </c>
      <c r="F2511" s="127" t="s">
        <v>197</v>
      </c>
      <c r="G2511" s="127">
        <v>4890</v>
      </c>
      <c r="H2511" s="127">
        <v>2018</v>
      </c>
      <c r="I2511" s="127">
        <v>0</v>
      </c>
      <c r="J2511" s="127">
        <v>1</v>
      </c>
      <c r="K2511" s="127">
        <v>941.1</v>
      </c>
      <c r="L2511" s="127">
        <v>991.1</v>
      </c>
      <c r="M2511" s="127">
        <v>197199.26</v>
      </c>
      <c r="N2511" s="127">
        <v>516938</v>
      </c>
      <c r="O2511" s="127">
        <v>535187.14</v>
      </c>
      <c r="P2511" s="127">
        <v>530223.99</v>
      </c>
      <c r="Q2511" s="127">
        <v>209.54</v>
      </c>
    </row>
    <row r="2512" spans="1:17" x14ac:dyDescent="0.2">
      <c r="A2512" t="str">
        <f t="shared" si="39"/>
        <v>2018_4905</v>
      </c>
      <c r="D2512" s="126">
        <v>2510</v>
      </c>
      <c r="E2512" s="127">
        <v>4905</v>
      </c>
      <c r="F2512" s="127" t="s">
        <v>344</v>
      </c>
      <c r="G2512" s="127">
        <v>4905</v>
      </c>
      <c r="H2512" s="127">
        <v>2018</v>
      </c>
      <c r="I2512" s="127">
        <v>0</v>
      </c>
      <c r="J2512" s="127">
        <v>1</v>
      </c>
      <c r="K2512" s="127">
        <v>206</v>
      </c>
      <c r="L2512" s="127">
        <v>72</v>
      </c>
      <c r="M2512" s="127">
        <v>221647.1</v>
      </c>
      <c r="N2512" s="127">
        <v>100290.76</v>
      </c>
      <c r="O2512" s="127">
        <v>102519.34</v>
      </c>
      <c r="P2512" s="127">
        <v>78189.66</v>
      </c>
      <c r="Q2512" s="127">
        <v>1075.96</v>
      </c>
    </row>
    <row r="2513" spans="1:17" ht="38.25" x14ac:dyDescent="0.2">
      <c r="A2513" t="str">
        <f t="shared" si="39"/>
        <v>2018_4978</v>
      </c>
      <c r="D2513" s="126">
        <v>2511</v>
      </c>
      <c r="E2513" s="127">
        <v>4978</v>
      </c>
      <c r="F2513" s="127" t="s">
        <v>198</v>
      </c>
      <c r="G2513" s="127">
        <v>4978</v>
      </c>
      <c r="H2513" s="127">
        <v>2018</v>
      </c>
      <c r="I2513" s="127">
        <v>0</v>
      </c>
      <c r="J2513" s="127">
        <v>1</v>
      </c>
      <c r="K2513" s="127">
        <v>191.3</v>
      </c>
      <c r="L2513" s="127">
        <v>149</v>
      </c>
      <c r="M2513" s="127">
        <v>198064.8</v>
      </c>
      <c r="N2513" s="127">
        <v>69202.98</v>
      </c>
      <c r="O2513" s="127">
        <v>75605.05</v>
      </c>
      <c r="P2513" s="127">
        <v>93016.8</v>
      </c>
      <c r="Q2513" s="127">
        <v>1035.3599999999999</v>
      </c>
    </row>
    <row r="2514" spans="1:17" x14ac:dyDescent="0.2">
      <c r="A2514" t="str">
        <f t="shared" si="39"/>
        <v>2018_4995</v>
      </c>
      <c r="D2514" s="126">
        <v>2512</v>
      </c>
      <c r="E2514" s="127">
        <v>4995</v>
      </c>
      <c r="F2514" s="127" t="s">
        <v>199</v>
      </c>
      <c r="G2514" s="127">
        <v>4995</v>
      </c>
      <c r="H2514" s="127">
        <v>2018</v>
      </c>
      <c r="I2514" s="127">
        <v>0</v>
      </c>
      <c r="J2514" s="127">
        <v>1</v>
      </c>
      <c r="K2514" s="127">
        <v>899.4</v>
      </c>
      <c r="L2514" s="127">
        <v>916.2</v>
      </c>
      <c r="M2514" s="127">
        <v>828484.82</v>
      </c>
      <c r="N2514" s="127">
        <v>250129.43</v>
      </c>
      <c r="O2514" s="127">
        <v>270794.78000000003</v>
      </c>
      <c r="P2514" s="127">
        <v>221602.86</v>
      </c>
      <c r="Q2514" s="127">
        <v>921.15</v>
      </c>
    </row>
    <row r="2515" spans="1:17" ht="25.5" x14ac:dyDescent="0.2">
      <c r="A2515" t="str">
        <f t="shared" si="39"/>
        <v>2018_5013</v>
      </c>
      <c r="D2515" s="126">
        <v>2513</v>
      </c>
      <c r="E2515" s="127">
        <v>5013</v>
      </c>
      <c r="F2515" s="127" t="s">
        <v>200</v>
      </c>
      <c r="G2515" s="127">
        <v>5013</v>
      </c>
      <c r="H2515" s="127">
        <v>2018</v>
      </c>
      <c r="I2515" s="127">
        <v>0</v>
      </c>
      <c r="J2515" s="127">
        <v>1</v>
      </c>
      <c r="K2515" s="127">
        <v>2361.3000000000002</v>
      </c>
      <c r="L2515" s="127">
        <v>2200.6</v>
      </c>
      <c r="M2515" s="127">
        <v>1148546.92</v>
      </c>
      <c r="N2515" s="127">
        <v>669124.09</v>
      </c>
      <c r="O2515" s="127">
        <v>682415.97</v>
      </c>
      <c r="P2515" s="127">
        <v>477274.34</v>
      </c>
      <c r="Q2515" s="127">
        <v>486.4</v>
      </c>
    </row>
    <row r="2516" spans="1:17" x14ac:dyDescent="0.2">
      <c r="A2516" t="str">
        <f t="shared" si="39"/>
        <v>2018_5049</v>
      </c>
      <c r="D2516" s="126">
        <v>2514</v>
      </c>
      <c r="E2516" s="127">
        <v>5049</v>
      </c>
      <c r="F2516" s="127" t="s">
        <v>201</v>
      </c>
      <c r="G2516" s="127">
        <v>5049</v>
      </c>
      <c r="H2516" s="127">
        <v>2018</v>
      </c>
      <c r="I2516" s="127">
        <v>0</v>
      </c>
      <c r="J2516" s="127">
        <v>1</v>
      </c>
      <c r="K2516" s="127">
        <v>4612.2</v>
      </c>
      <c r="L2516" s="127">
        <v>4253.3999999999996</v>
      </c>
      <c r="M2516" s="127">
        <v>670957.75</v>
      </c>
      <c r="N2516" s="127">
        <v>629916.11</v>
      </c>
      <c r="O2516" s="127">
        <v>698743.75</v>
      </c>
      <c r="P2516" s="127">
        <v>652301.27</v>
      </c>
      <c r="Q2516" s="127">
        <v>145.47</v>
      </c>
    </row>
    <row r="2517" spans="1:17" x14ac:dyDescent="0.2">
      <c r="A2517" t="str">
        <f t="shared" si="39"/>
        <v>2018_5160</v>
      </c>
      <c r="D2517" s="126">
        <v>2515</v>
      </c>
      <c r="E2517" s="127">
        <v>5319</v>
      </c>
      <c r="F2517" s="127" t="s">
        <v>2</v>
      </c>
      <c r="G2517" s="127">
        <v>5160</v>
      </c>
      <c r="H2517" s="127">
        <v>2018</v>
      </c>
      <c r="I2517" s="127">
        <v>0</v>
      </c>
      <c r="J2517" s="127">
        <v>1</v>
      </c>
      <c r="K2517" s="127">
        <v>1043.8</v>
      </c>
      <c r="L2517" s="127">
        <v>1038.9000000000001</v>
      </c>
      <c r="M2517" s="127">
        <v>466404.15</v>
      </c>
      <c r="N2517" s="127">
        <v>0</v>
      </c>
      <c r="O2517" s="127">
        <v>19271.5</v>
      </c>
      <c r="P2517" s="127">
        <v>226181.6</v>
      </c>
      <c r="Q2517" s="127">
        <v>446.83</v>
      </c>
    </row>
    <row r="2518" spans="1:17" ht="25.5" x14ac:dyDescent="0.2">
      <c r="A2518" t="str">
        <f t="shared" si="39"/>
        <v>2018_5121</v>
      </c>
      <c r="D2518" s="126">
        <v>2516</v>
      </c>
      <c r="E2518" s="127">
        <v>5121</v>
      </c>
      <c r="F2518" s="127" t="s">
        <v>202</v>
      </c>
      <c r="G2518" s="127">
        <v>5121</v>
      </c>
      <c r="H2518" s="127">
        <v>2018</v>
      </c>
      <c r="I2518" s="127">
        <v>0</v>
      </c>
      <c r="J2518" s="127">
        <v>1</v>
      </c>
      <c r="K2518" s="127">
        <v>705.9</v>
      </c>
      <c r="L2518" s="127">
        <v>686.9</v>
      </c>
      <c r="M2518" s="127">
        <v>335497.73</v>
      </c>
      <c r="N2518" s="127">
        <v>200962.74</v>
      </c>
      <c r="O2518" s="127">
        <v>215136.57</v>
      </c>
      <c r="P2518" s="127">
        <v>197435.5</v>
      </c>
      <c r="Q2518" s="127">
        <v>475.28</v>
      </c>
    </row>
    <row r="2519" spans="1:17" ht="25.5" x14ac:dyDescent="0.2">
      <c r="A2519" t="str">
        <f t="shared" si="39"/>
        <v>2018_5139</v>
      </c>
      <c r="D2519" s="126">
        <v>2517</v>
      </c>
      <c r="E2519" s="127">
        <v>5139</v>
      </c>
      <c r="F2519" s="127" t="s">
        <v>203</v>
      </c>
      <c r="G2519" s="127">
        <v>5139</v>
      </c>
      <c r="H2519" s="127">
        <v>2018</v>
      </c>
      <c r="I2519" s="127">
        <v>0</v>
      </c>
      <c r="J2519" s="127">
        <v>1</v>
      </c>
      <c r="K2519" s="127">
        <v>208.3</v>
      </c>
      <c r="L2519" s="127">
        <v>210</v>
      </c>
      <c r="M2519" s="127">
        <v>374919.64</v>
      </c>
      <c r="N2519" s="127">
        <v>45016.53</v>
      </c>
      <c r="O2519" s="127">
        <v>47800.32</v>
      </c>
      <c r="P2519" s="127">
        <v>71157</v>
      </c>
      <c r="Q2519" s="127">
        <v>1799.9</v>
      </c>
    </row>
    <row r="2520" spans="1:17" x14ac:dyDescent="0.2">
      <c r="A2520" t="str">
        <f t="shared" si="39"/>
        <v>2018_5163</v>
      </c>
      <c r="D2520" s="126">
        <v>2518</v>
      </c>
      <c r="E2520" s="127">
        <v>5163</v>
      </c>
      <c r="F2520" s="127" t="s">
        <v>204</v>
      </c>
      <c r="G2520" s="127">
        <v>5163</v>
      </c>
      <c r="H2520" s="127">
        <v>2018</v>
      </c>
      <c r="I2520" s="127">
        <v>0</v>
      </c>
      <c r="J2520" s="127">
        <v>1</v>
      </c>
      <c r="K2520" s="127">
        <v>600.1</v>
      </c>
      <c r="L2520" s="127">
        <v>662.2</v>
      </c>
      <c r="M2520" s="127">
        <v>963889.2</v>
      </c>
      <c r="N2520" s="127">
        <v>0</v>
      </c>
      <c r="O2520" s="127">
        <v>26904.23</v>
      </c>
      <c r="P2520" s="127">
        <v>291252.09000000003</v>
      </c>
      <c r="Q2520" s="127">
        <v>1606.21</v>
      </c>
    </row>
    <row r="2521" spans="1:17" x14ac:dyDescent="0.2">
      <c r="A2521" t="str">
        <f t="shared" si="39"/>
        <v>2018_5166</v>
      </c>
      <c r="D2521" s="126">
        <v>2519</v>
      </c>
      <c r="E2521" s="127">
        <v>5166</v>
      </c>
      <c r="F2521" s="127" t="s">
        <v>205</v>
      </c>
      <c r="G2521" s="127">
        <v>5166</v>
      </c>
      <c r="H2521" s="127">
        <v>2018</v>
      </c>
      <c r="I2521" s="127">
        <v>0</v>
      </c>
      <c r="J2521" s="127">
        <v>1</v>
      </c>
      <c r="K2521" s="127">
        <v>2141.1999999999998</v>
      </c>
      <c r="L2521" s="127">
        <v>2293.9</v>
      </c>
      <c r="M2521" s="127">
        <v>901089.99</v>
      </c>
      <c r="N2521" s="127">
        <v>1002276.2</v>
      </c>
      <c r="O2521" s="127">
        <v>1029239.98</v>
      </c>
      <c r="P2521" s="127">
        <v>853698.02</v>
      </c>
      <c r="Q2521" s="127">
        <v>420.83</v>
      </c>
    </row>
    <row r="2522" spans="1:17" x14ac:dyDescent="0.2">
      <c r="A2522" t="str">
        <f t="shared" si="39"/>
        <v>2018_5184</v>
      </c>
      <c r="D2522" s="126">
        <v>2520</v>
      </c>
      <c r="E2522" s="127">
        <v>5184</v>
      </c>
      <c r="F2522" s="127" t="s">
        <v>206</v>
      </c>
      <c r="G2522" s="127">
        <v>5184</v>
      </c>
      <c r="H2522" s="127">
        <v>2018</v>
      </c>
      <c r="I2522" s="127">
        <v>0</v>
      </c>
      <c r="J2522" s="127">
        <v>1</v>
      </c>
      <c r="K2522" s="127">
        <v>1769.8</v>
      </c>
      <c r="L2522" s="127">
        <v>1687.3</v>
      </c>
      <c r="M2522" s="127">
        <v>555228.49</v>
      </c>
      <c r="N2522" s="127">
        <v>325500.71000000002</v>
      </c>
      <c r="O2522" s="127">
        <v>356168.5</v>
      </c>
      <c r="P2522" s="127">
        <v>520221.75</v>
      </c>
      <c r="Q2522" s="127">
        <v>313.72000000000003</v>
      </c>
    </row>
    <row r="2523" spans="1:17" ht="25.5" x14ac:dyDescent="0.2">
      <c r="A2523" t="str">
        <f t="shared" si="39"/>
        <v>2018_5250</v>
      </c>
      <c r="D2523" s="126">
        <v>2521</v>
      </c>
      <c r="E2523" s="127">
        <v>5250</v>
      </c>
      <c r="F2523" s="127" t="s">
        <v>207</v>
      </c>
      <c r="G2523" s="127">
        <v>5250</v>
      </c>
      <c r="H2523" s="127">
        <v>2018</v>
      </c>
      <c r="I2523" s="127">
        <v>0</v>
      </c>
      <c r="J2523" s="127">
        <v>1</v>
      </c>
      <c r="K2523" s="127">
        <v>4922.3999999999996</v>
      </c>
      <c r="L2523" s="127">
        <v>4810.8999999999996</v>
      </c>
      <c r="M2523" s="127">
        <v>2019647.78</v>
      </c>
      <c r="N2523" s="127">
        <v>611482.37</v>
      </c>
      <c r="O2523" s="127">
        <v>688044.53</v>
      </c>
      <c r="P2523" s="127">
        <v>440714.11</v>
      </c>
      <c r="Q2523" s="127">
        <v>410.3</v>
      </c>
    </row>
    <row r="2524" spans="1:17" ht="25.5" x14ac:dyDescent="0.2">
      <c r="A2524" t="str">
        <f t="shared" si="39"/>
        <v>2018_5256</v>
      </c>
      <c r="D2524" s="126">
        <v>2522</v>
      </c>
      <c r="E2524" s="127">
        <v>5256</v>
      </c>
      <c r="F2524" s="127" t="s">
        <v>208</v>
      </c>
      <c r="G2524" s="127">
        <v>5256</v>
      </c>
      <c r="H2524" s="127">
        <v>2018</v>
      </c>
      <c r="I2524" s="127">
        <v>0</v>
      </c>
      <c r="J2524" s="127">
        <v>1</v>
      </c>
      <c r="K2524" s="127">
        <v>697.8</v>
      </c>
      <c r="L2524" s="127">
        <v>714.8</v>
      </c>
      <c r="M2524" s="127">
        <v>119857.95</v>
      </c>
      <c r="N2524" s="127">
        <v>150374.9</v>
      </c>
      <c r="O2524" s="127">
        <v>151036.62</v>
      </c>
      <c r="P2524" s="127">
        <v>256221.8</v>
      </c>
      <c r="Q2524" s="127">
        <v>171.77</v>
      </c>
    </row>
    <row r="2525" spans="1:17" ht="25.5" x14ac:dyDescent="0.2">
      <c r="A2525" t="str">
        <f t="shared" si="39"/>
        <v>2018_5283</v>
      </c>
      <c r="D2525" s="126">
        <v>2523</v>
      </c>
      <c r="E2525" s="127">
        <v>5283</v>
      </c>
      <c r="F2525" s="127" t="s">
        <v>209</v>
      </c>
      <c r="G2525" s="127">
        <v>5283</v>
      </c>
      <c r="H2525" s="127">
        <v>2018</v>
      </c>
      <c r="I2525" s="127">
        <v>0</v>
      </c>
      <c r="J2525" s="127">
        <v>1</v>
      </c>
      <c r="K2525" s="127">
        <v>681.9</v>
      </c>
      <c r="L2525" s="127">
        <v>714.7</v>
      </c>
      <c r="M2525" s="127">
        <v>741474.97</v>
      </c>
      <c r="N2525" s="127">
        <v>200250</v>
      </c>
      <c r="O2525" s="127">
        <v>206105.9</v>
      </c>
      <c r="P2525" s="127">
        <v>228795.14</v>
      </c>
      <c r="Q2525" s="127">
        <v>1087.3699999999999</v>
      </c>
    </row>
    <row r="2526" spans="1:17" x14ac:dyDescent="0.2">
      <c r="A2526" t="str">
        <f t="shared" si="39"/>
        <v>2018_5310</v>
      </c>
      <c r="D2526" s="126">
        <v>2524</v>
      </c>
      <c r="E2526" s="127">
        <v>5310</v>
      </c>
      <c r="F2526" s="127" t="s">
        <v>210</v>
      </c>
      <c r="G2526" s="127">
        <v>5310</v>
      </c>
      <c r="H2526" s="127">
        <v>2018</v>
      </c>
      <c r="I2526" s="127">
        <v>0</v>
      </c>
      <c r="J2526" s="127">
        <v>1</v>
      </c>
      <c r="K2526" s="127">
        <v>730.9</v>
      </c>
      <c r="L2526" s="127">
        <v>739.9</v>
      </c>
      <c r="M2526" s="127">
        <v>604098.06000000006</v>
      </c>
      <c r="N2526" s="127">
        <v>54838.06</v>
      </c>
      <c r="O2526" s="127">
        <v>66017.710000000006</v>
      </c>
      <c r="P2526" s="127">
        <v>129035.58</v>
      </c>
      <c r="Q2526" s="127">
        <v>826.51</v>
      </c>
    </row>
    <row r="2527" spans="1:17" x14ac:dyDescent="0.2">
      <c r="A2527" t="str">
        <f t="shared" si="39"/>
        <v>2018_5463</v>
      </c>
      <c r="D2527" s="126">
        <v>2525</v>
      </c>
      <c r="E2527" s="127">
        <v>5463</v>
      </c>
      <c r="F2527" s="127" t="s">
        <v>211</v>
      </c>
      <c r="G2527" s="127">
        <v>5463</v>
      </c>
      <c r="H2527" s="127">
        <v>2018</v>
      </c>
      <c r="I2527" s="127">
        <v>0</v>
      </c>
      <c r="J2527" s="127">
        <v>1</v>
      </c>
      <c r="K2527" s="127">
        <v>1057.0999999999999</v>
      </c>
      <c r="L2527" s="127">
        <v>1045.0999999999999</v>
      </c>
      <c r="M2527" s="127">
        <v>2311429.87</v>
      </c>
      <c r="N2527" s="127">
        <v>274962.92</v>
      </c>
      <c r="O2527" s="127">
        <v>309566.34999999998</v>
      </c>
      <c r="P2527" s="127">
        <v>384826.78</v>
      </c>
      <c r="Q2527" s="127">
        <v>2186.58</v>
      </c>
    </row>
    <row r="2528" spans="1:17" ht="25.5" x14ac:dyDescent="0.2">
      <c r="A2528" t="str">
        <f t="shared" si="39"/>
        <v>2018_5486</v>
      </c>
      <c r="D2528" s="126">
        <v>2526</v>
      </c>
      <c r="E2528" s="127">
        <v>5486</v>
      </c>
      <c r="F2528" s="127" t="s">
        <v>212</v>
      </c>
      <c r="G2528" s="127">
        <v>5486</v>
      </c>
      <c r="H2528" s="127">
        <v>2018</v>
      </c>
      <c r="I2528" s="127">
        <v>0</v>
      </c>
      <c r="J2528" s="127">
        <v>1</v>
      </c>
      <c r="K2528" s="127">
        <v>344.4</v>
      </c>
      <c r="L2528" s="127">
        <v>324.3</v>
      </c>
      <c r="M2528" s="127">
        <v>421856.83</v>
      </c>
      <c r="N2528" s="127">
        <v>90134.45</v>
      </c>
      <c r="O2528" s="127">
        <v>100074.69</v>
      </c>
      <c r="P2528" s="127">
        <v>73907.25</v>
      </c>
      <c r="Q2528" s="127">
        <v>1224.9000000000001</v>
      </c>
    </row>
    <row r="2529" spans="1:17" x14ac:dyDescent="0.2">
      <c r="A2529" t="str">
        <f t="shared" si="39"/>
        <v>2018_5508</v>
      </c>
      <c r="D2529" s="126">
        <v>2527</v>
      </c>
      <c r="E2529" s="127">
        <v>5508</v>
      </c>
      <c r="F2529" s="127" t="s">
        <v>213</v>
      </c>
      <c r="G2529" s="127">
        <v>5508</v>
      </c>
      <c r="H2529" s="127">
        <v>2018</v>
      </c>
      <c r="I2529" s="127">
        <v>0</v>
      </c>
      <c r="J2529" s="127">
        <v>1</v>
      </c>
      <c r="K2529" s="127">
        <v>328.3</v>
      </c>
      <c r="L2529" s="127">
        <v>338</v>
      </c>
      <c r="M2529" s="127">
        <v>585502.74</v>
      </c>
      <c r="N2529" s="127">
        <v>100026.58</v>
      </c>
      <c r="O2529" s="127">
        <v>109081.9</v>
      </c>
      <c r="P2529" s="127">
        <v>56330.3</v>
      </c>
      <c r="Q2529" s="127">
        <v>1783.44</v>
      </c>
    </row>
    <row r="2530" spans="1:17" ht="25.5" x14ac:dyDescent="0.2">
      <c r="A2530" t="str">
        <f t="shared" si="39"/>
        <v>2018_1975</v>
      </c>
      <c r="D2530" s="126">
        <v>2528</v>
      </c>
      <c r="E2530" s="127">
        <v>1975</v>
      </c>
      <c r="F2530" s="127" t="s">
        <v>214</v>
      </c>
      <c r="G2530" s="127">
        <v>1975</v>
      </c>
      <c r="H2530" s="127">
        <v>2018</v>
      </c>
      <c r="I2530" s="127">
        <v>0</v>
      </c>
      <c r="J2530" s="127">
        <v>1</v>
      </c>
      <c r="K2530" s="127">
        <v>422.6</v>
      </c>
      <c r="L2530" s="127">
        <v>415.4</v>
      </c>
      <c r="M2530" s="127">
        <v>879735.35</v>
      </c>
      <c r="N2530" s="127">
        <v>180339.55</v>
      </c>
      <c r="O2530" s="127">
        <v>192418.07</v>
      </c>
      <c r="P2530" s="127">
        <v>171523.5</v>
      </c>
      <c r="Q2530" s="127">
        <v>2081.7199999999998</v>
      </c>
    </row>
    <row r="2531" spans="1:17" x14ac:dyDescent="0.2">
      <c r="A2531" t="str">
        <f t="shared" si="39"/>
        <v>2018_5510</v>
      </c>
      <c r="D2531" s="126">
        <v>2529</v>
      </c>
      <c r="E2531" s="127">
        <v>4824</v>
      </c>
      <c r="F2531" s="127" t="s">
        <v>215</v>
      </c>
      <c r="G2531" s="127">
        <v>5510</v>
      </c>
      <c r="H2531" s="127">
        <v>2018</v>
      </c>
      <c r="I2531" s="127">
        <v>0</v>
      </c>
      <c r="J2531" s="127">
        <v>1</v>
      </c>
      <c r="K2531" s="127">
        <v>691</v>
      </c>
      <c r="L2531" s="127">
        <v>605</v>
      </c>
      <c r="M2531" s="127">
        <v>216609.94</v>
      </c>
      <c r="N2531" s="127">
        <v>249189.98</v>
      </c>
      <c r="O2531" s="127">
        <v>251950.18</v>
      </c>
      <c r="P2531" s="127">
        <v>213143.23</v>
      </c>
      <c r="Q2531" s="127">
        <v>313.47000000000003</v>
      </c>
    </row>
    <row r="2532" spans="1:17" ht="25.5" x14ac:dyDescent="0.2">
      <c r="A2532" t="str">
        <f t="shared" si="39"/>
        <v>2018_5607</v>
      </c>
      <c r="D2532" s="126">
        <v>2530</v>
      </c>
      <c r="E2532" s="127">
        <v>5607</v>
      </c>
      <c r="F2532" s="127" t="s">
        <v>216</v>
      </c>
      <c r="G2532" s="127">
        <v>5607</v>
      </c>
      <c r="H2532" s="127">
        <v>2018</v>
      </c>
      <c r="I2532" s="127">
        <v>0</v>
      </c>
      <c r="J2532" s="127">
        <v>1</v>
      </c>
      <c r="K2532" s="127">
        <v>805.2</v>
      </c>
      <c r="L2532" s="127">
        <v>845.2</v>
      </c>
      <c r="M2532" s="127">
        <v>217382.18</v>
      </c>
      <c r="N2532" s="127">
        <v>0</v>
      </c>
      <c r="O2532" s="127">
        <v>85.99</v>
      </c>
      <c r="P2532" s="127">
        <v>116994.31</v>
      </c>
      <c r="Q2532" s="127">
        <v>269.97000000000003</v>
      </c>
    </row>
    <row r="2533" spans="1:17" ht="25.5" x14ac:dyDescent="0.2">
      <c r="A2533" t="str">
        <f t="shared" si="39"/>
        <v>2018_5643</v>
      </c>
      <c r="D2533" s="126">
        <v>2531</v>
      </c>
      <c r="E2533" s="127">
        <v>5643</v>
      </c>
      <c r="F2533" s="127" t="s">
        <v>217</v>
      </c>
      <c r="G2533" s="127">
        <v>5643</v>
      </c>
      <c r="H2533" s="127">
        <v>2018</v>
      </c>
      <c r="I2533" s="127">
        <v>0</v>
      </c>
      <c r="J2533" s="127">
        <v>1</v>
      </c>
      <c r="K2533" s="127">
        <v>1011.3</v>
      </c>
      <c r="L2533" s="127">
        <v>1085.8</v>
      </c>
      <c r="M2533" s="127">
        <v>646792.37</v>
      </c>
      <c r="N2533" s="127">
        <v>205843.56</v>
      </c>
      <c r="O2533" s="127">
        <v>220535.11</v>
      </c>
      <c r="P2533" s="127">
        <v>201613.25</v>
      </c>
      <c r="Q2533" s="127">
        <v>639.57000000000005</v>
      </c>
    </row>
    <row r="2534" spans="1:17" ht="51" x14ac:dyDescent="0.2">
      <c r="A2534" t="str">
        <f t="shared" si="39"/>
        <v>2018_5697</v>
      </c>
      <c r="D2534" s="126">
        <v>2532</v>
      </c>
      <c r="E2534" s="127">
        <v>5697</v>
      </c>
      <c r="F2534" s="127" t="s">
        <v>345</v>
      </c>
      <c r="G2534" s="127">
        <v>5697</v>
      </c>
      <c r="H2534" s="127">
        <v>2018</v>
      </c>
      <c r="I2534" s="127">
        <v>0</v>
      </c>
      <c r="J2534" s="127">
        <v>1</v>
      </c>
      <c r="K2534" s="127">
        <v>418</v>
      </c>
      <c r="L2534" s="127">
        <v>419</v>
      </c>
      <c r="M2534" s="127">
        <v>242648</v>
      </c>
      <c r="N2534" s="127">
        <v>124062.88</v>
      </c>
      <c r="O2534" s="127">
        <v>138789.91</v>
      </c>
      <c r="P2534" s="127">
        <v>186540.76</v>
      </c>
      <c r="Q2534" s="127">
        <v>580.5</v>
      </c>
    </row>
    <row r="2535" spans="1:17" ht="25.5" x14ac:dyDescent="0.2">
      <c r="A2535" t="str">
        <f t="shared" si="39"/>
        <v>2018_5724</v>
      </c>
      <c r="D2535" s="126">
        <v>2533</v>
      </c>
      <c r="E2535" s="127">
        <v>5724</v>
      </c>
      <c r="F2535" s="127" t="s">
        <v>218</v>
      </c>
      <c r="G2535" s="127">
        <v>5724</v>
      </c>
      <c r="H2535" s="127">
        <v>2018</v>
      </c>
      <c r="I2535" s="127">
        <v>0</v>
      </c>
      <c r="J2535" s="127">
        <v>1</v>
      </c>
      <c r="K2535" s="127">
        <v>222</v>
      </c>
      <c r="L2535" s="127">
        <v>177</v>
      </c>
      <c r="M2535" s="127">
        <v>587603.76</v>
      </c>
      <c r="N2535" s="127">
        <v>19132.03</v>
      </c>
      <c r="O2535" s="127">
        <v>20906.95</v>
      </c>
      <c r="P2535" s="127">
        <v>103095.74</v>
      </c>
      <c r="Q2535" s="127">
        <v>2646.86</v>
      </c>
    </row>
    <row r="2536" spans="1:17" x14ac:dyDescent="0.2">
      <c r="A2536" t="str">
        <f t="shared" si="39"/>
        <v>2018_5805</v>
      </c>
      <c r="D2536" s="126">
        <v>2534</v>
      </c>
      <c r="E2536" s="127">
        <v>5805</v>
      </c>
      <c r="F2536" s="127" t="s">
        <v>219</v>
      </c>
      <c r="G2536" s="127">
        <v>5805</v>
      </c>
      <c r="H2536" s="127">
        <v>2018</v>
      </c>
      <c r="I2536" s="127">
        <v>0</v>
      </c>
      <c r="J2536" s="127">
        <v>1</v>
      </c>
      <c r="K2536" s="127">
        <v>1119.4000000000001</v>
      </c>
      <c r="L2536" s="127">
        <v>1259.0999999999999</v>
      </c>
      <c r="M2536" s="127">
        <v>1019018.08</v>
      </c>
      <c r="N2536" s="127">
        <v>609559.4</v>
      </c>
      <c r="O2536" s="127">
        <v>706481.46</v>
      </c>
      <c r="P2536" s="127">
        <v>654290.6</v>
      </c>
      <c r="Q2536" s="127">
        <v>910.33</v>
      </c>
    </row>
    <row r="2537" spans="1:17" ht="25.5" x14ac:dyDescent="0.2">
      <c r="A2537" t="str">
        <f t="shared" si="39"/>
        <v>2018_5823</v>
      </c>
      <c r="D2537" s="126">
        <v>2535</v>
      </c>
      <c r="E2537" s="127">
        <v>5823</v>
      </c>
      <c r="F2537" s="127" t="s">
        <v>220</v>
      </c>
      <c r="G2537" s="127">
        <v>5823</v>
      </c>
      <c r="H2537" s="127">
        <v>2018</v>
      </c>
      <c r="I2537" s="127">
        <v>0</v>
      </c>
      <c r="J2537" s="127">
        <v>1</v>
      </c>
      <c r="K2537" s="127">
        <v>349.1</v>
      </c>
      <c r="L2537" s="127">
        <v>343</v>
      </c>
      <c r="M2537" s="127">
        <v>1274415.06</v>
      </c>
      <c r="N2537" s="127">
        <v>258146.21</v>
      </c>
      <c r="O2537" s="127">
        <v>281121.94</v>
      </c>
      <c r="P2537" s="127">
        <v>179751.56</v>
      </c>
      <c r="Q2537" s="127">
        <v>3650.57</v>
      </c>
    </row>
    <row r="2538" spans="1:17" ht="25.5" x14ac:dyDescent="0.2">
      <c r="A2538" t="str">
        <f t="shared" si="39"/>
        <v>2018_5832</v>
      </c>
      <c r="D2538" s="126">
        <v>2536</v>
      </c>
      <c r="E2538" s="127">
        <v>5832</v>
      </c>
      <c r="F2538" s="127" t="s">
        <v>221</v>
      </c>
      <c r="G2538" s="127">
        <v>5832</v>
      </c>
      <c r="H2538" s="127">
        <v>2018</v>
      </c>
      <c r="I2538" s="127">
        <v>0</v>
      </c>
      <c r="J2538" s="127">
        <v>1</v>
      </c>
      <c r="K2538" s="127">
        <v>266</v>
      </c>
      <c r="L2538" s="127">
        <v>166</v>
      </c>
      <c r="M2538" s="127">
        <v>131903.13</v>
      </c>
      <c r="N2538" s="127">
        <v>25264.28</v>
      </c>
      <c r="O2538" s="127">
        <v>25515.9</v>
      </c>
      <c r="P2538" s="127">
        <v>45490.45</v>
      </c>
      <c r="Q2538" s="127">
        <v>495.88</v>
      </c>
    </row>
    <row r="2539" spans="1:17" ht="38.25" x14ac:dyDescent="0.2">
      <c r="A2539" t="str">
        <f t="shared" si="39"/>
        <v>2018_5877</v>
      </c>
      <c r="D2539" s="126">
        <v>2537</v>
      </c>
      <c r="E2539" s="127">
        <v>5877</v>
      </c>
      <c r="F2539" s="127" t="s">
        <v>222</v>
      </c>
      <c r="G2539" s="127">
        <v>5877</v>
      </c>
      <c r="H2539" s="127">
        <v>2018</v>
      </c>
      <c r="I2539" s="127">
        <v>0</v>
      </c>
      <c r="J2539" s="127">
        <v>1</v>
      </c>
      <c r="K2539" s="127">
        <v>1435.3</v>
      </c>
      <c r="L2539" s="127">
        <v>1621</v>
      </c>
      <c r="M2539" s="127">
        <v>1153994.6000000001</v>
      </c>
      <c r="N2539" s="127">
        <v>711410.15</v>
      </c>
      <c r="O2539" s="127">
        <v>771068.86</v>
      </c>
      <c r="P2539" s="127">
        <v>441628.86</v>
      </c>
      <c r="Q2539" s="127">
        <v>804.01</v>
      </c>
    </row>
    <row r="2540" spans="1:17" x14ac:dyDescent="0.2">
      <c r="A2540" t="str">
        <f t="shared" si="39"/>
        <v>2018_5895</v>
      </c>
      <c r="D2540" s="126">
        <v>2538</v>
      </c>
      <c r="E2540" s="127">
        <v>5895</v>
      </c>
      <c r="F2540" s="127" t="s">
        <v>223</v>
      </c>
      <c r="G2540" s="127">
        <v>5895</v>
      </c>
      <c r="H2540" s="127">
        <v>2018</v>
      </c>
      <c r="I2540" s="127">
        <v>0</v>
      </c>
      <c r="J2540" s="127">
        <v>1</v>
      </c>
      <c r="K2540" s="127">
        <v>280.10000000000002</v>
      </c>
      <c r="L2540" s="127">
        <v>242.3</v>
      </c>
      <c r="M2540" s="127">
        <v>235855.15</v>
      </c>
      <c r="N2540" s="127">
        <v>49927</v>
      </c>
      <c r="O2540" s="127">
        <v>51066.85</v>
      </c>
      <c r="P2540" s="127">
        <v>44702.57</v>
      </c>
      <c r="Q2540" s="127">
        <v>842.04</v>
      </c>
    </row>
    <row r="2541" spans="1:17" x14ac:dyDescent="0.2">
      <c r="A2541" t="str">
        <f t="shared" si="39"/>
        <v>2018_5949</v>
      </c>
      <c r="D2541" s="126">
        <v>2539</v>
      </c>
      <c r="E2541" s="127">
        <v>5949</v>
      </c>
      <c r="F2541" s="127" t="s">
        <v>224</v>
      </c>
      <c r="G2541" s="127">
        <v>5949</v>
      </c>
      <c r="H2541" s="127">
        <v>2018</v>
      </c>
      <c r="I2541" s="127">
        <v>0</v>
      </c>
      <c r="J2541" s="127">
        <v>1</v>
      </c>
      <c r="K2541" s="127">
        <v>1071.5</v>
      </c>
      <c r="L2541" s="127">
        <v>1064.5</v>
      </c>
      <c r="M2541" s="127">
        <v>596234.67000000004</v>
      </c>
      <c r="N2541" s="127">
        <v>499808.93</v>
      </c>
      <c r="O2541" s="127">
        <v>534113.31999999995</v>
      </c>
      <c r="P2541" s="127">
        <v>417430.95</v>
      </c>
      <c r="Q2541" s="127">
        <v>556.45000000000005</v>
      </c>
    </row>
    <row r="2542" spans="1:17" ht="25.5" x14ac:dyDescent="0.2">
      <c r="A2542" t="str">
        <f t="shared" si="39"/>
        <v>2018_5976</v>
      </c>
      <c r="D2542" s="126">
        <v>2540</v>
      </c>
      <c r="E2542" s="127">
        <v>5976</v>
      </c>
      <c r="F2542" s="127" t="s">
        <v>225</v>
      </c>
      <c r="G2542" s="127">
        <v>5976</v>
      </c>
      <c r="H2542" s="127">
        <v>2018</v>
      </c>
      <c r="I2542" s="127">
        <v>0</v>
      </c>
      <c r="J2542" s="127">
        <v>1</v>
      </c>
      <c r="K2542" s="127">
        <v>1082.9000000000001</v>
      </c>
      <c r="L2542" s="127">
        <v>1054</v>
      </c>
      <c r="M2542" s="127">
        <v>291564.63</v>
      </c>
      <c r="N2542" s="127">
        <v>0</v>
      </c>
      <c r="O2542" s="127">
        <v>19556.46</v>
      </c>
      <c r="P2542" s="127">
        <v>292683.71999999997</v>
      </c>
      <c r="Q2542" s="127">
        <v>269.24</v>
      </c>
    </row>
    <row r="2543" spans="1:17" ht="38.25" x14ac:dyDescent="0.2">
      <c r="A2543" t="str">
        <f t="shared" si="39"/>
        <v>2018_5994</v>
      </c>
      <c r="D2543" s="126">
        <v>2541</v>
      </c>
      <c r="E2543" s="127">
        <v>5994</v>
      </c>
      <c r="F2543" s="127" t="s">
        <v>226</v>
      </c>
      <c r="G2543" s="127">
        <v>5994</v>
      </c>
      <c r="H2543" s="127">
        <v>2018</v>
      </c>
      <c r="I2543" s="127">
        <v>0</v>
      </c>
      <c r="J2543" s="127">
        <v>1</v>
      </c>
      <c r="K2543" s="127">
        <v>772.6</v>
      </c>
      <c r="L2543" s="127">
        <v>780.6</v>
      </c>
      <c r="M2543" s="127">
        <v>594486.47</v>
      </c>
      <c r="N2543" s="127">
        <v>350516.16</v>
      </c>
      <c r="O2543" s="127">
        <v>369339.16</v>
      </c>
      <c r="P2543" s="127">
        <v>249240.9</v>
      </c>
      <c r="Q2543" s="127">
        <v>769.46</v>
      </c>
    </row>
    <row r="2544" spans="1:17" x14ac:dyDescent="0.2">
      <c r="A2544" t="str">
        <f t="shared" si="39"/>
        <v>2018_6003</v>
      </c>
      <c r="D2544" s="126">
        <v>2542</v>
      </c>
      <c r="E2544" s="127">
        <v>6003</v>
      </c>
      <c r="F2544" s="127" t="s">
        <v>227</v>
      </c>
      <c r="G2544" s="127">
        <v>6003</v>
      </c>
      <c r="H2544" s="127">
        <v>2018</v>
      </c>
      <c r="I2544" s="127">
        <v>0</v>
      </c>
      <c r="J2544" s="127">
        <v>1</v>
      </c>
      <c r="K2544" s="127">
        <v>393.7</v>
      </c>
      <c r="L2544" s="127">
        <v>472.6</v>
      </c>
      <c r="M2544" s="127">
        <v>185242.7</v>
      </c>
      <c r="N2544" s="127">
        <v>189816.18</v>
      </c>
      <c r="O2544" s="127">
        <v>201388.43</v>
      </c>
      <c r="P2544" s="127">
        <v>172992</v>
      </c>
      <c r="Q2544" s="127">
        <v>470.52</v>
      </c>
    </row>
    <row r="2545" spans="1:17" ht="25.5" x14ac:dyDescent="0.2">
      <c r="A2545" t="str">
        <f t="shared" si="39"/>
        <v>2018_6012</v>
      </c>
      <c r="D2545" s="126">
        <v>2543</v>
      </c>
      <c r="E2545" s="127">
        <v>6012</v>
      </c>
      <c r="F2545" s="127" t="s">
        <v>228</v>
      </c>
      <c r="G2545" s="127">
        <v>6012</v>
      </c>
      <c r="H2545" s="127">
        <v>2018</v>
      </c>
      <c r="I2545" s="127">
        <v>0</v>
      </c>
      <c r="J2545" s="127">
        <v>1</v>
      </c>
      <c r="K2545" s="127">
        <v>548.6</v>
      </c>
      <c r="L2545" s="127">
        <v>545.29999999999995</v>
      </c>
      <c r="M2545" s="127">
        <v>1595466.28</v>
      </c>
      <c r="N2545" s="127">
        <v>274856.32000000001</v>
      </c>
      <c r="O2545" s="127">
        <v>289395.94</v>
      </c>
      <c r="P2545" s="127">
        <v>115743.05</v>
      </c>
      <c r="Q2545" s="127">
        <v>2908.25</v>
      </c>
    </row>
    <row r="2546" spans="1:17" ht="25.5" x14ac:dyDescent="0.2">
      <c r="A2546" t="str">
        <f t="shared" si="39"/>
        <v>2018_6030</v>
      </c>
      <c r="D2546" s="126">
        <v>2544</v>
      </c>
      <c r="E2546" s="127">
        <v>6030</v>
      </c>
      <c r="F2546" s="127" t="s">
        <v>229</v>
      </c>
      <c r="G2546" s="127">
        <v>6030</v>
      </c>
      <c r="H2546" s="127">
        <v>2018</v>
      </c>
      <c r="I2546" s="127">
        <v>0</v>
      </c>
      <c r="J2546" s="127">
        <v>1</v>
      </c>
      <c r="K2546" s="127">
        <v>1302.5999999999999</v>
      </c>
      <c r="L2546" s="127">
        <v>1361.7</v>
      </c>
      <c r="M2546" s="127">
        <v>230916.75</v>
      </c>
      <c r="N2546" s="127">
        <v>100151.66</v>
      </c>
      <c r="O2546" s="127">
        <v>120906.46</v>
      </c>
      <c r="P2546" s="127">
        <v>154184.5</v>
      </c>
      <c r="Q2546" s="127">
        <v>177.27</v>
      </c>
    </row>
    <row r="2547" spans="1:17" ht="25.5" x14ac:dyDescent="0.2">
      <c r="A2547" t="str">
        <f t="shared" si="39"/>
        <v>2018_6035</v>
      </c>
      <c r="D2547" s="126">
        <v>2545</v>
      </c>
      <c r="E2547" s="127">
        <v>6048</v>
      </c>
      <c r="F2547" s="127" t="s">
        <v>230</v>
      </c>
      <c r="G2547" s="127">
        <v>6035</v>
      </c>
      <c r="H2547" s="127">
        <v>2018</v>
      </c>
      <c r="I2547" s="127">
        <v>0</v>
      </c>
      <c r="J2547" s="127">
        <v>1</v>
      </c>
      <c r="K2547" s="127">
        <v>491</v>
      </c>
      <c r="L2547" s="127">
        <v>633</v>
      </c>
      <c r="M2547" s="127">
        <v>357708.78</v>
      </c>
      <c r="N2547" s="127">
        <v>196195.19</v>
      </c>
      <c r="O2547" s="127">
        <v>265643.13</v>
      </c>
      <c r="P2547" s="127">
        <v>237449.7</v>
      </c>
      <c r="Q2547" s="127">
        <v>728.53</v>
      </c>
    </row>
    <row r="2548" spans="1:17" ht="25.5" x14ac:dyDescent="0.2">
      <c r="A2548" t="str">
        <f t="shared" si="39"/>
        <v>2018_6039</v>
      </c>
      <c r="D2548" s="126">
        <v>2546</v>
      </c>
      <c r="E2548" s="127">
        <v>6039</v>
      </c>
      <c r="F2548" s="127" t="s">
        <v>231</v>
      </c>
      <c r="G2548" s="127">
        <v>6039</v>
      </c>
      <c r="H2548" s="127">
        <v>2018</v>
      </c>
      <c r="I2548" s="127">
        <v>0</v>
      </c>
      <c r="J2548" s="127">
        <v>1</v>
      </c>
      <c r="K2548" s="127">
        <v>14522.9</v>
      </c>
      <c r="L2548" s="127">
        <v>14197.3</v>
      </c>
      <c r="M2548" s="127">
        <v>4002042.99</v>
      </c>
      <c r="N2548" s="127">
        <v>3877607.15</v>
      </c>
      <c r="O2548" s="127">
        <v>4083066.96</v>
      </c>
      <c r="P2548" s="127">
        <v>2632973.91</v>
      </c>
      <c r="Q2548" s="127">
        <v>275.57</v>
      </c>
    </row>
    <row r="2549" spans="1:17" x14ac:dyDescent="0.2">
      <c r="A2549" t="str">
        <f t="shared" si="39"/>
        <v>2018_6093</v>
      </c>
      <c r="D2549" s="126">
        <v>2547</v>
      </c>
      <c r="E2549" s="127">
        <v>6093</v>
      </c>
      <c r="F2549" s="127" t="s">
        <v>232</v>
      </c>
      <c r="G2549" s="127">
        <v>6093</v>
      </c>
      <c r="H2549" s="127">
        <v>2018</v>
      </c>
      <c r="I2549" s="127">
        <v>0</v>
      </c>
      <c r="J2549" s="127">
        <v>1</v>
      </c>
      <c r="K2549" s="127">
        <v>1351.8</v>
      </c>
      <c r="L2549" s="127">
        <v>1472.6</v>
      </c>
      <c r="M2549" s="127">
        <v>869327.79</v>
      </c>
      <c r="N2549" s="127">
        <v>269977.94</v>
      </c>
      <c r="O2549" s="127">
        <v>297389</v>
      </c>
      <c r="P2549" s="127">
        <v>291900.89</v>
      </c>
      <c r="Q2549" s="127">
        <v>643.09</v>
      </c>
    </row>
    <row r="2550" spans="1:17" ht="38.25" x14ac:dyDescent="0.2">
      <c r="A2550" t="str">
        <f t="shared" si="39"/>
        <v>2018_6091</v>
      </c>
      <c r="D2550" s="126">
        <v>2548</v>
      </c>
      <c r="E2550" s="127">
        <v>6091</v>
      </c>
      <c r="F2550" s="127" t="s">
        <v>233</v>
      </c>
      <c r="G2550" s="127">
        <v>6091</v>
      </c>
      <c r="H2550" s="127">
        <v>2018</v>
      </c>
      <c r="I2550" s="127">
        <v>0</v>
      </c>
      <c r="J2550" s="127">
        <v>1</v>
      </c>
      <c r="K2550" s="127">
        <v>898.1</v>
      </c>
      <c r="L2550" s="127">
        <v>843.1</v>
      </c>
      <c r="M2550" s="127">
        <v>441160.3</v>
      </c>
      <c r="N2550" s="127">
        <v>98939.35</v>
      </c>
      <c r="O2550" s="127">
        <v>115154.63</v>
      </c>
      <c r="P2550" s="127">
        <v>313954.34000000003</v>
      </c>
      <c r="Q2550" s="127">
        <v>491.22</v>
      </c>
    </row>
    <row r="2551" spans="1:17" ht="25.5" x14ac:dyDescent="0.2">
      <c r="A2551" t="str">
        <f t="shared" si="39"/>
        <v>2018_6095</v>
      </c>
      <c r="D2551" s="126">
        <v>2549</v>
      </c>
      <c r="E2551" s="127">
        <v>6095</v>
      </c>
      <c r="F2551" s="127" t="s">
        <v>234</v>
      </c>
      <c r="G2551" s="127">
        <v>6095</v>
      </c>
      <c r="H2551" s="127">
        <v>2018</v>
      </c>
      <c r="I2551" s="127">
        <v>0</v>
      </c>
      <c r="J2551" s="127">
        <v>1</v>
      </c>
      <c r="K2551" s="127">
        <v>637.1</v>
      </c>
      <c r="L2551" s="127">
        <v>702.7</v>
      </c>
      <c r="M2551" s="127">
        <v>375209.37</v>
      </c>
      <c r="N2551" s="127">
        <v>115465.23</v>
      </c>
      <c r="O2551" s="127">
        <v>131097.37</v>
      </c>
      <c r="P2551" s="127">
        <v>252577.5</v>
      </c>
      <c r="Q2551" s="127">
        <v>588.92999999999995</v>
      </c>
    </row>
    <row r="2552" spans="1:17" ht="25.5" x14ac:dyDescent="0.2">
      <c r="A2552" t="str">
        <f t="shared" si="39"/>
        <v>2018_6099</v>
      </c>
      <c r="D2552" s="126">
        <v>2550</v>
      </c>
      <c r="E2552" s="127">
        <v>5157</v>
      </c>
      <c r="F2552" s="127" t="s">
        <v>235</v>
      </c>
      <c r="G2552" s="127">
        <v>6099</v>
      </c>
      <c r="H2552" s="127">
        <v>2018</v>
      </c>
      <c r="I2552" s="127">
        <v>0</v>
      </c>
      <c r="J2552" s="127">
        <v>1</v>
      </c>
      <c r="K2552" s="127">
        <v>590</v>
      </c>
      <c r="L2552" s="127">
        <v>573</v>
      </c>
      <c r="M2552" s="127">
        <v>352942.83</v>
      </c>
      <c r="N2552" s="127">
        <v>285127.03999999998</v>
      </c>
      <c r="O2552" s="127">
        <v>306491.17</v>
      </c>
      <c r="P2552" s="127">
        <v>221324.48</v>
      </c>
      <c r="Q2552" s="127">
        <v>598.21</v>
      </c>
    </row>
    <row r="2553" spans="1:17" ht="25.5" x14ac:dyDescent="0.2">
      <c r="A2553" t="str">
        <f t="shared" si="39"/>
        <v>2018_6097</v>
      </c>
      <c r="D2553" s="126">
        <v>2551</v>
      </c>
      <c r="E2553" s="127">
        <v>6097</v>
      </c>
      <c r="F2553" s="127" t="s">
        <v>236</v>
      </c>
      <c r="G2553" s="127">
        <v>6097</v>
      </c>
      <c r="H2553" s="127">
        <v>2018</v>
      </c>
      <c r="I2553" s="127">
        <v>0</v>
      </c>
      <c r="J2553" s="127">
        <v>1</v>
      </c>
      <c r="K2553" s="127">
        <v>207.1</v>
      </c>
      <c r="L2553" s="127">
        <v>131.1</v>
      </c>
      <c r="M2553" s="127">
        <v>45154.16</v>
      </c>
      <c r="N2553" s="127">
        <v>49890.01</v>
      </c>
      <c r="O2553" s="127">
        <v>55100.72</v>
      </c>
      <c r="P2553" s="127">
        <v>73713.55</v>
      </c>
      <c r="Q2553" s="127">
        <v>218.03</v>
      </c>
    </row>
    <row r="2554" spans="1:17" ht="25.5" x14ac:dyDescent="0.2">
      <c r="A2554" t="str">
        <f t="shared" si="39"/>
        <v>2018_6098</v>
      </c>
      <c r="D2554" s="126">
        <v>2552</v>
      </c>
      <c r="E2554" s="127">
        <v>6098</v>
      </c>
      <c r="F2554" s="127" t="s">
        <v>346</v>
      </c>
      <c r="G2554" s="127">
        <v>6098</v>
      </c>
      <c r="H2554" s="127">
        <v>2018</v>
      </c>
      <c r="I2554" s="127">
        <v>0</v>
      </c>
      <c r="J2554" s="127">
        <v>1</v>
      </c>
      <c r="K2554" s="127">
        <v>1541</v>
      </c>
      <c r="L2554" s="127">
        <v>1462</v>
      </c>
      <c r="M2554" s="127">
        <v>342446.32</v>
      </c>
      <c r="N2554" s="127">
        <v>378517.51</v>
      </c>
      <c r="O2554" s="127">
        <v>384414.89</v>
      </c>
      <c r="P2554" s="127">
        <v>299134.34000000003</v>
      </c>
      <c r="Q2554" s="127">
        <v>222.22</v>
      </c>
    </row>
    <row r="2555" spans="1:17" ht="38.25" x14ac:dyDescent="0.2">
      <c r="A2555" t="str">
        <f t="shared" si="39"/>
        <v>2018_6100</v>
      </c>
      <c r="D2555" s="126">
        <v>2553</v>
      </c>
      <c r="E2555" s="127">
        <v>6100</v>
      </c>
      <c r="F2555" s="127" t="s">
        <v>237</v>
      </c>
      <c r="G2555" s="127">
        <v>6100</v>
      </c>
      <c r="H2555" s="127">
        <v>2018</v>
      </c>
      <c r="I2555" s="127">
        <v>0</v>
      </c>
      <c r="J2555" s="127">
        <v>1</v>
      </c>
      <c r="K2555" s="127">
        <v>497</v>
      </c>
      <c r="L2555" s="127">
        <v>471</v>
      </c>
      <c r="M2555" s="127">
        <v>841856.41</v>
      </c>
      <c r="N2555" s="127">
        <v>179859.63</v>
      </c>
      <c r="O2555" s="127">
        <v>186858.49</v>
      </c>
      <c r="P2555" s="127">
        <v>283171.51</v>
      </c>
      <c r="Q2555" s="127">
        <v>1693.88</v>
      </c>
    </row>
    <row r="2556" spans="1:17" ht="25.5" x14ac:dyDescent="0.2">
      <c r="A2556" t="str">
        <f t="shared" si="39"/>
        <v>2018_6101</v>
      </c>
      <c r="D2556" s="126">
        <v>2554</v>
      </c>
      <c r="E2556" s="127">
        <v>6101</v>
      </c>
      <c r="F2556" s="127" t="s">
        <v>238</v>
      </c>
      <c r="G2556" s="127">
        <v>6101</v>
      </c>
      <c r="H2556" s="127">
        <v>2018</v>
      </c>
      <c r="I2556" s="127">
        <v>0</v>
      </c>
      <c r="J2556" s="127">
        <v>1</v>
      </c>
      <c r="K2556" s="127">
        <v>6843.1</v>
      </c>
      <c r="L2556" s="127">
        <v>6856.8</v>
      </c>
      <c r="M2556" s="127">
        <v>2335161.5</v>
      </c>
      <c r="N2556" s="127">
        <v>1501927.91</v>
      </c>
      <c r="O2556" s="127">
        <v>1568754.76</v>
      </c>
      <c r="P2556" s="127">
        <v>1251026.32</v>
      </c>
      <c r="Q2556" s="127">
        <v>341.24</v>
      </c>
    </row>
    <row r="2557" spans="1:17" ht="25.5" x14ac:dyDescent="0.2">
      <c r="A2557" t="str">
        <f t="shared" si="39"/>
        <v>2018_6096</v>
      </c>
      <c r="D2557" s="126">
        <v>2555</v>
      </c>
      <c r="E2557" s="127">
        <v>6096</v>
      </c>
      <c r="F2557" s="127" t="s">
        <v>419</v>
      </c>
      <c r="G2557" s="127">
        <v>6096</v>
      </c>
      <c r="H2557" s="127">
        <v>2018</v>
      </c>
      <c r="I2557" s="127">
        <v>0</v>
      </c>
      <c r="J2557" s="127">
        <v>2</v>
      </c>
      <c r="K2557" s="127">
        <v>1128</v>
      </c>
      <c r="L2557" s="127">
        <v>1072</v>
      </c>
      <c r="M2557" s="127">
        <v>764335.57</v>
      </c>
      <c r="N2557" s="127">
        <v>397209.63</v>
      </c>
      <c r="O2557" s="127">
        <v>404377.73</v>
      </c>
      <c r="P2557" s="127">
        <v>448445.61</v>
      </c>
      <c r="Q2557" s="127">
        <v>677.6</v>
      </c>
    </row>
    <row r="2558" spans="1:17" ht="25.5" x14ac:dyDescent="0.2">
      <c r="A2558" t="str">
        <f t="shared" si="39"/>
        <v>2018_6094</v>
      </c>
      <c r="D2558" s="126">
        <v>2556</v>
      </c>
      <c r="E2558" s="127">
        <v>6094</v>
      </c>
      <c r="F2558" s="127" t="s">
        <v>239</v>
      </c>
      <c r="G2558" s="127">
        <v>6094</v>
      </c>
      <c r="H2558" s="127">
        <v>2018</v>
      </c>
      <c r="I2558" s="127">
        <v>0</v>
      </c>
      <c r="J2558" s="127">
        <v>1</v>
      </c>
      <c r="K2558" s="127">
        <v>552.70000000000005</v>
      </c>
      <c r="L2558" s="127">
        <v>469.3</v>
      </c>
      <c r="M2558" s="127">
        <v>405186.56</v>
      </c>
      <c r="N2558" s="127">
        <v>196885.51</v>
      </c>
      <c r="O2558" s="127">
        <v>209056.44</v>
      </c>
      <c r="P2558" s="127">
        <v>118470.51</v>
      </c>
      <c r="Q2558" s="127">
        <v>733.1</v>
      </c>
    </row>
    <row r="2559" spans="1:17" x14ac:dyDescent="0.2">
      <c r="A2559" t="str">
        <f t="shared" si="39"/>
        <v>2018_6102</v>
      </c>
      <c r="D2559" s="126">
        <v>2557</v>
      </c>
      <c r="E2559" s="127">
        <v>6102</v>
      </c>
      <c r="F2559" s="127" t="s">
        <v>240</v>
      </c>
      <c r="G2559" s="127">
        <v>6102</v>
      </c>
      <c r="H2559" s="127">
        <v>2018</v>
      </c>
      <c r="I2559" s="127">
        <v>0</v>
      </c>
      <c r="J2559" s="127">
        <v>1</v>
      </c>
      <c r="K2559" s="127">
        <v>1897</v>
      </c>
      <c r="L2559" s="127">
        <v>1965</v>
      </c>
      <c r="M2559" s="127">
        <v>735345.94</v>
      </c>
      <c r="N2559" s="127">
        <v>947987.49</v>
      </c>
      <c r="O2559" s="127">
        <v>1018886.04</v>
      </c>
      <c r="P2559" s="127">
        <v>659786.69999999995</v>
      </c>
      <c r="Q2559" s="127">
        <v>387.64</v>
      </c>
    </row>
    <row r="2560" spans="1:17" ht="25.5" x14ac:dyDescent="0.2">
      <c r="A2560" t="str">
        <f t="shared" si="39"/>
        <v>2018_6120</v>
      </c>
      <c r="D2560" s="126">
        <v>2558</v>
      </c>
      <c r="E2560" s="127">
        <v>6120</v>
      </c>
      <c r="F2560" s="127" t="s">
        <v>241</v>
      </c>
      <c r="G2560" s="127">
        <v>6120</v>
      </c>
      <c r="H2560" s="127">
        <v>2018</v>
      </c>
      <c r="I2560" s="127">
        <v>0</v>
      </c>
      <c r="J2560" s="127">
        <v>1</v>
      </c>
      <c r="K2560" s="127">
        <v>1161</v>
      </c>
      <c r="L2560" s="127">
        <v>1220</v>
      </c>
      <c r="M2560" s="127">
        <v>605043.77</v>
      </c>
      <c r="N2560" s="127">
        <v>701157.03</v>
      </c>
      <c r="O2560" s="127">
        <v>739533.07</v>
      </c>
      <c r="P2560" s="127">
        <v>683093.96</v>
      </c>
      <c r="Q2560" s="127">
        <v>521.14</v>
      </c>
    </row>
    <row r="2561" spans="1:17" ht="25.5" x14ac:dyDescent="0.2">
      <c r="A2561" t="str">
        <f t="shared" si="39"/>
        <v>2018_6138</v>
      </c>
      <c r="D2561" s="126">
        <v>2559</v>
      </c>
      <c r="E2561" s="127">
        <v>6138</v>
      </c>
      <c r="F2561" s="127" t="s">
        <v>242</v>
      </c>
      <c r="G2561" s="127">
        <v>6138</v>
      </c>
      <c r="H2561" s="127">
        <v>2018</v>
      </c>
      <c r="I2561" s="127">
        <v>0</v>
      </c>
      <c r="J2561" s="127">
        <v>1</v>
      </c>
      <c r="K2561" s="127">
        <v>390.1</v>
      </c>
      <c r="L2561" s="127">
        <v>370</v>
      </c>
      <c r="M2561" s="127">
        <v>194803.34</v>
      </c>
      <c r="N2561" s="127">
        <v>195812.65</v>
      </c>
      <c r="O2561" s="127">
        <v>201026.82</v>
      </c>
      <c r="P2561" s="127">
        <v>109430.11</v>
      </c>
      <c r="Q2561" s="127">
        <v>499.37</v>
      </c>
    </row>
    <row r="2562" spans="1:17" ht="25.5" x14ac:dyDescent="0.2">
      <c r="A2562" t="str">
        <f t="shared" si="39"/>
        <v>2018_5751</v>
      </c>
      <c r="D2562" s="126">
        <v>2560</v>
      </c>
      <c r="E2562" s="127">
        <v>5751</v>
      </c>
      <c r="F2562" s="127" t="s">
        <v>243</v>
      </c>
      <c r="G2562" s="127">
        <v>5751</v>
      </c>
      <c r="H2562" s="127">
        <v>2018</v>
      </c>
      <c r="I2562" s="127">
        <v>0</v>
      </c>
      <c r="J2562" s="127">
        <v>1</v>
      </c>
      <c r="K2562" s="127">
        <v>594.4</v>
      </c>
      <c r="L2562" s="127">
        <v>584.6</v>
      </c>
      <c r="M2562" s="127">
        <v>740570.91</v>
      </c>
      <c r="N2562" s="127">
        <v>125060.03</v>
      </c>
      <c r="O2562" s="127">
        <v>145508.12</v>
      </c>
      <c r="P2562" s="127">
        <v>157789.70000000001</v>
      </c>
      <c r="Q2562" s="127">
        <v>1245.9100000000001</v>
      </c>
    </row>
    <row r="2563" spans="1:17" x14ac:dyDescent="0.2">
      <c r="A2563" t="str">
        <f t="shared" si="39"/>
        <v>2018_6165</v>
      </c>
      <c r="D2563" s="126">
        <v>2561</v>
      </c>
      <c r="E2563" s="127">
        <v>6165</v>
      </c>
      <c r="F2563" s="127" t="s">
        <v>244</v>
      </c>
      <c r="G2563" s="127">
        <v>6165</v>
      </c>
      <c r="H2563" s="127">
        <v>2018</v>
      </c>
      <c r="I2563" s="127">
        <v>0</v>
      </c>
      <c r="J2563" s="127">
        <v>1</v>
      </c>
      <c r="K2563" s="127">
        <v>190.1</v>
      </c>
      <c r="L2563" s="127">
        <v>234.1</v>
      </c>
      <c r="M2563" s="127">
        <v>552024.17000000004</v>
      </c>
      <c r="N2563" s="127">
        <v>150054.76999999999</v>
      </c>
      <c r="O2563" s="127">
        <v>155782.47</v>
      </c>
      <c r="P2563" s="127">
        <v>45373.5</v>
      </c>
      <c r="Q2563" s="127">
        <v>2903.86</v>
      </c>
    </row>
    <row r="2564" spans="1:17" x14ac:dyDescent="0.2">
      <c r="A2564" t="str">
        <f t="shared" ref="A2564:A2627" si="40">CONCATENATE(H2564,"_",G2564)</f>
        <v>2018_6175</v>
      </c>
      <c r="D2564" s="126">
        <v>2562</v>
      </c>
      <c r="E2564" s="127">
        <v>6175</v>
      </c>
      <c r="F2564" s="127" t="s">
        <v>245</v>
      </c>
      <c r="G2564" s="127">
        <v>6175</v>
      </c>
      <c r="H2564" s="127">
        <v>2018</v>
      </c>
      <c r="I2564" s="127">
        <v>0</v>
      </c>
      <c r="J2564" s="127">
        <v>1</v>
      </c>
      <c r="K2564" s="127">
        <v>619.4</v>
      </c>
      <c r="L2564" s="127">
        <v>594.1</v>
      </c>
      <c r="M2564" s="127">
        <v>853068.96</v>
      </c>
      <c r="N2564" s="127">
        <v>446763.7</v>
      </c>
      <c r="O2564" s="127">
        <v>471332.83</v>
      </c>
      <c r="P2564" s="127">
        <v>263782.03999999998</v>
      </c>
      <c r="Q2564" s="127">
        <v>1377.25</v>
      </c>
    </row>
    <row r="2565" spans="1:17" ht="25.5" x14ac:dyDescent="0.2">
      <c r="A2565" t="str">
        <f t="shared" si="40"/>
        <v>2018_6219</v>
      </c>
      <c r="D2565" s="126">
        <v>2563</v>
      </c>
      <c r="E2565" s="127">
        <v>6219</v>
      </c>
      <c r="F2565" s="127" t="s">
        <v>246</v>
      </c>
      <c r="G2565" s="127">
        <v>6219</v>
      </c>
      <c r="H2565" s="127">
        <v>2018</v>
      </c>
      <c r="I2565" s="127">
        <v>0</v>
      </c>
      <c r="J2565" s="127">
        <v>1</v>
      </c>
      <c r="K2565" s="127">
        <v>2351</v>
      </c>
      <c r="L2565" s="127">
        <v>2447.5</v>
      </c>
      <c r="M2565" s="127">
        <v>1064579.6000000001</v>
      </c>
      <c r="N2565" s="127">
        <v>321011.33</v>
      </c>
      <c r="O2565" s="127">
        <v>385604.57</v>
      </c>
      <c r="P2565" s="127">
        <v>787354.32</v>
      </c>
      <c r="Q2565" s="127">
        <v>452.82</v>
      </c>
    </row>
    <row r="2566" spans="1:17" x14ac:dyDescent="0.2">
      <c r="A2566" t="str">
        <f t="shared" si="40"/>
        <v>2018_6246</v>
      </c>
      <c r="D2566" s="126">
        <v>2564</v>
      </c>
      <c r="E2566" s="127">
        <v>6246</v>
      </c>
      <c r="F2566" s="127" t="s">
        <v>247</v>
      </c>
      <c r="G2566" s="127">
        <v>6246</v>
      </c>
      <c r="H2566" s="127">
        <v>2018</v>
      </c>
      <c r="I2566" s="127">
        <v>0</v>
      </c>
      <c r="J2566" s="127">
        <v>1</v>
      </c>
      <c r="K2566" s="127">
        <v>150.80000000000001</v>
      </c>
      <c r="L2566" s="127">
        <v>83.8</v>
      </c>
      <c r="M2566" s="127">
        <v>843471.82</v>
      </c>
      <c r="N2566" s="127">
        <v>99885.6</v>
      </c>
      <c r="O2566" s="127">
        <v>104826.76</v>
      </c>
      <c r="P2566" s="127">
        <v>73961</v>
      </c>
      <c r="Q2566" s="127">
        <v>5593.31</v>
      </c>
    </row>
    <row r="2567" spans="1:17" ht="38.25" x14ac:dyDescent="0.2">
      <c r="A2567" t="str">
        <f t="shared" si="40"/>
        <v>2018_6273</v>
      </c>
      <c r="D2567" s="126">
        <v>2565</v>
      </c>
      <c r="E2567" s="127">
        <v>6273</v>
      </c>
      <c r="F2567" s="127" t="s">
        <v>248</v>
      </c>
      <c r="G2567" s="127">
        <v>6273</v>
      </c>
      <c r="H2567" s="127">
        <v>2018</v>
      </c>
      <c r="I2567" s="127">
        <v>0</v>
      </c>
      <c r="J2567" s="127">
        <v>1</v>
      </c>
      <c r="K2567" s="127">
        <v>809.4</v>
      </c>
      <c r="L2567" s="127">
        <v>807.4</v>
      </c>
      <c r="M2567" s="127">
        <v>465346.85</v>
      </c>
      <c r="N2567" s="127">
        <v>281864.40000000002</v>
      </c>
      <c r="O2567" s="127">
        <v>314694.59000000003</v>
      </c>
      <c r="P2567" s="127">
        <v>261427.15</v>
      </c>
      <c r="Q2567" s="127">
        <v>574.92999999999995</v>
      </c>
    </row>
    <row r="2568" spans="1:17" x14ac:dyDescent="0.2">
      <c r="A2568" t="str">
        <f t="shared" si="40"/>
        <v>2018_6408</v>
      </c>
      <c r="D2568" s="126">
        <v>2566</v>
      </c>
      <c r="E2568" s="127">
        <v>6408</v>
      </c>
      <c r="F2568" s="127" t="s">
        <v>249</v>
      </c>
      <c r="G2568" s="127">
        <v>6408</v>
      </c>
      <c r="H2568" s="127">
        <v>2018</v>
      </c>
      <c r="I2568" s="127">
        <v>0</v>
      </c>
      <c r="J2568" s="127">
        <v>1</v>
      </c>
      <c r="K2568" s="127">
        <v>883.2</v>
      </c>
      <c r="L2568" s="127">
        <v>938.2</v>
      </c>
      <c r="M2568" s="127">
        <v>307570.09999999998</v>
      </c>
      <c r="N2568" s="127">
        <v>174645.79</v>
      </c>
      <c r="O2568" s="127">
        <v>192324.69</v>
      </c>
      <c r="P2568" s="127">
        <v>170461.5</v>
      </c>
      <c r="Q2568" s="127">
        <v>348.25</v>
      </c>
    </row>
    <row r="2569" spans="1:17" x14ac:dyDescent="0.2">
      <c r="A2569" t="str">
        <f t="shared" si="40"/>
        <v>2018_6453</v>
      </c>
      <c r="D2569" s="126">
        <v>2567</v>
      </c>
      <c r="E2569" s="127">
        <v>6453</v>
      </c>
      <c r="F2569" s="127" t="s">
        <v>250</v>
      </c>
      <c r="G2569" s="127">
        <v>6453</v>
      </c>
      <c r="H2569" s="127">
        <v>2018</v>
      </c>
      <c r="I2569" s="127">
        <v>0</v>
      </c>
      <c r="J2569" s="127">
        <v>1</v>
      </c>
      <c r="K2569" s="127">
        <v>608.29999999999995</v>
      </c>
      <c r="L2569" s="127">
        <v>814.5</v>
      </c>
      <c r="M2569" s="127">
        <v>612225.79</v>
      </c>
      <c r="N2569" s="127">
        <v>159949.82999999999</v>
      </c>
      <c r="O2569" s="127">
        <v>174948.59</v>
      </c>
      <c r="P2569" s="127">
        <v>138294</v>
      </c>
      <c r="Q2569" s="127">
        <v>1006.45</v>
      </c>
    </row>
    <row r="2570" spans="1:17" x14ac:dyDescent="0.2">
      <c r="A2570" t="str">
        <f t="shared" si="40"/>
        <v>2018_6460</v>
      </c>
      <c r="D2570" s="126">
        <v>2568</v>
      </c>
      <c r="E2570" s="127">
        <v>6460</v>
      </c>
      <c r="F2570" s="127" t="s">
        <v>251</v>
      </c>
      <c r="G2570" s="127">
        <v>6460</v>
      </c>
      <c r="H2570" s="127">
        <v>2018</v>
      </c>
      <c r="I2570" s="127">
        <v>0</v>
      </c>
      <c r="J2570" s="127">
        <v>1</v>
      </c>
      <c r="K2570" s="127">
        <v>645.1</v>
      </c>
      <c r="L2570" s="127">
        <v>656.8</v>
      </c>
      <c r="M2570" s="127">
        <v>548789.31999999995</v>
      </c>
      <c r="N2570" s="127">
        <v>300129.7</v>
      </c>
      <c r="O2570" s="127">
        <v>319490.3</v>
      </c>
      <c r="P2570" s="127">
        <v>189625.46</v>
      </c>
      <c r="Q2570" s="127">
        <v>850.7</v>
      </c>
    </row>
    <row r="2571" spans="1:17" ht="25.5" x14ac:dyDescent="0.2">
      <c r="A2571" t="str">
        <f t="shared" si="40"/>
        <v>2018_6462</v>
      </c>
      <c r="D2571" s="126">
        <v>2569</v>
      </c>
      <c r="E2571" s="127">
        <v>6462</v>
      </c>
      <c r="F2571" s="127" t="s">
        <v>252</v>
      </c>
      <c r="G2571" s="127">
        <v>6462</v>
      </c>
      <c r="H2571" s="127">
        <v>2018</v>
      </c>
      <c r="I2571" s="127">
        <v>0</v>
      </c>
      <c r="J2571" s="127">
        <v>1</v>
      </c>
      <c r="K2571" s="127">
        <v>275.39999999999998</v>
      </c>
      <c r="L2571" s="127">
        <v>244</v>
      </c>
      <c r="M2571" s="127">
        <v>635578.88</v>
      </c>
      <c r="N2571" s="127">
        <v>179671.88</v>
      </c>
      <c r="O2571" s="127">
        <v>181522.04</v>
      </c>
      <c r="P2571" s="127">
        <v>102598.55</v>
      </c>
      <c r="Q2571" s="127">
        <v>2307.84</v>
      </c>
    </row>
    <row r="2572" spans="1:17" x14ac:dyDescent="0.2">
      <c r="A2572" t="str">
        <f t="shared" si="40"/>
        <v>2018_6471</v>
      </c>
      <c r="D2572" s="126">
        <v>2570</v>
      </c>
      <c r="E2572" s="127">
        <v>6471</v>
      </c>
      <c r="F2572" s="127" t="s">
        <v>253</v>
      </c>
      <c r="G2572" s="127">
        <v>6471</v>
      </c>
      <c r="H2572" s="127">
        <v>2018</v>
      </c>
      <c r="I2572" s="127">
        <v>0</v>
      </c>
      <c r="J2572" s="127">
        <v>1</v>
      </c>
      <c r="K2572" s="127">
        <v>422</v>
      </c>
      <c r="L2572" s="127">
        <v>389</v>
      </c>
      <c r="M2572" s="127">
        <v>212571.02</v>
      </c>
      <c r="N2572" s="127">
        <v>250480.74</v>
      </c>
      <c r="O2572" s="127">
        <v>251384.49</v>
      </c>
      <c r="P2572" s="127">
        <v>194297.31</v>
      </c>
      <c r="Q2572" s="127">
        <v>503.72</v>
      </c>
    </row>
    <row r="2573" spans="1:17" ht="25.5" x14ac:dyDescent="0.2">
      <c r="A2573" t="str">
        <f t="shared" si="40"/>
        <v>2018_6509</v>
      </c>
      <c r="D2573" s="126">
        <v>2571</v>
      </c>
      <c r="E2573" s="127">
        <v>6509</v>
      </c>
      <c r="F2573" s="127" t="s">
        <v>254</v>
      </c>
      <c r="G2573" s="127">
        <v>6509</v>
      </c>
      <c r="H2573" s="127">
        <v>2018</v>
      </c>
      <c r="I2573" s="127">
        <v>0</v>
      </c>
      <c r="J2573" s="127">
        <v>1</v>
      </c>
      <c r="K2573" s="127">
        <v>360.7</v>
      </c>
      <c r="L2573" s="127">
        <v>339.7</v>
      </c>
      <c r="M2573" s="127">
        <v>863065.47</v>
      </c>
      <c r="N2573" s="127">
        <v>150211.81</v>
      </c>
      <c r="O2573" s="127">
        <v>151694.32999999999</v>
      </c>
      <c r="P2573" s="127">
        <v>119492.6</v>
      </c>
      <c r="Q2573" s="127">
        <v>2392.75</v>
      </c>
    </row>
    <row r="2574" spans="1:17" ht="25.5" x14ac:dyDescent="0.2">
      <c r="A2574" t="str">
        <f t="shared" si="40"/>
        <v>2018_6512</v>
      </c>
      <c r="D2574" s="126">
        <v>2572</v>
      </c>
      <c r="E2574" s="127">
        <v>6512</v>
      </c>
      <c r="F2574" s="127" t="s">
        <v>255</v>
      </c>
      <c r="G2574" s="127">
        <v>6512</v>
      </c>
      <c r="H2574" s="127">
        <v>2018</v>
      </c>
      <c r="I2574" s="127">
        <v>0</v>
      </c>
      <c r="J2574" s="127">
        <v>1</v>
      </c>
      <c r="K2574" s="127">
        <v>339.5</v>
      </c>
      <c r="L2574" s="127">
        <v>342.2</v>
      </c>
      <c r="M2574" s="127">
        <v>236062.95</v>
      </c>
      <c r="N2574" s="127">
        <v>251918.58</v>
      </c>
      <c r="O2574" s="127">
        <v>252539.53</v>
      </c>
      <c r="P2574" s="127">
        <v>87067.24</v>
      </c>
      <c r="Q2574" s="127">
        <v>695.33</v>
      </c>
    </row>
    <row r="2575" spans="1:17" ht="25.5" x14ac:dyDescent="0.2">
      <c r="A2575" t="str">
        <f t="shared" si="40"/>
        <v>2018_6516</v>
      </c>
      <c r="D2575" s="126">
        <v>2573</v>
      </c>
      <c r="E2575" s="127">
        <v>6516</v>
      </c>
      <c r="F2575" s="127" t="s">
        <v>256</v>
      </c>
      <c r="G2575" s="127">
        <v>6516</v>
      </c>
      <c r="H2575" s="127">
        <v>2018</v>
      </c>
      <c r="I2575" s="127">
        <v>0</v>
      </c>
      <c r="J2575" s="127">
        <v>1</v>
      </c>
      <c r="K2575" s="127">
        <v>143</v>
      </c>
      <c r="L2575" s="127">
        <v>43</v>
      </c>
      <c r="M2575" s="127">
        <v>509075.78</v>
      </c>
      <c r="N2575" s="127">
        <v>100042.01</v>
      </c>
      <c r="O2575" s="127">
        <v>105493.32</v>
      </c>
      <c r="P2575" s="127">
        <v>43698</v>
      </c>
      <c r="Q2575" s="127">
        <v>3559.97</v>
      </c>
    </row>
    <row r="2576" spans="1:17" ht="25.5" x14ac:dyDescent="0.2">
      <c r="A2576" t="str">
        <f t="shared" si="40"/>
        <v>2018_6534</v>
      </c>
      <c r="D2576" s="126">
        <v>2574</v>
      </c>
      <c r="E2576" s="127">
        <v>6534</v>
      </c>
      <c r="F2576" s="127" t="s">
        <v>257</v>
      </c>
      <c r="G2576" s="127">
        <v>6534</v>
      </c>
      <c r="H2576" s="127">
        <v>2018</v>
      </c>
      <c r="I2576" s="127">
        <v>0</v>
      </c>
      <c r="J2576" s="127">
        <v>1</v>
      </c>
      <c r="K2576" s="127">
        <v>701</v>
      </c>
      <c r="L2576" s="127">
        <v>784</v>
      </c>
      <c r="M2576" s="127">
        <v>17692.009999999998</v>
      </c>
      <c r="N2576" s="127">
        <v>178066.99</v>
      </c>
      <c r="O2576" s="127">
        <v>192830.24</v>
      </c>
      <c r="P2576" s="127">
        <v>274585.99</v>
      </c>
      <c r="Q2576" s="127">
        <v>25.24</v>
      </c>
    </row>
    <row r="2577" spans="1:17" x14ac:dyDescent="0.2">
      <c r="A2577" t="str">
        <f t="shared" si="40"/>
        <v>2018_6536</v>
      </c>
      <c r="D2577" s="126">
        <v>2575</v>
      </c>
      <c r="E2577" s="127">
        <v>1935</v>
      </c>
      <c r="F2577" s="127" t="s">
        <v>258</v>
      </c>
      <c r="G2577" s="127">
        <v>6536</v>
      </c>
      <c r="H2577" s="127">
        <v>2018</v>
      </c>
      <c r="I2577" s="127">
        <v>0</v>
      </c>
      <c r="J2577" s="127">
        <v>1</v>
      </c>
      <c r="K2577" s="127">
        <v>1053.5999999999999</v>
      </c>
      <c r="L2577" s="127">
        <v>1033.7</v>
      </c>
      <c r="M2577" s="127">
        <v>930405.31</v>
      </c>
      <c r="N2577" s="127">
        <v>375958.2</v>
      </c>
      <c r="O2577" s="127">
        <v>402672.97</v>
      </c>
      <c r="P2577" s="127">
        <v>339673.76</v>
      </c>
      <c r="Q2577" s="127">
        <v>883.07</v>
      </c>
    </row>
    <row r="2578" spans="1:17" x14ac:dyDescent="0.2">
      <c r="A2578" t="str">
        <f t="shared" si="40"/>
        <v>2018_6561</v>
      </c>
      <c r="D2578" s="126">
        <v>2576</v>
      </c>
      <c r="E2578" s="127">
        <v>6561</v>
      </c>
      <c r="F2578" s="127" t="s">
        <v>259</v>
      </c>
      <c r="G2578" s="127">
        <v>6561</v>
      </c>
      <c r="H2578" s="127">
        <v>2018</v>
      </c>
      <c r="I2578" s="127">
        <v>0</v>
      </c>
      <c r="J2578" s="127">
        <v>1</v>
      </c>
      <c r="K2578" s="127">
        <v>373.1</v>
      </c>
      <c r="L2578" s="127">
        <v>263</v>
      </c>
      <c r="M2578" s="127">
        <v>289029.14</v>
      </c>
      <c r="N2578" s="127">
        <v>89884.85</v>
      </c>
      <c r="O2578" s="127">
        <v>105519.18</v>
      </c>
      <c r="P2578" s="127">
        <v>96968.11</v>
      </c>
      <c r="Q2578" s="127">
        <v>774.67</v>
      </c>
    </row>
    <row r="2579" spans="1:17" ht="25.5" x14ac:dyDescent="0.2">
      <c r="A2579" t="str">
        <f t="shared" si="40"/>
        <v>2018_6579</v>
      </c>
      <c r="D2579" s="126">
        <v>2577</v>
      </c>
      <c r="E2579" s="127">
        <v>6579</v>
      </c>
      <c r="F2579" s="127" t="s">
        <v>260</v>
      </c>
      <c r="G2579" s="127">
        <v>6579</v>
      </c>
      <c r="H2579" s="127">
        <v>2018</v>
      </c>
      <c r="I2579" s="127">
        <v>0</v>
      </c>
      <c r="J2579" s="127">
        <v>1</v>
      </c>
      <c r="K2579" s="127">
        <v>3406.3</v>
      </c>
      <c r="L2579" s="127">
        <v>3960.5</v>
      </c>
      <c r="M2579" s="127">
        <v>936968.06</v>
      </c>
      <c r="N2579" s="127">
        <v>588536.54</v>
      </c>
      <c r="O2579" s="127">
        <v>667531.69999999995</v>
      </c>
      <c r="P2579" s="127">
        <v>723246.64</v>
      </c>
      <c r="Q2579" s="127">
        <v>275.07</v>
      </c>
    </row>
    <row r="2580" spans="1:17" ht="38.25" x14ac:dyDescent="0.2">
      <c r="A2580" t="str">
        <f t="shared" si="40"/>
        <v>2018_6592</v>
      </c>
      <c r="D2580" s="126">
        <v>2578</v>
      </c>
      <c r="E2580" s="127">
        <v>6592</v>
      </c>
      <c r="F2580" s="127" t="s">
        <v>399</v>
      </c>
      <c r="G2580" s="127">
        <v>6592</v>
      </c>
      <c r="H2580" s="127">
        <v>2018</v>
      </c>
      <c r="I2580" s="127">
        <v>0</v>
      </c>
      <c r="J2580" s="127">
        <v>2</v>
      </c>
      <c r="K2580" s="127">
        <v>983.8</v>
      </c>
      <c r="L2580" s="127">
        <v>811</v>
      </c>
      <c r="M2580" s="127">
        <v>469429.65</v>
      </c>
      <c r="N2580" s="127">
        <v>323304.19</v>
      </c>
      <c r="O2580" s="127">
        <v>395644.15</v>
      </c>
      <c r="P2580" s="127">
        <v>257803.68</v>
      </c>
      <c r="Q2580" s="127">
        <v>477.16</v>
      </c>
    </row>
    <row r="2581" spans="1:17" ht="25.5" x14ac:dyDescent="0.2">
      <c r="A2581" t="str">
        <f t="shared" si="40"/>
        <v>2018_6615</v>
      </c>
      <c r="D2581" s="126">
        <v>2579</v>
      </c>
      <c r="E2581" s="127">
        <v>6615</v>
      </c>
      <c r="F2581" s="127" t="s">
        <v>261</v>
      </c>
      <c r="G2581" s="127">
        <v>6615</v>
      </c>
      <c r="H2581" s="127">
        <v>2018</v>
      </c>
      <c r="I2581" s="127">
        <v>0</v>
      </c>
      <c r="J2581" s="127">
        <v>1</v>
      </c>
      <c r="K2581" s="127">
        <v>692.3</v>
      </c>
      <c r="L2581" s="127">
        <v>830.5</v>
      </c>
      <c r="M2581" s="127">
        <v>382472.55</v>
      </c>
      <c r="N2581" s="127">
        <v>195677.05</v>
      </c>
      <c r="O2581" s="127">
        <v>208848.49</v>
      </c>
      <c r="P2581" s="127">
        <v>272570.78999999998</v>
      </c>
      <c r="Q2581" s="127">
        <v>552.47</v>
      </c>
    </row>
    <row r="2582" spans="1:17" x14ac:dyDescent="0.2">
      <c r="A2582" t="str">
        <f t="shared" si="40"/>
        <v>2018_6651</v>
      </c>
      <c r="D2582" s="126">
        <v>2580</v>
      </c>
      <c r="E2582" s="127">
        <v>6651</v>
      </c>
      <c r="F2582" s="127" t="s">
        <v>262</v>
      </c>
      <c r="G2582" s="127">
        <v>6651</v>
      </c>
      <c r="H2582" s="127">
        <v>2018</v>
      </c>
      <c r="I2582" s="127">
        <v>0</v>
      </c>
      <c r="J2582" s="127">
        <v>1</v>
      </c>
      <c r="K2582" s="127">
        <v>298</v>
      </c>
      <c r="L2582" s="127">
        <v>268.60000000000002</v>
      </c>
      <c r="M2582" s="127">
        <v>369553.52</v>
      </c>
      <c r="N2582" s="127">
        <v>229741.74</v>
      </c>
      <c r="O2582" s="127">
        <v>239238.58</v>
      </c>
      <c r="P2582" s="127">
        <v>122184.64</v>
      </c>
      <c r="Q2582" s="127">
        <v>1240.1099999999999</v>
      </c>
    </row>
    <row r="2583" spans="1:17" ht="38.25" x14ac:dyDescent="0.2">
      <c r="A2583" t="str">
        <f t="shared" si="40"/>
        <v>2018_6660</v>
      </c>
      <c r="D2583" s="126">
        <v>2581</v>
      </c>
      <c r="E2583" s="127">
        <v>6660</v>
      </c>
      <c r="F2583" s="127" t="s">
        <v>263</v>
      </c>
      <c r="G2583" s="127">
        <v>6660</v>
      </c>
      <c r="H2583" s="127">
        <v>2018</v>
      </c>
      <c r="I2583" s="127">
        <v>0</v>
      </c>
      <c r="J2583" s="127">
        <v>1</v>
      </c>
      <c r="K2583" s="127">
        <v>1544</v>
      </c>
      <c r="L2583" s="127">
        <v>1481.6</v>
      </c>
      <c r="M2583" s="127">
        <v>734639.53</v>
      </c>
      <c r="N2583" s="127">
        <v>289929.2</v>
      </c>
      <c r="O2583" s="127">
        <v>320639.84000000003</v>
      </c>
      <c r="P2583" s="127">
        <v>571426.5</v>
      </c>
      <c r="Q2583" s="127">
        <v>475.8</v>
      </c>
    </row>
    <row r="2584" spans="1:17" x14ac:dyDescent="0.2">
      <c r="A2584" t="str">
        <f t="shared" si="40"/>
        <v>2018_6700</v>
      </c>
      <c r="D2584" s="126">
        <v>2582</v>
      </c>
      <c r="E2584" s="127">
        <v>6700</v>
      </c>
      <c r="F2584" s="127" t="s">
        <v>264</v>
      </c>
      <c r="G2584" s="127">
        <v>6700</v>
      </c>
      <c r="H2584" s="127">
        <v>2018</v>
      </c>
      <c r="I2584" s="127">
        <v>0</v>
      </c>
      <c r="J2584" s="127">
        <v>1</v>
      </c>
      <c r="K2584" s="127">
        <v>479.9</v>
      </c>
      <c r="L2584" s="127">
        <v>469.1</v>
      </c>
      <c r="M2584" s="127">
        <v>540314.05000000005</v>
      </c>
      <c r="N2584" s="127">
        <v>125795.54</v>
      </c>
      <c r="O2584" s="127">
        <v>133512.67000000001</v>
      </c>
      <c r="P2584" s="127">
        <v>108797.27</v>
      </c>
      <c r="Q2584" s="127">
        <v>1125.8900000000001</v>
      </c>
    </row>
    <row r="2585" spans="1:17" x14ac:dyDescent="0.2">
      <c r="A2585" t="str">
        <f t="shared" si="40"/>
        <v>2018_6759</v>
      </c>
      <c r="D2585" s="126">
        <v>2583</v>
      </c>
      <c r="E2585" s="127">
        <v>6759</v>
      </c>
      <c r="F2585" s="127" t="s">
        <v>265</v>
      </c>
      <c r="G2585" s="127">
        <v>6759</v>
      </c>
      <c r="H2585" s="127">
        <v>2018</v>
      </c>
      <c r="I2585" s="127">
        <v>0</v>
      </c>
      <c r="J2585" s="127">
        <v>1</v>
      </c>
      <c r="K2585" s="127">
        <v>618.20000000000005</v>
      </c>
      <c r="L2585" s="127">
        <v>575.20000000000005</v>
      </c>
      <c r="M2585" s="127">
        <v>540967.43000000005</v>
      </c>
      <c r="N2585" s="127">
        <v>230187</v>
      </c>
      <c r="O2585" s="127">
        <v>252120.92</v>
      </c>
      <c r="P2585" s="127">
        <v>243831.1</v>
      </c>
      <c r="Q2585" s="127">
        <v>875.07</v>
      </c>
    </row>
    <row r="2586" spans="1:17" ht="25.5" x14ac:dyDescent="0.2">
      <c r="A2586" t="str">
        <f t="shared" si="40"/>
        <v>2018_6762</v>
      </c>
      <c r="D2586" s="126">
        <v>2584</v>
      </c>
      <c r="E2586" s="127">
        <v>6762</v>
      </c>
      <c r="F2586" s="127" t="s">
        <v>266</v>
      </c>
      <c r="G2586" s="127">
        <v>6762</v>
      </c>
      <c r="H2586" s="127">
        <v>2018</v>
      </c>
      <c r="I2586" s="127">
        <v>0</v>
      </c>
      <c r="J2586" s="127">
        <v>1</v>
      </c>
      <c r="K2586" s="127">
        <v>680.2</v>
      </c>
      <c r="L2586" s="127">
        <v>700.2</v>
      </c>
      <c r="M2586" s="127">
        <v>143291.87</v>
      </c>
      <c r="N2586" s="127">
        <v>305490.06</v>
      </c>
      <c r="O2586" s="127">
        <v>307970.56</v>
      </c>
      <c r="P2586" s="127">
        <v>302757.28000000003</v>
      </c>
      <c r="Q2586" s="127">
        <v>210.66</v>
      </c>
    </row>
    <row r="2587" spans="1:17" ht="25.5" x14ac:dyDescent="0.2">
      <c r="A2587" t="str">
        <f t="shared" si="40"/>
        <v>2018_6768</v>
      </c>
      <c r="D2587" s="126">
        <v>2585</v>
      </c>
      <c r="E2587" s="127">
        <v>6768</v>
      </c>
      <c r="F2587" s="127" t="s">
        <v>267</v>
      </c>
      <c r="G2587" s="127">
        <v>6768</v>
      </c>
      <c r="H2587" s="127">
        <v>2018</v>
      </c>
      <c r="I2587" s="127">
        <v>0</v>
      </c>
      <c r="J2587" s="127">
        <v>1</v>
      </c>
      <c r="K2587" s="127">
        <v>1778.1</v>
      </c>
      <c r="L2587" s="127">
        <v>1690.2</v>
      </c>
      <c r="M2587" s="127">
        <v>510708.01</v>
      </c>
      <c r="N2587" s="127">
        <v>1352989.68</v>
      </c>
      <c r="O2587" s="127">
        <v>1417486.43</v>
      </c>
      <c r="P2587" s="127">
        <v>1488037.19</v>
      </c>
      <c r="Q2587" s="127">
        <v>287.22000000000003</v>
      </c>
    </row>
    <row r="2588" spans="1:17" x14ac:dyDescent="0.2">
      <c r="A2588" t="str">
        <f t="shared" si="40"/>
        <v>2018_6795</v>
      </c>
      <c r="D2588" s="126">
        <v>2586</v>
      </c>
      <c r="E2588" s="127">
        <v>6795</v>
      </c>
      <c r="F2588" s="127" t="s">
        <v>268</v>
      </c>
      <c r="G2588" s="127">
        <v>6795</v>
      </c>
      <c r="H2588" s="127">
        <v>2018</v>
      </c>
      <c r="I2588" s="127">
        <v>0</v>
      </c>
      <c r="J2588" s="127">
        <v>1</v>
      </c>
      <c r="K2588" s="127">
        <v>10878.8</v>
      </c>
      <c r="L2588" s="127">
        <v>10573.8</v>
      </c>
      <c r="M2588" s="127">
        <v>1900905.45</v>
      </c>
      <c r="N2588" s="127">
        <v>1499419.64</v>
      </c>
      <c r="O2588" s="127">
        <v>1638846.86</v>
      </c>
      <c r="P2588" s="127">
        <v>1522025.75</v>
      </c>
      <c r="Q2588" s="127">
        <v>174.73</v>
      </c>
    </row>
    <row r="2589" spans="1:17" x14ac:dyDescent="0.2">
      <c r="A2589" t="str">
        <f t="shared" si="40"/>
        <v>2018_6822</v>
      </c>
      <c r="D2589" s="126">
        <v>2587</v>
      </c>
      <c r="E2589" s="127">
        <v>6822</v>
      </c>
      <c r="F2589" s="127" t="s">
        <v>269</v>
      </c>
      <c r="G2589" s="127">
        <v>6822</v>
      </c>
      <c r="H2589" s="127">
        <v>2018</v>
      </c>
      <c r="I2589" s="127">
        <v>0</v>
      </c>
      <c r="J2589" s="127">
        <v>1</v>
      </c>
      <c r="K2589" s="127">
        <v>10599.7</v>
      </c>
      <c r="L2589" s="127">
        <v>10321.1</v>
      </c>
      <c r="M2589" s="127">
        <v>1415473.56</v>
      </c>
      <c r="N2589" s="127">
        <v>599824.75</v>
      </c>
      <c r="O2589" s="127">
        <v>702797.24</v>
      </c>
      <c r="P2589" s="127">
        <v>1330374.2</v>
      </c>
      <c r="Q2589" s="127">
        <v>133.54</v>
      </c>
    </row>
    <row r="2590" spans="1:17" ht="38.25" x14ac:dyDescent="0.2">
      <c r="A2590" t="str">
        <f t="shared" si="40"/>
        <v>2018_6840</v>
      </c>
      <c r="D2590" s="126">
        <v>2588</v>
      </c>
      <c r="E2590" s="127">
        <v>6840</v>
      </c>
      <c r="F2590" s="127" t="s">
        <v>270</v>
      </c>
      <c r="G2590" s="127">
        <v>6840</v>
      </c>
      <c r="H2590" s="127">
        <v>2018</v>
      </c>
      <c r="I2590" s="127">
        <v>0</v>
      </c>
      <c r="J2590" s="127">
        <v>1</v>
      </c>
      <c r="K2590" s="127">
        <v>2079.5</v>
      </c>
      <c r="L2590" s="127">
        <v>2223.5</v>
      </c>
      <c r="M2590" s="127">
        <v>822283.12</v>
      </c>
      <c r="N2590" s="127">
        <v>551707.74</v>
      </c>
      <c r="O2590" s="127">
        <v>596113.65</v>
      </c>
      <c r="P2590" s="127">
        <v>387231.28</v>
      </c>
      <c r="Q2590" s="127">
        <v>395.42</v>
      </c>
    </row>
    <row r="2591" spans="1:17" x14ac:dyDescent="0.2">
      <c r="A2591" t="str">
        <f t="shared" si="40"/>
        <v>2018_6854</v>
      </c>
      <c r="D2591" s="126">
        <v>2589</v>
      </c>
      <c r="E2591" s="127">
        <v>6854</v>
      </c>
      <c r="F2591" s="127" t="s">
        <v>271</v>
      </c>
      <c r="G2591" s="127">
        <v>6854</v>
      </c>
      <c r="H2591" s="127">
        <v>2018</v>
      </c>
      <c r="I2591" s="127">
        <v>0</v>
      </c>
      <c r="J2591" s="127">
        <v>1</v>
      </c>
      <c r="K2591" s="127">
        <v>575.6</v>
      </c>
      <c r="L2591" s="127">
        <v>607.1</v>
      </c>
      <c r="M2591" s="127">
        <v>650607.28</v>
      </c>
      <c r="N2591" s="127">
        <v>99657.82</v>
      </c>
      <c r="O2591" s="127">
        <v>115042.29</v>
      </c>
      <c r="P2591" s="127">
        <v>204399.84</v>
      </c>
      <c r="Q2591" s="127">
        <v>1130.31</v>
      </c>
    </row>
    <row r="2592" spans="1:17" ht="25.5" x14ac:dyDescent="0.2">
      <c r="A2592" t="str">
        <f t="shared" si="40"/>
        <v>2018_6867</v>
      </c>
      <c r="D2592" s="126">
        <v>2590</v>
      </c>
      <c r="E2592" s="127">
        <v>6867</v>
      </c>
      <c r="F2592" s="127" t="s">
        <v>272</v>
      </c>
      <c r="G2592" s="127">
        <v>6867</v>
      </c>
      <c r="H2592" s="127">
        <v>2018</v>
      </c>
      <c r="I2592" s="127">
        <v>0</v>
      </c>
      <c r="J2592" s="127">
        <v>2</v>
      </c>
      <c r="K2592" s="127">
        <v>1697.7</v>
      </c>
      <c r="L2592" s="127">
        <v>1691.4</v>
      </c>
      <c r="M2592" s="127">
        <v>599382.74</v>
      </c>
      <c r="N2592" s="127">
        <v>600497.16</v>
      </c>
      <c r="O2592" s="127">
        <v>646903.99</v>
      </c>
      <c r="P2592" s="127">
        <v>530826.85</v>
      </c>
      <c r="Q2592" s="127">
        <v>353.06</v>
      </c>
    </row>
    <row r="2593" spans="1:17" ht="38.25" x14ac:dyDescent="0.2">
      <c r="A2593" t="str">
        <f t="shared" si="40"/>
        <v>2018_6921</v>
      </c>
      <c r="D2593" s="126">
        <v>2591</v>
      </c>
      <c r="E2593" s="127">
        <v>6921</v>
      </c>
      <c r="F2593" s="127" t="s">
        <v>273</v>
      </c>
      <c r="G2593" s="127">
        <v>6921</v>
      </c>
      <c r="H2593" s="127">
        <v>2018</v>
      </c>
      <c r="I2593" s="127">
        <v>0</v>
      </c>
      <c r="J2593" s="127">
        <v>1</v>
      </c>
      <c r="K2593" s="127">
        <v>286.2</v>
      </c>
      <c r="L2593" s="127">
        <v>303.3</v>
      </c>
      <c r="M2593" s="127">
        <v>519056.79</v>
      </c>
      <c r="N2593" s="127">
        <v>125032.45</v>
      </c>
      <c r="O2593" s="127">
        <v>134621.18</v>
      </c>
      <c r="P2593" s="127">
        <v>101013.74</v>
      </c>
      <c r="Q2593" s="127">
        <v>1813.62</v>
      </c>
    </row>
    <row r="2594" spans="1:17" ht="25.5" x14ac:dyDescent="0.2">
      <c r="A2594" t="str">
        <f t="shared" si="40"/>
        <v>2018_6930</v>
      </c>
      <c r="D2594" s="126">
        <v>2592</v>
      </c>
      <c r="E2594" s="127">
        <v>6930</v>
      </c>
      <c r="F2594" s="127" t="s">
        <v>274</v>
      </c>
      <c r="G2594" s="127">
        <v>6930</v>
      </c>
      <c r="H2594" s="127">
        <v>2018</v>
      </c>
      <c r="I2594" s="127">
        <v>0</v>
      </c>
      <c r="J2594" s="127">
        <v>1</v>
      </c>
      <c r="K2594" s="127">
        <v>774.3</v>
      </c>
      <c r="L2594" s="127">
        <v>777.1</v>
      </c>
      <c r="M2594" s="127">
        <v>584297.84</v>
      </c>
      <c r="N2594" s="127">
        <v>378858.88</v>
      </c>
      <c r="O2594" s="127">
        <v>396750.44</v>
      </c>
      <c r="P2594" s="127">
        <v>193581.96</v>
      </c>
      <c r="Q2594" s="127">
        <v>754.61</v>
      </c>
    </row>
    <row r="2595" spans="1:17" ht="38.25" x14ac:dyDescent="0.2">
      <c r="A2595" t="str">
        <f t="shared" si="40"/>
        <v>2018_6937</v>
      </c>
      <c r="D2595" s="126">
        <v>2593</v>
      </c>
      <c r="E2595" s="127">
        <v>6937</v>
      </c>
      <c r="F2595" s="127" t="s">
        <v>347</v>
      </c>
      <c r="G2595" s="127">
        <v>6937</v>
      </c>
      <c r="H2595" s="127">
        <v>2018</v>
      </c>
      <c r="I2595" s="127">
        <v>0</v>
      </c>
      <c r="J2595" s="127">
        <v>1</v>
      </c>
      <c r="K2595" s="127">
        <v>465.2</v>
      </c>
      <c r="L2595" s="127">
        <v>919.3</v>
      </c>
      <c r="M2595" s="127">
        <v>141553.18</v>
      </c>
      <c r="N2595" s="127">
        <v>124468.4</v>
      </c>
      <c r="O2595" s="127">
        <v>135533.28</v>
      </c>
      <c r="P2595" s="127">
        <v>252841.84</v>
      </c>
      <c r="Q2595" s="127">
        <v>304.27999999999997</v>
      </c>
    </row>
    <row r="2596" spans="1:17" ht="25.5" x14ac:dyDescent="0.2">
      <c r="A2596" t="str">
        <f t="shared" si="40"/>
        <v>2018_6943</v>
      </c>
      <c r="D2596" s="126">
        <v>2594</v>
      </c>
      <c r="E2596" s="127">
        <v>6943</v>
      </c>
      <c r="F2596" s="127" t="s">
        <v>275</v>
      </c>
      <c r="G2596" s="127">
        <v>6943</v>
      </c>
      <c r="H2596" s="127">
        <v>2018</v>
      </c>
      <c r="I2596" s="127">
        <v>0</v>
      </c>
      <c r="J2596" s="127">
        <v>1</v>
      </c>
      <c r="K2596" s="127">
        <v>260.10000000000002</v>
      </c>
      <c r="L2596" s="127">
        <v>259.2</v>
      </c>
      <c r="M2596" s="127">
        <v>46894.879999999997</v>
      </c>
      <c r="N2596" s="127">
        <v>70731.48</v>
      </c>
      <c r="O2596" s="127">
        <v>79601.539999999994</v>
      </c>
      <c r="P2596" s="127">
        <v>103585</v>
      </c>
      <c r="Q2596" s="127">
        <v>180.3</v>
      </c>
    </row>
    <row r="2597" spans="1:17" ht="38.25" x14ac:dyDescent="0.2">
      <c r="A2597" t="str">
        <f t="shared" si="40"/>
        <v>2018_6264</v>
      </c>
      <c r="D2597" s="126">
        <v>2595</v>
      </c>
      <c r="E2597" s="127">
        <v>6264</v>
      </c>
      <c r="F2597" s="127" t="s">
        <v>276</v>
      </c>
      <c r="G2597" s="127">
        <v>6264</v>
      </c>
      <c r="H2597" s="127">
        <v>2018</v>
      </c>
      <c r="I2597" s="127">
        <v>0</v>
      </c>
      <c r="J2597" s="127">
        <v>1</v>
      </c>
      <c r="K2597" s="127">
        <v>912.4</v>
      </c>
      <c r="L2597" s="127">
        <v>781.4</v>
      </c>
      <c r="M2597" s="127">
        <v>588606.94999999995</v>
      </c>
      <c r="N2597" s="127">
        <v>247991.46</v>
      </c>
      <c r="O2597" s="127">
        <v>272854.93</v>
      </c>
      <c r="P2597" s="127">
        <v>175006.62</v>
      </c>
      <c r="Q2597" s="127">
        <v>645.12</v>
      </c>
    </row>
    <row r="2598" spans="1:17" ht="38.25" x14ac:dyDescent="0.2">
      <c r="A2598" t="str">
        <f t="shared" si="40"/>
        <v>2018_6950</v>
      </c>
      <c r="D2598" s="126">
        <v>2596</v>
      </c>
      <c r="E2598" s="127">
        <v>6950</v>
      </c>
      <c r="F2598" s="127" t="s">
        <v>348</v>
      </c>
      <c r="G2598" s="127">
        <v>6950</v>
      </c>
      <c r="H2598" s="127">
        <v>2018</v>
      </c>
      <c r="I2598" s="127">
        <v>0</v>
      </c>
      <c r="J2598" s="127">
        <v>1</v>
      </c>
      <c r="K2598" s="127">
        <v>1442.9</v>
      </c>
      <c r="L2598" s="127">
        <v>1389.8</v>
      </c>
      <c r="M2598" s="127">
        <v>1446621.84</v>
      </c>
      <c r="N2598" s="127">
        <v>531458.89</v>
      </c>
      <c r="O2598" s="127">
        <v>576403.07999999996</v>
      </c>
      <c r="P2598" s="127">
        <v>462066.63</v>
      </c>
      <c r="Q2598" s="127">
        <v>1002.58</v>
      </c>
    </row>
    <row r="2599" spans="1:17" ht="38.25" x14ac:dyDescent="0.2">
      <c r="A2599" t="str">
        <f t="shared" si="40"/>
        <v>2018_6957</v>
      </c>
      <c r="D2599" s="126">
        <v>2597</v>
      </c>
      <c r="E2599" s="127">
        <v>6957</v>
      </c>
      <c r="F2599" s="127" t="s">
        <v>277</v>
      </c>
      <c r="G2599" s="127">
        <v>6957</v>
      </c>
      <c r="H2599" s="127">
        <v>2018</v>
      </c>
      <c r="I2599" s="127">
        <v>0</v>
      </c>
      <c r="J2599" s="127">
        <v>1</v>
      </c>
      <c r="K2599" s="127">
        <v>8918</v>
      </c>
      <c r="L2599" s="127">
        <v>8925.5</v>
      </c>
      <c r="M2599" s="127">
        <v>9278121.2400000002</v>
      </c>
      <c r="N2599" s="127">
        <v>1833522.45</v>
      </c>
      <c r="O2599" s="127">
        <v>2287060.7999999998</v>
      </c>
      <c r="P2599" s="127">
        <v>3725249.94</v>
      </c>
      <c r="Q2599" s="127">
        <v>1040.3800000000001</v>
      </c>
    </row>
    <row r="2600" spans="1:17" ht="25.5" x14ac:dyDescent="0.2">
      <c r="A2600" t="str">
        <f t="shared" si="40"/>
        <v>2018_5922</v>
      </c>
      <c r="D2600" s="126">
        <v>2598</v>
      </c>
      <c r="E2600" s="127">
        <v>5922</v>
      </c>
      <c r="F2600" s="127" t="s">
        <v>349</v>
      </c>
      <c r="G2600" s="127">
        <v>5922</v>
      </c>
      <c r="H2600" s="127">
        <v>2018</v>
      </c>
      <c r="I2600" s="127">
        <v>0</v>
      </c>
      <c r="J2600" s="127">
        <v>1</v>
      </c>
      <c r="K2600" s="127">
        <v>700.9</v>
      </c>
      <c r="L2600" s="127">
        <v>649.79999999999995</v>
      </c>
      <c r="M2600" s="127">
        <v>975344.99</v>
      </c>
      <c r="N2600" s="127">
        <v>300470.84000000003</v>
      </c>
      <c r="O2600" s="127">
        <v>306284.68</v>
      </c>
      <c r="P2600" s="127">
        <v>143888.95000000001</v>
      </c>
      <c r="Q2600" s="127">
        <v>1391.56</v>
      </c>
    </row>
    <row r="2601" spans="1:17" ht="25.5" x14ac:dyDescent="0.2">
      <c r="A2601" t="str">
        <f t="shared" si="40"/>
        <v>2018_819</v>
      </c>
      <c r="D2601" s="126">
        <v>2599</v>
      </c>
      <c r="E2601" s="127">
        <v>819</v>
      </c>
      <c r="F2601" s="127" t="s">
        <v>278</v>
      </c>
      <c r="G2601" s="127">
        <v>819</v>
      </c>
      <c r="H2601" s="127">
        <v>2018</v>
      </c>
      <c r="I2601" s="127">
        <v>0</v>
      </c>
      <c r="J2601" s="127">
        <v>1</v>
      </c>
      <c r="K2601" s="127">
        <v>544.70000000000005</v>
      </c>
      <c r="L2601" s="127">
        <v>550.6</v>
      </c>
      <c r="M2601" s="127">
        <v>149235.87</v>
      </c>
      <c r="N2601" s="127">
        <v>250013.03</v>
      </c>
      <c r="O2601" s="127">
        <v>254774.16</v>
      </c>
      <c r="P2601" s="127">
        <v>227122.5</v>
      </c>
      <c r="Q2601" s="127">
        <v>273.98</v>
      </c>
    </row>
    <row r="2602" spans="1:17" ht="25.5" x14ac:dyDescent="0.2">
      <c r="A2602" t="str">
        <f t="shared" si="40"/>
        <v>2018_6969</v>
      </c>
      <c r="D2602" s="126">
        <v>2600</v>
      </c>
      <c r="E2602" s="127">
        <v>6969</v>
      </c>
      <c r="F2602" s="127" t="s">
        <v>279</v>
      </c>
      <c r="G2602" s="127">
        <v>6969</v>
      </c>
      <c r="H2602" s="127">
        <v>2018</v>
      </c>
      <c r="I2602" s="127">
        <v>0</v>
      </c>
      <c r="J2602" s="127">
        <v>1</v>
      </c>
      <c r="K2602" s="127">
        <v>346</v>
      </c>
      <c r="L2602" s="127">
        <v>305</v>
      </c>
      <c r="M2602" s="127">
        <v>559676.14</v>
      </c>
      <c r="N2602" s="127">
        <v>450784.09</v>
      </c>
      <c r="O2602" s="127">
        <v>462434.45</v>
      </c>
      <c r="P2602" s="127">
        <v>190495.7</v>
      </c>
      <c r="Q2602" s="127">
        <v>1617.56</v>
      </c>
    </row>
    <row r="2603" spans="1:17" ht="25.5" x14ac:dyDescent="0.2">
      <c r="A2603" t="str">
        <f t="shared" si="40"/>
        <v>2018_6975</v>
      </c>
      <c r="D2603" s="126">
        <v>2601</v>
      </c>
      <c r="E2603" s="127">
        <v>6975</v>
      </c>
      <c r="F2603" s="127" t="s">
        <v>280</v>
      </c>
      <c r="G2603" s="127">
        <v>6975</v>
      </c>
      <c r="H2603" s="127">
        <v>2018</v>
      </c>
      <c r="I2603" s="127">
        <v>0</v>
      </c>
      <c r="J2603" s="127">
        <v>1</v>
      </c>
      <c r="K2603" s="127">
        <v>1377.1</v>
      </c>
      <c r="L2603" s="127">
        <v>1348.1</v>
      </c>
      <c r="M2603" s="127">
        <v>214059.61</v>
      </c>
      <c r="N2603" s="127">
        <v>110124.6</v>
      </c>
      <c r="O2603" s="127">
        <v>111713.26</v>
      </c>
      <c r="P2603" s="127">
        <v>125797.23</v>
      </c>
      <c r="Q2603" s="127">
        <v>155.44</v>
      </c>
    </row>
    <row r="2604" spans="1:17" ht="25.5" x14ac:dyDescent="0.2">
      <c r="A2604" t="str">
        <f t="shared" si="40"/>
        <v>2018_6983</v>
      </c>
      <c r="D2604" s="126">
        <v>2602</v>
      </c>
      <c r="E2604" s="127">
        <v>6983</v>
      </c>
      <c r="F2604" s="127" t="s">
        <v>281</v>
      </c>
      <c r="G2604" s="127">
        <v>6983</v>
      </c>
      <c r="H2604" s="127">
        <v>2018</v>
      </c>
      <c r="I2604" s="127">
        <v>0</v>
      </c>
      <c r="J2604" s="127">
        <v>1</v>
      </c>
      <c r="K2604" s="127">
        <v>923</v>
      </c>
      <c r="L2604" s="127">
        <v>905</v>
      </c>
      <c r="M2604" s="127">
        <v>228905.02</v>
      </c>
      <c r="N2604" s="127">
        <v>219717.43</v>
      </c>
      <c r="O2604" s="127">
        <v>240602.16</v>
      </c>
      <c r="P2604" s="127">
        <v>189200</v>
      </c>
      <c r="Q2604" s="127">
        <v>248</v>
      </c>
    </row>
    <row r="2605" spans="1:17" ht="25.5" x14ac:dyDescent="0.2">
      <c r="A2605" t="str">
        <f t="shared" si="40"/>
        <v>2018_6985</v>
      </c>
      <c r="D2605" s="126">
        <v>2603</v>
      </c>
      <c r="E2605" s="127">
        <v>6985</v>
      </c>
      <c r="F2605" s="127" t="s">
        <v>282</v>
      </c>
      <c r="G2605" s="127">
        <v>6985</v>
      </c>
      <c r="H2605" s="127">
        <v>2018</v>
      </c>
      <c r="I2605" s="127">
        <v>0</v>
      </c>
      <c r="J2605" s="127">
        <v>1</v>
      </c>
      <c r="K2605" s="127">
        <v>896.1</v>
      </c>
      <c r="L2605" s="127">
        <v>987.1</v>
      </c>
      <c r="M2605" s="127">
        <v>248833.93</v>
      </c>
      <c r="N2605" s="127">
        <v>180645.57</v>
      </c>
      <c r="O2605" s="127">
        <v>181079.88</v>
      </c>
      <c r="P2605" s="127">
        <v>191708.06</v>
      </c>
      <c r="Q2605" s="127">
        <v>277.69</v>
      </c>
    </row>
    <row r="2606" spans="1:17" ht="25.5" x14ac:dyDescent="0.2">
      <c r="A2606" t="str">
        <f t="shared" si="40"/>
        <v>2018_6987</v>
      </c>
      <c r="D2606" s="126">
        <v>2604</v>
      </c>
      <c r="E2606" s="127">
        <v>6987</v>
      </c>
      <c r="F2606" s="127" t="s">
        <v>283</v>
      </c>
      <c r="G2606" s="127">
        <v>6987</v>
      </c>
      <c r="H2606" s="127">
        <v>2018</v>
      </c>
      <c r="I2606" s="127">
        <v>0</v>
      </c>
      <c r="J2606" s="127">
        <v>1</v>
      </c>
      <c r="K2606" s="127">
        <v>606</v>
      </c>
      <c r="L2606" s="127">
        <v>572.6</v>
      </c>
      <c r="M2606" s="127">
        <v>668488.74</v>
      </c>
      <c r="N2606" s="127">
        <v>384774.34</v>
      </c>
      <c r="O2606" s="127">
        <v>400263.75</v>
      </c>
      <c r="P2606" s="127">
        <v>260416.49</v>
      </c>
      <c r="Q2606" s="127">
        <v>1103.1199999999999</v>
      </c>
    </row>
    <row r="2607" spans="1:17" ht="25.5" x14ac:dyDescent="0.2">
      <c r="A2607" t="str">
        <f t="shared" si="40"/>
        <v>2018_6990</v>
      </c>
      <c r="D2607" s="126">
        <v>2605</v>
      </c>
      <c r="E2607" s="127">
        <v>6990</v>
      </c>
      <c r="F2607" s="127" t="s">
        <v>284</v>
      </c>
      <c r="G2607" s="127">
        <v>6990</v>
      </c>
      <c r="H2607" s="127">
        <v>2018</v>
      </c>
      <c r="I2607" s="127">
        <v>0</v>
      </c>
      <c r="J2607" s="127">
        <v>1</v>
      </c>
      <c r="K2607" s="127">
        <v>833.8</v>
      </c>
      <c r="L2607" s="127">
        <v>769.7</v>
      </c>
      <c r="M2607" s="127">
        <v>45835.22</v>
      </c>
      <c r="N2607" s="127">
        <v>300064.08</v>
      </c>
      <c r="O2607" s="127">
        <v>304779.27</v>
      </c>
      <c r="P2607" s="127">
        <v>305413.26</v>
      </c>
      <c r="Q2607" s="127">
        <v>54.97</v>
      </c>
    </row>
    <row r="2608" spans="1:17" ht="38.25" x14ac:dyDescent="0.2">
      <c r="A2608" t="str">
        <f t="shared" si="40"/>
        <v>2018_6961</v>
      </c>
      <c r="D2608" s="126">
        <v>2606</v>
      </c>
      <c r="E2608" s="127">
        <v>6961</v>
      </c>
      <c r="F2608" s="127" t="s">
        <v>350</v>
      </c>
      <c r="G2608" s="127">
        <v>6961</v>
      </c>
      <c r="H2608" s="127">
        <v>2018</v>
      </c>
      <c r="I2608" s="127">
        <v>0</v>
      </c>
      <c r="J2608" s="127">
        <v>1</v>
      </c>
      <c r="K2608" s="127">
        <v>3099.5</v>
      </c>
      <c r="L2608" s="127">
        <v>3285.5</v>
      </c>
      <c r="M2608" s="127">
        <v>2227361.4900000002</v>
      </c>
      <c r="N2608" s="127">
        <v>1426514.51</v>
      </c>
      <c r="O2608" s="127">
        <v>1532980.23</v>
      </c>
      <c r="P2608" s="127">
        <v>1091322.6599999999</v>
      </c>
      <c r="Q2608" s="127">
        <v>718.62</v>
      </c>
    </row>
    <row r="2609" spans="1:17" ht="25.5" x14ac:dyDescent="0.2">
      <c r="A2609" t="str">
        <f t="shared" si="40"/>
        <v>2018_6992</v>
      </c>
      <c r="D2609" s="126">
        <v>2607</v>
      </c>
      <c r="E2609" s="127">
        <v>6992</v>
      </c>
      <c r="F2609" s="127" t="s">
        <v>285</v>
      </c>
      <c r="G2609" s="127">
        <v>6992</v>
      </c>
      <c r="H2609" s="127">
        <v>2018</v>
      </c>
      <c r="I2609" s="127">
        <v>0</v>
      </c>
      <c r="J2609" s="127">
        <v>1</v>
      </c>
      <c r="K2609" s="127">
        <v>532</v>
      </c>
      <c r="L2609" s="127">
        <v>558.4</v>
      </c>
      <c r="M2609" s="127">
        <v>449291.5</v>
      </c>
      <c r="N2609" s="127">
        <v>349509.75</v>
      </c>
      <c r="O2609" s="127">
        <v>364709.16</v>
      </c>
      <c r="P2609" s="127">
        <v>601729.4</v>
      </c>
      <c r="Q2609" s="127">
        <v>844.53</v>
      </c>
    </row>
    <row r="2610" spans="1:17" x14ac:dyDescent="0.2">
      <c r="A2610" t="str">
        <f t="shared" si="40"/>
        <v>2018_7002</v>
      </c>
      <c r="D2610" s="126">
        <v>2608</v>
      </c>
      <c r="E2610" s="127">
        <v>7002</v>
      </c>
      <c r="F2610" s="127" t="s">
        <v>286</v>
      </c>
      <c r="G2610" s="127">
        <v>7002</v>
      </c>
      <c r="H2610" s="127">
        <v>2018</v>
      </c>
      <c r="I2610" s="127">
        <v>0</v>
      </c>
      <c r="J2610" s="127">
        <v>1</v>
      </c>
      <c r="K2610" s="127">
        <v>205.2</v>
      </c>
      <c r="L2610" s="127">
        <v>201.2</v>
      </c>
      <c r="M2610" s="127">
        <v>255731.32</v>
      </c>
      <c r="N2610" s="127">
        <v>75127.66</v>
      </c>
      <c r="O2610" s="127">
        <v>80713.34</v>
      </c>
      <c r="P2610" s="127">
        <v>118979.47</v>
      </c>
      <c r="Q2610" s="127">
        <v>1246.25</v>
      </c>
    </row>
    <row r="2611" spans="1:17" ht="25.5" x14ac:dyDescent="0.2">
      <c r="A2611" t="str">
        <f t="shared" si="40"/>
        <v>2018_7029</v>
      </c>
      <c r="D2611" s="126">
        <v>2609</v>
      </c>
      <c r="E2611" s="127">
        <v>7029</v>
      </c>
      <c r="F2611" s="127" t="s">
        <v>287</v>
      </c>
      <c r="G2611" s="127">
        <v>7029</v>
      </c>
      <c r="H2611" s="127">
        <v>2018</v>
      </c>
      <c r="I2611" s="127">
        <v>0</v>
      </c>
      <c r="J2611" s="127">
        <v>1</v>
      </c>
      <c r="K2611" s="127">
        <v>1124.0999999999999</v>
      </c>
      <c r="L2611" s="127">
        <v>1159.8</v>
      </c>
      <c r="M2611" s="127">
        <v>459214.74</v>
      </c>
      <c r="N2611" s="127">
        <v>374770.17</v>
      </c>
      <c r="O2611" s="127">
        <v>416569.31</v>
      </c>
      <c r="P2611" s="127">
        <v>399848.76</v>
      </c>
      <c r="Q2611" s="127">
        <v>408.52</v>
      </c>
    </row>
    <row r="2612" spans="1:17" x14ac:dyDescent="0.2">
      <c r="A2612" t="str">
        <f t="shared" si="40"/>
        <v>2018_7038</v>
      </c>
      <c r="D2612" s="126">
        <v>2610</v>
      </c>
      <c r="E2612" s="127">
        <v>7038</v>
      </c>
      <c r="F2612" s="127" t="s">
        <v>288</v>
      </c>
      <c r="G2612" s="127">
        <v>7038</v>
      </c>
      <c r="H2612" s="127">
        <v>2018</v>
      </c>
      <c r="I2612" s="127">
        <v>0</v>
      </c>
      <c r="J2612" s="127">
        <v>1</v>
      </c>
      <c r="K2612" s="127">
        <v>828.6</v>
      </c>
      <c r="L2612" s="127">
        <v>868.6</v>
      </c>
      <c r="M2612" s="127">
        <v>492439.87</v>
      </c>
      <c r="N2612" s="127">
        <v>150152.19</v>
      </c>
      <c r="O2612" s="127">
        <v>170614.21</v>
      </c>
      <c r="P2612" s="127">
        <v>201744.96</v>
      </c>
      <c r="Q2612" s="127">
        <v>594.29999999999995</v>
      </c>
    </row>
    <row r="2613" spans="1:17" ht="25.5" x14ac:dyDescent="0.2">
      <c r="A2613" t="str">
        <f t="shared" si="40"/>
        <v>2018_7047</v>
      </c>
      <c r="D2613" s="126">
        <v>2611</v>
      </c>
      <c r="E2613" s="127">
        <v>7047</v>
      </c>
      <c r="F2613" s="127" t="s">
        <v>289</v>
      </c>
      <c r="G2613" s="127">
        <v>7047</v>
      </c>
      <c r="H2613" s="127">
        <v>2018</v>
      </c>
      <c r="I2613" s="127">
        <v>0</v>
      </c>
      <c r="J2613" s="127">
        <v>1</v>
      </c>
      <c r="K2613" s="127">
        <v>339.3</v>
      </c>
      <c r="L2613" s="127">
        <v>430.1</v>
      </c>
      <c r="M2613" s="127">
        <v>194715.43</v>
      </c>
      <c r="N2613" s="127">
        <v>52782.879999999997</v>
      </c>
      <c r="O2613" s="127">
        <v>53503.19</v>
      </c>
      <c r="P2613" s="127">
        <v>96370</v>
      </c>
      <c r="Q2613" s="127">
        <v>573.87</v>
      </c>
    </row>
    <row r="2614" spans="1:17" x14ac:dyDescent="0.2">
      <c r="A2614" t="str">
        <f t="shared" si="40"/>
        <v>2018_7056</v>
      </c>
      <c r="D2614" s="126">
        <v>2612</v>
      </c>
      <c r="E2614" s="127">
        <v>7056</v>
      </c>
      <c r="F2614" s="127" t="s">
        <v>290</v>
      </c>
      <c r="G2614" s="127">
        <v>7056</v>
      </c>
      <c r="H2614" s="127">
        <v>2018</v>
      </c>
      <c r="I2614" s="127">
        <v>0</v>
      </c>
      <c r="J2614" s="127">
        <v>1</v>
      </c>
      <c r="K2614" s="127">
        <v>1710.4</v>
      </c>
      <c r="L2614" s="127">
        <v>1682.7</v>
      </c>
      <c r="M2614" s="127">
        <v>1888418.17</v>
      </c>
      <c r="N2614" s="127">
        <v>199707.78</v>
      </c>
      <c r="O2614" s="127">
        <v>240890.9</v>
      </c>
      <c r="P2614" s="127">
        <v>308266.82</v>
      </c>
      <c r="Q2614" s="127">
        <v>1104.08</v>
      </c>
    </row>
    <row r="2615" spans="1:17" ht="25.5" x14ac:dyDescent="0.2">
      <c r="A2615" t="str">
        <f t="shared" si="40"/>
        <v>2018_7092</v>
      </c>
      <c r="D2615" s="126">
        <v>2613</v>
      </c>
      <c r="E2615" s="127">
        <v>7092</v>
      </c>
      <c r="F2615" s="127" t="s">
        <v>291</v>
      </c>
      <c r="G2615" s="127">
        <v>7092</v>
      </c>
      <c r="H2615" s="127">
        <v>2018</v>
      </c>
      <c r="I2615" s="127">
        <v>0</v>
      </c>
      <c r="J2615" s="127">
        <v>1</v>
      </c>
      <c r="K2615" s="127">
        <v>470</v>
      </c>
      <c r="L2615" s="127">
        <v>460</v>
      </c>
      <c r="M2615" s="127">
        <v>205983.6</v>
      </c>
      <c r="N2615" s="127">
        <v>119158.75</v>
      </c>
      <c r="O2615" s="127">
        <v>129044.67</v>
      </c>
      <c r="P2615" s="127">
        <v>168252.3</v>
      </c>
      <c r="Q2615" s="127">
        <v>438.26</v>
      </c>
    </row>
    <row r="2616" spans="1:17" ht="25.5" x14ac:dyDescent="0.2">
      <c r="A2616" t="str">
        <f t="shared" si="40"/>
        <v>2018_7098</v>
      </c>
      <c r="D2616" s="126">
        <v>2614</v>
      </c>
      <c r="E2616" s="127">
        <v>7098</v>
      </c>
      <c r="F2616" s="127" t="s">
        <v>292</v>
      </c>
      <c r="G2616" s="127">
        <v>7098</v>
      </c>
      <c r="H2616" s="127">
        <v>2018</v>
      </c>
      <c r="I2616" s="127">
        <v>0</v>
      </c>
      <c r="J2616" s="127">
        <v>1</v>
      </c>
      <c r="K2616" s="127">
        <v>549.9</v>
      </c>
      <c r="L2616" s="127">
        <v>572</v>
      </c>
      <c r="M2616" s="127">
        <v>339244.34</v>
      </c>
      <c r="N2616" s="127">
        <v>200712.31</v>
      </c>
      <c r="O2616" s="127">
        <v>204589.45</v>
      </c>
      <c r="P2616" s="127">
        <v>177192.98</v>
      </c>
      <c r="Q2616" s="127">
        <v>616.91999999999996</v>
      </c>
    </row>
    <row r="2617" spans="1:17" ht="25.5" x14ac:dyDescent="0.2">
      <c r="A2617" t="str">
        <f t="shared" si="40"/>
        <v>2018_7110</v>
      </c>
      <c r="D2617" s="126">
        <v>2615</v>
      </c>
      <c r="E2617" s="127">
        <v>7110</v>
      </c>
      <c r="F2617" s="127" t="s">
        <v>293</v>
      </c>
      <c r="G2617" s="127">
        <v>7110</v>
      </c>
      <c r="H2617" s="127">
        <v>2018</v>
      </c>
      <c r="I2617" s="127">
        <v>0</v>
      </c>
      <c r="J2617" s="127">
        <v>1</v>
      </c>
      <c r="K2617" s="127">
        <v>960.2</v>
      </c>
      <c r="L2617" s="127">
        <v>1013.5</v>
      </c>
      <c r="M2617" s="127">
        <v>389347.29</v>
      </c>
      <c r="N2617" s="127">
        <v>268478.31</v>
      </c>
      <c r="O2617" s="127">
        <v>304973.61</v>
      </c>
      <c r="P2617" s="127">
        <v>278940.73</v>
      </c>
      <c r="Q2617" s="127">
        <v>405.49</v>
      </c>
    </row>
    <row r="2618" spans="1:17" x14ac:dyDescent="0.2">
      <c r="A2618" t="str">
        <f t="shared" si="40"/>
        <v>2019_9</v>
      </c>
      <c r="D2618" s="126">
        <v>2616</v>
      </c>
      <c r="E2618" s="127">
        <v>9</v>
      </c>
      <c r="F2618" s="127" t="s">
        <v>0</v>
      </c>
      <c r="G2618" s="127">
        <v>9</v>
      </c>
      <c r="H2618" s="127">
        <v>2019</v>
      </c>
      <c r="I2618" s="127">
        <v>0</v>
      </c>
      <c r="J2618" s="127">
        <v>1</v>
      </c>
      <c r="K2618" s="127">
        <v>646.70000000000005</v>
      </c>
      <c r="L2618" s="127">
        <v>582.70000000000005</v>
      </c>
      <c r="M2618" s="127">
        <v>480150.74</v>
      </c>
      <c r="N2618" s="127">
        <v>320306.75</v>
      </c>
      <c r="O2618" s="127">
        <v>327925.55</v>
      </c>
      <c r="P2618" s="127">
        <v>221035.25</v>
      </c>
      <c r="Q2618" s="127">
        <v>742.46</v>
      </c>
    </row>
    <row r="2619" spans="1:17" x14ac:dyDescent="0.2">
      <c r="A2619" t="str">
        <f t="shared" si="40"/>
        <v>2019_441</v>
      </c>
      <c r="D2619" s="126">
        <v>2617</v>
      </c>
      <c r="E2619" s="127">
        <v>441</v>
      </c>
      <c r="F2619" s="127" t="s">
        <v>295</v>
      </c>
      <c r="G2619" s="127">
        <v>441</v>
      </c>
      <c r="H2619" s="127">
        <v>2019</v>
      </c>
      <c r="I2619" s="127">
        <v>0</v>
      </c>
      <c r="J2619" s="127">
        <v>1</v>
      </c>
      <c r="K2619" s="127">
        <v>784.6</v>
      </c>
      <c r="L2619" s="127">
        <v>684.4</v>
      </c>
      <c r="M2619" s="127">
        <v>205900.92</v>
      </c>
      <c r="N2619" s="127">
        <v>100951.57</v>
      </c>
      <c r="O2619" s="127">
        <v>116570.98</v>
      </c>
      <c r="P2619" s="127">
        <v>160798.79999999999</v>
      </c>
      <c r="Q2619" s="127">
        <v>262.43</v>
      </c>
    </row>
    <row r="2620" spans="1:17" ht="25.5" x14ac:dyDescent="0.2">
      <c r="A2620" t="str">
        <f t="shared" si="40"/>
        <v>2019_18</v>
      </c>
      <c r="D2620" s="126">
        <v>2618</v>
      </c>
      <c r="E2620" s="127">
        <v>18</v>
      </c>
      <c r="F2620" s="127" t="s">
        <v>10</v>
      </c>
      <c r="G2620" s="127">
        <v>18</v>
      </c>
      <c r="H2620" s="127">
        <v>2019</v>
      </c>
      <c r="I2620" s="127">
        <v>0</v>
      </c>
      <c r="J2620" s="127">
        <v>1</v>
      </c>
      <c r="K2620" s="127">
        <v>309</v>
      </c>
      <c r="L2620" s="127">
        <v>240</v>
      </c>
      <c r="M2620" s="127">
        <v>245249.43</v>
      </c>
      <c r="N2620" s="127">
        <v>99936.94</v>
      </c>
      <c r="O2620" s="127">
        <v>110280.15</v>
      </c>
      <c r="P2620" s="127">
        <v>123395.5</v>
      </c>
      <c r="Q2620" s="127">
        <v>793.69</v>
      </c>
    </row>
    <row r="2621" spans="1:17" ht="38.25" x14ac:dyDescent="0.2">
      <c r="A2621" t="str">
        <f t="shared" si="40"/>
        <v>2019_27</v>
      </c>
      <c r="D2621" s="126">
        <v>2619</v>
      </c>
      <c r="E2621" s="127">
        <v>27</v>
      </c>
      <c r="F2621" s="127" t="s">
        <v>324</v>
      </c>
      <c r="G2621" s="127">
        <v>27</v>
      </c>
      <c r="H2621" s="127">
        <v>2019</v>
      </c>
      <c r="I2621" s="127">
        <v>0</v>
      </c>
      <c r="J2621" s="127">
        <v>1</v>
      </c>
      <c r="K2621" s="127">
        <v>1797.8</v>
      </c>
      <c r="L2621" s="127">
        <v>1887.7</v>
      </c>
      <c r="M2621" s="127">
        <v>1809111.59</v>
      </c>
      <c r="N2621" s="127">
        <v>14480.04</v>
      </c>
      <c r="O2621" s="127">
        <v>45532.82</v>
      </c>
      <c r="P2621" s="127">
        <v>380736</v>
      </c>
      <c r="Q2621" s="127">
        <v>1006.29</v>
      </c>
    </row>
    <row r="2622" spans="1:17" ht="25.5" x14ac:dyDescent="0.2">
      <c r="A2622" t="str">
        <f t="shared" si="40"/>
        <v>2019_63</v>
      </c>
      <c r="D2622" s="126">
        <v>2620</v>
      </c>
      <c r="E2622" s="127">
        <v>63</v>
      </c>
      <c r="F2622" s="127" t="s">
        <v>325</v>
      </c>
      <c r="G2622" s="127">
        <v>63</v>
      </c>
      <c r="H2622" s="127">
        <v>2019</v>
      </c>
      <c r="I2622" s="127">
        <v>0</v>
      </c>
      <c r="J2622" s="127">
        <v>1</v>
      </c>
      <c r="K2622" s="127">
        <v>563.29999999999995</v>
      </c>
      <c r="L2622" s="127">
        <v>561.29999999999995</v>
      </c>
      <c r="M2622" s="127">
        <v>300947.75</v>
      </c>
      <c r="N2622" s="127">
        <v>285117.65999999997</v>
      </c>
      <c r="O2622" s="127">
        <v>289605.46999999997</v>
      </c>
      <c r="P2622" s="127">
        <v>282978.52</v>
      </c>
      <c r="Q2622" s="127">
        <v>534.26</v>
      </c>
    </row>
    <row r="2623" spans="1:17" ht="38.25" x14ac:dyDescent="0.2">
      <c r="A2623" t="str">
        <f t="shared" si="40"/>
        <v>2019_72</v>
      </c>
      <c r="D2623" s="126">
        <v>2621</v>
      </c>
      <c r="E2623" s="127">
        <v>72</v>
      </c>
      <c r="F2623" s="127" t="s">
        <v>11</v>
      </c>
      <c r="G2623" s="127">
        <v>72</v>
      </c>
      <c r="H2623" s="127">
        <v>2019</v>
      </c>
      <c r="I2623" s="127">
        <v>0</v>
      </c>
      <c r="J2623" s="127">
        <v>1</v>
      </c>
      <c r="K2623" s="127">
        <v>202.2</v>
      </c>
      <c r="L2623" s="127">
        <v>98</v>
      </c>
      <c r="M2623" s="127">
        <v>378738.97</v>
      </c>
      <c r="N2623" s="127">
        <v>40257.360000000001</v>
      </c>
      <c r="O2623" s="127">
        <v>44741.38</v>
      </c>
      <c r="P2623" s="127">
        <v>69922.8</v>
      </c>
      <c r="Q2623" s="127">
        <v>1873.09</v>
      </c>
    </row>
    <row r="2624" spans="1:17" x14ac:dyDescent="0.2">
      <c r="A2624" t="str">
        <f t="shared" si="40"/>
        <v>2019_81</v>
      </c>
      <c r="D2624" s="126">
        <v>2622</v>
      </c>
      <c r="E2624" s="127">
        <v>81</v>
      </c>
      <c r="F2624" s="127" t="s">
        <v>12</v>
      </c>
      <c r="G2624" s="127">
        <v>81</v>
      </c>
      <c r="H2624" s="127">
        <v>2019</v>
      </c>
      <c r="I2624" s="127">
        <v>0</v>
      </c>
      <c r="J2624" s="127">
        <v>1</v>
      </c>
      <c r="K2624" s="127">
        <v>1163.4000000000001</v>
      </c>
      <c r="L2624" s="127">
        <v>1140.2</v>
      </c>
      <c r="M2624" s="127">
        <v>712564.31</v>
      </c>
      <c r="N2624" s="127">
        <v>350530.6</v>
      </c>
      <c r="O2624" s="127">
        <v>369200.23</v>
      </c>
      <c r="P2624" s="127">
        <v>220064.21</v>
      </c>
      <c r="Q2624" s="127">
        <v>612.48</v>
      </c>
    </row>
    <row r="2625" spans="1:17" x14ac:dyDescent="0.2">
      <c r="A2625" t="str">
        <f t="shared" si="40"/>
        <v>2019_99</v>
      </c>
      <c r="D2625" s="126">
        <v>2623</v>
      </c>
      <c r="E2625" s="127">
        <v>99</v>
      </c>
      <c r="F2625" s="127" t="s">
        <v>13</v>
      </c>
      <c r="G2625" s="127">
        <v>99</v>
      </c>
      <c r="H2625" s="127">
        <v>2019</v>
      </c>
      <c r="I2625" s="127">
        <v>0</v>
      </c>
      <c r="J2625" s="127">
        <v>1</v>
      </c>
      <c r="K2625" s="127">
        <v>514.20000000000005</v>
      </c>
      <c r="L2625" s="127">
        <v>655.7</v>
      </c>
      <c r="M2625" s="127">
        <v>188744.49</v>
      </c>
      <c r="N2625" s="127">
        <v>149900.07</v>
      </c>
      <c r="O2625" s="127">
        <v>161709.73000000001</v>
      </c>
      <c r="P2625" s="127">
        <v>154293.04</v>
      </c>
      <c r="Q2625" s="127">
        <v>367.06</v>
      </c>
    </row>
    <row r="2626" spans="1:17" x14ac:dyDescent="0.2">
      <c r="A2626" t="str">
        <f t="shared" si="40"/>
        <v>2019_108</v>
      </c>
      <c r="D2626" s="126">
        <v>2624</v>
      </c>
      <c r="E2626" s="127">
        <v>108</v>
      </c>
      <c r="F2626" s="127" t="s">
        <v>14</v>
      </c>
      <c r="G2626" s="127">
        <v>108</v>
      </c>
      <c r="H2626" s="127">
        <v>2019</v>
      </c>
      <c r="I2626" s="127">
        <v>0</v>
      </c>
      <c r="J2626" s="127">
        <v>1</v>
      </c>
      <c r="K2626" s="127">
        <v>274.2</v>
      </c>
      <c r="L2626" s="127">
        <v>138</v>
      </c>
      <c r="M2626" s="127">
        <v>139441.82</v>
      </c>
      <c r="N2626" s="127">
        <v>49976.23</v>
      </c>
      <c r="O2626" s="127">
        <v>51403.6</v>
      </c>
      <c r="P2626" s="127">
        <v>62305.5</v>
      </c>
      <c r="Q2626" s="127">
        <v>508.54</v>
      </c>
    </row>
    <row r="2627" spans="1:17" x14ac:dyDescent="0.2">
      <c r="A2627" t="str">
        <f t="shared" si="40"/>
        <v>2019_126</v>
      </c>
      <c r="D2627" s="126">
        <v>2625</v>
      </c>
      <c r="E2627" s="127">
        <v>126</v>
      </c>
      <c r="F2627" s="127" t="s">
        <v>15</v>
      </c>
      <c r="G2627" s="127">
        <v>126</v>
      </c>
      <c r="H2627" s="127">
        <v>2019</v>
      </c>
      <c r="I2627" s="127">
        <v>0</v>
      </c>
      <c r="J2627" s="127">
        <v>2</v>
      </c>
      <c r="K2627" s="127">
        <v>1454.6</v>
      </c>
      <c r="L2627" s="127">
        <v>1442.5</v>
      </c>
      <c r="M2627" s="127">
        <v>1049914.4099999999</v>
      </c>
      <c r="N2627" s="127">
        <v>475369.53</v>
      </c>
      <c r="O2627" s="127">
        <v>494111.12</v>
      </c>
      <c r="P2627" s="127">
        <v>512024.04</v>
      </c>
      <c r="Q2627" s="127">
        <v>721.79</v>
      </c>
    </row>
    <row r="2628" spans="1:17" ht="25.5" x14ac:dyDescent="0.2">
      <c r="A2628" t="str">
        <f t="shared" ref="A2628:A2691" si="41">CONCATENATE(H2628,"_",G2628)</f>
        <v>2019_135</v>
      </c>
      <c r="D2628" s="126">
        <v>2626</v>
      </c>
      <c r="E2628" s="127">
        <v>135</v>
      </c>
      <c r="F2628" s="127" t="s">
        <v>16</v>
      </c>
      <c r="G2628" s="127">
        <v>135</v>
      </c>
      <c r="H2628" s="127">
        <v>2019</v>
      </c>
      <c r="I2628" s="127">
        <v>0</v>
      </c>
      <c r="J2628" s="127">
        <v>1</v>
      </c>
      <c r="K2628" s="127">
        <v>1094.4000000000001</v>
      </c>
      <c r="L2628" s="127">
        <v>1080.4000000000001</v>
      </c>
      <c r="M2628" s="127">
        <v>937548.72</v>
      </c>
      <c r="N2628" s="127">
        <v>301067.81</v>
      </c>
      <c r="O2628" s="127">
        <v>320347.05</v>
      </c>
      <c r="P2628" s="127">
        <v>288999.49</v>
      </c>
      <c r="Q2628" s="127">
        <v>856.68</v>
      </c>
    </row>
    <row r="2629" spans="1:17" ht="25.5" x14ac:dyDescent="0.2">
      <c r="A2629" t="str">
        <f t="shared" si="41"/>
        <v>2019_171</v>
      </c>
      <c r="D2629" s="126">
        <v>2627</v>
      </c>
      <c r="E2629" s="127">
        <v>171</v>
      </c>
      <c r="F2629" s="127" t="s">
        <v>326</v>
      </c>
      <c r="G2629" s="127">
        <v>171</v>
      </c>
      <c r="H2629" s="127">
        <v>2019</v>
      </c>
      <c r="I2629" s="127">
        <v>0</v>
      </c>
      <c r="J2629" s="127">
        <v>1</v>
      </c>
      <c r="K2629" s="127">
        <v>812.9</v>
      </c>
      <c r="L2629" s="127">
        <v>772.9</v>
      </c>
      <c r="M2629" s="127">
        <v>1138108.33</v>
      </c>
      <c r="N2629" s="127">
        <v>115017.42</v>
      </c>
      <c r="O2629" s="127">
        <v>118886.95</v>
      </c>
      <c r="P2629" s="127">
        <v>188715.64</v>
      </c>
      <c r="Q2629" s="127">
        <v>1400.06</v>
      </c>
    </row>
    <row r="2630" spans="1:17" x14ac:dyDescent="0.2">
      <c r="A2630" t="str">
        <f t="shared" si="41"/>
        <v>2019_225</v>
      </c>
      <c r="D2630" s="126">
        <v>2628</v>
      </c>
      <c r="E2630" s="127">
        <v>225</v>
      </c>
      <c r="F2630" s="127" t="s">
        <v>17</v>
      </c>
      <c r="G2630" s="127">
        <v>225</v>
      </c>
      <c r="H2630" s="127">
        <v>2019</v>
      </c>
      <c r="I2630" s="127">
        <v>0</v>
      </c>
      <c r="J2630" s="127">
        <v>1</v>
      </c>
      <c r="K2630" s="127">
        <v>4387.3999999999996</v>
      </c>
      <c r="L2630" s="127">
        <v>4716</v>
      </c>
      <c r="M2630" s="127">
        <v>4098862.2</v>
      </c>
      <c r="N2630" s="127">
        <v>59961.27</v>
      </c>
      <c r="O2630" s="127">
        <v>176837.95</v>
      </c>
      <c r="P2630" s="127">
        <v>1022786.05</v>
      </c>
      <c r="Q2630" s="127">
        <v>934.23</v>
      </c>
    </row>
    <row r="2631" spans="1:17" x14ac:dyDescent="0.2">
      <c r="A2631" t="str">
        <f t="shared" si="41"/>
        <v>2019_234</v>
      </c>
      <c r="D2631" s="126">
        <v>2629</v>
      </c>
      <c r="E2631" s="127">
        <v>234</v>
      </c>
      <c r="F2631" s="127" t="s">
        <v>18</v>
      </c>
      <c r="G2631" s="127">
        <v>234</v>
      </c>
      <c r="H2631" s="127">
        <v>2019</v>
      </c>
      <c r="I2631" s="127">
        <v>0</v>
      </c>
      <c r="J2631" s="127">
        <v>1</v>
      </c>
      <c r="K2631" s="127">
        <v>1267.0999999999999</v>
      </c>
      <c r="L2631" s="127">
        <v>1199.3</v>
      </c>
      <c r="M2631" s="127">
        <v>332179.89</v>
      </c>
      <c r="N2631" s="127">
        <v>230674.48</v>
      </c>
      <c r="O2631" s="127">
        <v>246121.42</v>
      </c>
      <c r="P2631" s="127">
        <v>251219.34</v>
      </c>
      <c r="Q2631" s="127">
        <v>262.16000000000003</v>
      </c>
    </row>
    <row r="2632" spans="1:17" x14ac:dyDescent="0.2">
      <c r="A2632" t="str">
        <f t="shared" si="41"/>
        <v>2019_243</v>
      </c>
      <c r="D2632" s="126">
        <v>2630</v>
      </c>
      <c r="E2632" s="127">
        <v>243</v>
      </c>
      <c r="F2632" s="127" t="s">
        <v>19</v>
      </c>
      <c r="G2632" s="127">
        <v>243</v>
      </c>
      <c r="H2632" s="127">
        <v>2019</v>
      </c>
      <c r="I2632" s="127">
        <v>0</v>
      </c>
      <c r="J2632" s="127">
        <v>1</v>
      </c>
      <c r="K2632" s="127">
        <v>240.3</v>
      </c>
      <c r="L2632" s="127">
        <v>136</v>
      </c>
      <c r="M2632" s="127">
        <v>720449.05</v>
      </c>
      <c r="N2632" s="127">
        <v>340084.88</v>
      </c>
      <c r="O2632" s="127">
        <v>350510.92</v>
      </c>
      <c r="P2632" s="127">
        <v>36255.5</v>
      </c>
      <c r="Q2632" s="127">
        <v>2998.12</v>
      </c>
    </row>
    <row r="2633" spans="1:17" x14ac:dyDescent="0.2">
      <c r="A2633" t="str">
        <f t="shared" si="41"/>
        <v>2019_261</v>
      </c>
      <c r="D2633" s="126">
        <v>2631</v>
      </c>
      <c r="E2633" s="127">
        <v>261</v>
      </c>
      <c r="F2633" s="127" t="s">
        <v>20</v>
      </c>
      <c r="G2633" s="127">
        <v>261</v>
      </c>
      <c r="H2633" s="127">
        <v>2019</v>
      </c>
      <c r="I2633" s="127">
        <v>0</v>
      </c>
      <c r="J2633" s="127">
        <v>1</v>
      </c>
      <c r="K2633" s="127">
        <v>11977</v>
      </c>
      <c r="L2633" s="127">
        <v>11780.9</v>
      </c>
      <c r="M2633" s="127">
        <v>7683731.9100000001</v>
      </c>
      <c r="N2633" s="127">
        <v>3482083.18</v>
      </c>
      <c r="O2633" s="127">
        <v>3721307.61</v>
      </c>
      <c r="P2633" s="127">
        <v>1071256.05</v>
      </c>
      <c r="Q2633" s="127">
        <v>641.54</v>
      </c>
    </row>
    <row r="2634" spans="1:17" ht="38.25" x14ac:dyDescent="0.2">
      <c r="A2634" t="str">
        <f t="shared" si="41"/>
        <v>2019_279</v>
      </c>
      <c r="D2634" s="126">
        <v>2632</v>
      </c>
      <c r="E2634" s="127">
        <v>279</v>
      </c>
      <c r="F2634" s="127" t="s">
        <v>21</v>
      </c>
      <c r="G2634" s="127">
        <v>279</v>
      </c>
      <c r="H2634" s="127">
        <v>2019</v>
      </c>
      <c r="I2634" s="127">
        <v>0</v>
      </c>
      <c r="J2634" s="127">
        <v>1</v>
      </c>
      <c r="K2634" s="127">
        <v>803.3</v>
      </c>
      <c r="L2634" s="127">
        <v>805.3</v>
      </c>
      <c r="M2634" s="127">
        <v>330459.77</v>
      </c>
      <c r="N2634" s="127">
        <v>259992.49</v>
      </c>
      <c r="O2634" s="127">
        <v>273959.76</v>
      </c>
      <c r="P2634" s="127">
        <v>254430.41</v>
      </c>
      <c r="Q2634" s="127">
        <v>411.38</v>
      </c>
    </row>
    <row r="2635" spans="1:17" x14ac:dyDescent="0.2">
      <c r="A2635" t="str">
        <f t="shared" si="41"/>
        <v>2019_355</v>
      </c>
      <c r="D2635" s="126">
        <v>2633</v>
      </c>
      <c r="E2635" s="127">
        <v>355</v>
      </c>
      <c r="F2635" s="127" t="s">
        <v>22</v>
      </c>
      <c r="G2635" s="127">
        <v>355</v>
      </c>
      <c r="H2635" s="127">
        <v>2019</v>
      </c>
      <c r="I2635" s="127">
        <v>0</v>
      </c>
      <c r="J2635" s="127">
        <v>1</v>
      </c>
      <c r="K2635" s="127">
        <v>278</v>
      </c>
      <c r="L2635" s="127">
        <v>205</v>
      </c>
      <c r="M2635" s="127">
        <v>1104525.54</v>
      </c>
      <c r="N2635" s="127">
        <v>10015.540000000001</v>
      </c>
      <c r="O2635" s="127">
        <v>23429.69</v>
      </c>
      <c r="P2635" s="127">
        <v>74165.08</v>
      </c>
      <c r="Q2635" s="127">
        <v>3973.11</v>
      </c>
    </row>
    <row r="2636" spans="1:17" x14ac:dyDescent="0.2">
      <c r="A2636" t="str">
        <f t="shared" si="41"/>
        <v>2019_387</v>
      </c>
      <c r="D2636" s="126">
        <v>2634</v>
      </c>
      <c r="E2636" s="127">
        <v>387</v>
      </c>
      <c r="F2636" s="127" t="s">
        <v>23</v>
      </c>
      <c r="G2636" s="127">
        <v>387</v>
      </c>
      <c r="H2636" s="127">
        <v>2019</v>
      </c>
      <c r="I2636" s="127">
        <v>0</v>
      </c>
      <c r="J2636" s="127">
        <v>1</v>
      </c>
      <c r="K2636" s="127">
        <v>1328.8</v>
      </c>
      <c r="L2636" s="127">
        <v>1411.9</v>
      </c>
      <c r="M2636" s="127">
        <v>711834.98</v>
      </c>
      <c r="N2636" s="127">
        <v>399098.94</v>
      </c>
      <c r="O2636" s="127">
        <v>425658.71</v>
      </c>
      <c r="P2636" s="127">
        <v>265272.05</v>
      </c>
      <c r="Q2636" s="127">
        <v>535.70000000000005</v>
      </c>
    </row>
    <row r="2637" spans="1:17" x14ac:dyDescent="0.2">
      <c r="A2637" t="str">
        <f t="shared" si="41"/>
        <v>2019_414</v>
      </c>
      <c r="D2637" s="126">
        <v>2635</v>
      </c>
      <c r="E2637" s="127">
        <v>414</v>
      </c>
      <c r="F2637" s="127" t="s">
        <v>24</v>
      </c>
      <c r="G2637" s="127">
        <v>414</v>
      </c>
      <c r="H2637" s="127">
        <v>2019</v>
      </c>
      <c r="I2637" s="127">
        <v>0</v>
      </c>
      <c r="J2637" s="127">
        <v>1</v>
      </c>
      <c r="K2637" s="127">
        <v>498.9</v>
      </c>
      <c r="L2637" s="127">
        <v>504.9</v>
      </c>
      <c r="M2637" s="127">
        <v>98282.240000000005</v>
      </c>
      <c r="N2637" s="127">
        <v>197375.62</v>
      </c>
      <c r="O2637" s="127">
        <v>203770</v>
      </c>
      <c r="P2637" s="127">
        <v>225321.75</v>
      </c>
      <c r="Q2637" s="127">
        <v>197</v>
      </c>
    </row>
    <row r="2638" spans="1:17" x14ac:dyDescent="0.2">
      <c r="A2638" t="str">
        <f t="shared" si="41"/>
        <v>2019_540</v>
      </c>
      <c r="D2638" s="126">
        <v>2636</v>
      </c>
      <c r="E2638" s="127">
        <v>540</v>
      </c>
      <c r="F2638" s="127" t="s">
        <v>3</v>
      </c>
      <c r="G2638" s="127">
        <v>540</v>
      </c>
      <c r="H2638" s="127">
        <v>2019</v>
      </c>
      <c r="I2638" s="127">
        <v>0</v>
      </c>
      <c r="J2638" s="127">
        <v>1</v>
      </c>
      <c r="K2638" s="127">
        <v>520.20000000000005</v>
      </c>
      <c r="L2638" s="127">
        <v>558.70000000000005</v>
      </c>
      <c r="M2638" s="127">
        <v>1241364.6000000001</v>
      </c>
      <c r="N2638" s="127">
        <v>525920.84</v>
      </c>
      <c r="O2638" s="127">
        <v>537566.93000000005</v>
      </c>
      <c r="P2638" s="127">
        <v>163733.71</v>
      </c>
      <c r="Q2638" s="127">
        <v>2386.3200000000002</v>
      </c>
    </row>
    <row r="2639" spans="1:17" x14ac:dyDescent="0.2">
      <c r="A2639" t="str">
        <f t="shared" si="41"/>
        <v>2019_472</v>
      </c>
      <c r="D2639" s="126">
        <v>2637</v>
      </c>
      <c r="E2639" s="127">
        <v>472</v>
      </c>
      <c r="F2639" s="127" t="s">
        <v>25</v>
      </c>
      <c r="G2639" s="127">
        <v>472</v>
      </c>
      <c r="H2639" s="127">
        <v>2019</v>
      </c>
      <c r="I2639" s="127">
        <v>0</v>
      </c>
      <c r="J2639" s="127">
        <v>1</v>
      </c>
      <c r="K2639" s="127">
        <v>1622.3</v>
      </c>
      <c r="L2639" s="127">
        <v>1700.4</v>
      </c>
      <c r="M2639" s="127">
        <v>1511588.27</v>
      </c>
      <c r="N2639" s="127">
        <v>709348.5</v>
      </c>
      <c r="O2639" s="127">
        <v>912704.56</v>
      </c>
      <c r="P2639" s="127">
        <v>467105.61</v>
      </c>
      <c r="Q2639" s="127">
        <v>931.76</v>
      </c>
    </row>
    <row r="2640" spans="1:17" x14ac:dyDescent="0.2">
      <c r="A2640" t="str">
        <f t="shared" si="41"/>
        <v>2019_513</v>
      </c>
      <c r="D2640" s="126">
        <v>2638</v>
      </c>
      <c r="E2640" s="127">
        <v>513</v>
      </c>
      <c r="F2640" s="127" t="s">
        <v>26</v>
      </c>
      <c r="G2640" s="127">
        <v>513</v>
      </c>
      <c r="H2640" s="127">
        <v>2019</v>
      </c>
      <c r="I2640" s="127">
        <v>0</v>
      </c>
      <c r="J2640" s="127">
        <v>1</v>
      </c>
      <c r="K2640" s="127">
        <v>309.10000000000002</v>
      </c>
      <c r="L2640" s="127">
        <v>419.1</v>
      </c>
      <c r="M2640" s="127">
        <v>216947.34</v>
      </c>
      <c r="N2640" s="127">
        <v>219681.25</v>
      </c>
      <c r="O2640" s="127">
        <v>222043.66</v>
      </c>
      <c r="P2640" s="127">
        <v>181297.86</v>
      </c>
      <c r="Q2640" s="127">
        <v>701.87</v>
      </c>
    </row>
    <row r="2641" spans="1:17" x14ac:dyDescent="0.2">
      <c r="A2641" t="str">
        <f t="shared" si="41"/>
        <v>2019_549</v>
      </c>
      <c r="D2641" s="126">
        <v>2639</v>
      </c>
      <c r="E2641" s="127">
        <v>549</v>
      </c>
      <c r="F2641" s="127" t="s">
        <v>27</v>
      </c>
      <c r="G2641" s="127">
        <v>549</v>
      </c>
      <c r="H2641" s="127">
        <v>2019</v>
      </c>
      <c r="I2641" s="127">
        <v>0</v>
      </c>
      <c r="J2641" s="127">
        <v>1</v>
      </c>
      <c r="K2641" s="127">
        <v>473.6</v>
      </c>
      <c r="L2641" s="127">
        <v>458.6</v>
      </c>
      <c r="M2641" s="127">
        <v>255137.28</v>
      </c>
      <c r="N2641" s="127">
        <v>297467.53999999998</v>
      </c>
      <c r="O2641" s="127">
        <v>301873.28999999998</v>
      </c>
      <c r="P2641" s="127">
        <v>283099.06</v>
      </c>
      <c r="Q2641" s="127">
        <v>538.72</v>
      </c>
    </row>
    <row r="2642" spans="1:17" ht="25.5" x14ac:dyDescent="0.2">
      <c r="A2642" t="str">
        <f t="shared" si="41"/>
        <v>2019_576</v>
      </c>
      <c r="D2642" s="126">
        <v>2640</v>
      </c>
      <c r="E2642" s="127">
        <v>576</v>
      </c>
      <c r="F2642" s="127" t="s">
        <v>28</v>
      </c>
      <c r="G2642" s="127">
        <v>576</v>
      </c>
      <c r="H2642" s="127">
        <v>2019</v>
      </c>
      <c r="I2642" s="127">
        <v>0</v>
      </c>
      <c r="J2642" s="127">
        <v>1</v>
      </c>
      <c r="K2642" s="127">
        <v>488.4</v>
      </c>
      <c r="L2642" s="127">
        <v>485.5</v>
      </c>
      <c r="M2642" s="127">
        <v>246039.58</v>
      </c>
      <c r="N2642" s="127">
        <v>151098.76999999999</v>
      </c>
      <c r="O2642" s="127">
        <v>154217.23000000001</v>
      </c>
      <c r="P2642" s="127">
        <v>271077.82</v>
      </c>
      <c r="Q2642" s="127">
        <v>503.77</v>
      </c>
    </row>
    <row r="2643" spans="1:17" x14ac:dyDescent="0.2">
      <c r="A2643" t="str">
        <f t="shared" si="41"/>
        <v>2019_585</v>
      </c>
      <c r="D2643" s="126">
        <v>2641</v>
      </c>
      <c r="E2643" s="127">
        <v>585</v>
      </c>
      <c r="F2643" s="127" t="s">
        <v>29</v>
      </c>
      <c r="G2643" s="127">
        <v>585</v>
      </c>
      <c r="H2643" s="127">
        <v>2019</v>
      </c>
      <c r="I2643" s="127">
        <v>0</v>
      </c>
      <c r="J2643" s="127">
        <v>1</v>
      </c>
      <c r="K2643" s="127">
        <v>595.29999999999995</v>
      </c>
      <c r="L2643" s="127">
        <v>680.3</v>
      </c>
      <c r="M2643" s="127">
        <v>421954.36</v>
      </c>
      <c r="N2643" s="127">
        <v>229440.09</v>
      </c>
      <c r="O2643" s="127">
        <v>237446.32</v>
      </c>
      <c r="P2643" s="127">
        <v>106190</v>
      </c>
      <c r="Q2643" s="127">
        <v>708.81</v>
      </c>
    </row>
    <row r="2644" spans="1:17" ht="25.5" x14ac:dyDescent="0.2">
      <c r="A2644" t="str">
        <f t="shared" si="41"/>
        <v>2019_594</v>
      </c>
      <c r="D2644" s="126">
        <v>2642</v>
      </c>
      <c r="E2644" s="127">
        <v>594</v>
      </c>
      <c r="F2644" s="127" t="s">
        <v>30</v>
      </c>
      <c r="G2644" s="127">
        <v>594</v>
      </c>
      <c r="H2644" s="127">
        <v>2019</v>
      </c>
      <c r="I2644" s="127">
        <v>0</v>
      </c>
      <c r="J2644" s="127">
        <v>1</v>
      </c>
      <c r="K2644" s="127">
        <v>791.5</v>
      </c>
      <c r="L2644" s="127">
        <v>694</v>
      </c>
      <c r="M2644" s="127">
        <v>1130744.76</v>
      </c>
      <c r="N2644" s="127">
        <v>10045.14</v>
      </c>
      <c r="O2644" s="127">
        <v>31192.27</v>
      </c>
      <c r="P2644" s="127">
        <v>103054.91</v>
      </c>
      <c r="Q2644" s="127">
        <v>1428.61</v>
      </c>
    </row>
    <row r="2645" spans="1:17" x14ac:dyDescent="0.2">
      <c r="A2645" t="str">
        <f t="shared" si="41"/>
        <v>2019_603</v>
      </c>
      <c r="D2645" s="126">
        <v>2643</v>
      </c>
      <c r="E2645" s="127">
        <v>603</v>
      </c>
      <c r="F2645" s="127" t="s">
        <v>31</v>
      </c>
      <c r="G2645" s="127">
        <v>603</v>
      </c>
      <c r="H2645" s="127">
        <v>2019</v>
      </c>
      <c r="I2645" s="127">
        <v>0</v>
      </c>
      <c r="J2645" s="127">
        <v>1</v>
      </c>
      <c r="K2645" s="127">
        <v>207.3</v>
      </c>
      <c r="L2645" s="127">
        <v>69</v>
      </c>
      <c r="M2645" s="127">
        <v>466257.97</v>
      </c>
      <c r="N2645" s="127">
        <v>49982.23</v>
      </c>
      <c r="O2645" s="127">
        <v>50920.19</v>
      </c>
      <c r="P2645" s="127">
        <v>47406</v>
      </c>
      <c r="Q2645" s="127">
        <v>2249.19</v>
      </c>
    </row>
    <row r="2646" spans="1:17" x14ac:dyDescent="0.2">
      <c r="A2646" t="str">
        <f t="shared" si="41"/>
        <v>2019_609</v>
      </c>
      <c r="D2646" s="126">
        <v>2644</v>
      </c>
      <c r="E2646" s="127">
        <v>609</v>
      </c>
      <c r="F2646" s="127" t="s">
        <v>32</v>
      </c>
      <c r="G2646" s="127">
        <v>609</v>
      </c>
      <c r="H2646" s="127">
        <v>2019</v>
      </c>
      <c r="I2646" s="127">
        <v>0</v>
      </c>
      <c r="J2646" s="127">
        <v>1</v>
      </c>
      <c r="K2646" s="127">
        <v>1502.1</v>
      </c>
      <c r="L2646" s="127">
        <v>1460</v>
      </c>
      <c r="M2646" s="127">
        <v>2277629.06</v>
      </c>
      <c r="N2646" s="127">
        <v>475131.01</v>
      </c>
      <c r="O2646" s="127">
        <v>482513.93</v>
      </c>
      <c r="P2646" s="127">
        <v>355865.9</v>
      </c>
      <c r="Q2646" s="127">
        <v>1516.3</v>
      </c>
    </row>
    <row r="2647" spans="1:17" ht="25.5" x14ac:dyDescent="0.2">
      <c r="A2647" t="str">
        <f t="shared" si="41"/>
        <v>2019_621</v>
      </c>
      <c r="D2647" s="126">
        <v>2645</v>
      </c>
      <c r="E2647" s="127">
        <v>621</v>
      </c>
      <c r="F2647" s="127" t="s">
        <v>33</v>
      </c>
      <c r="G2647" s="127">
        <v>621</v>
      </c>
      <c r="H2647" s="127">
        <v>2019</v>
      </c>
      <c r="I2647" s="127">
        <v>0</v>
      </c>
      <c r="J2647" s="127">
        <v>1</v>
      </c>
      <c r="K2647" s="127">
        <v>4185.3</v>
      </c>
      <c r="L2647" s="127">
        <v>4674.6000000000004</v>
      </c>
      <c r="M2647" s="127">
        <v>5358918.43</v>
      </c>
      <c r="N2647" s="127">
        <v>392627.78</v>
      </c>
      <c r="O2647" s="127">
        <v>431450.99</v>
      </c>
      <c r="P2647" s="127">
        <v>978459.12</v>
      </c>
      <c r="Q2647" s="127">
        <v>1280.4100000000001</v>
      </c>
    </row>
    <row r="2648" spans="1:17" ht="25.5" x14ac:dyDescent="0.2">
      <c r="A2648" t="str">
        <f t="shared" si="41"/>
        <v>2019_720</v>
      </c>
      <c r="D2648" s="126">
        <v>2646</v>
      </c>
      <c r="E2648" s="127">
        <v>720</v>
      </c>
      <c r="F2648" s="127" t="s">
        <v>34</v>
      </c>
      <c r="G2648" s="127">
        <v>720</v>
      </c>
      <c r="H2648" s="127">
        <v>2019</v>
      </c>
      <c r="I2648" s="127">
        <v>0</v>
      </c>
      <c r="J2648" s="127">
        <v>1</v>
      </c>
      <c r="K2648" s="127">
        <v>2142.1999999999998</v>
      </c>
      <c r="L2648" s="127">
        <v>2203.4</v>
      </c>
      <c r="M2648" s="127">
        <v>382162.05</v>
      </c>
      <c r="N2648" s="127">
        <v>275694.52</v>
      </c>
      <c r="O2648" s="127">
        <v>296648.93</v>
      </c>
      <c r="P2648" s="127">
        <v>333570.46000000002</v>
      </c>
      <c r="Q2648" s="127">
        <v>178.4</v>
      </c>
    </row>
    <row r="2649" spans="1:17" x14ac:dyDescent="0.2">
      <c r="A2649" t="str">
        <f t="shared" si="41"/>
        <v>2019_729</v>
      </c>
      <c r="D2649" s="126">
        <v>2647</v>
      </c>
      <c r="E2649" s="127">
        <v>729</v>
      </c>
      <c r="F2649" s="127" t="s">
        <v>35</v>
      </c>
      <c r="G2649" s="127">
        <v>729</v>
      </c>
      <c r="H2649" s="127">
        <v>2019</v>
      </c>
      <c r="I2649" s="127">
        <v>0</v>
      </c>
      <c r="J2649" s="127">
        <v>1</v>
      </c>
      <c r="K2649" s="127">
        <v>2060.8000000000002</v>
      </c>
      <c r="L2649" s="127">
        <v>1970.4</v>
      </c>
      <c r="M2649" s="127">
        <v>547460.99</v>
      </c>
      <c r="N2649" s="127">
        <v>349917.6</v>
      </c>
      <c r="O2649" s="127">
        <v>361001.07</v>
      </c>
      <c r="P2649" s="127">
        <v>386352.8</v>
      </c>
      <c r="Q2649" s="127">
        <v>265.64999999999998</v>
      </c>
    </row>
    <row r="2650" spans="1:17" ht="25.5" x14ac:dyDescent="0.2">
      <c r="A2650" t="str">
        <f t="shared" si="41"/>
        <v>2019_747</v>
      </c>
      <c r="D2650" s="126">
        <v>2648</v>
      </c>
      <c r="E2650" s="127">
        <v>747</v>
      </c>
      <c r="F2650" s="127" t="s">
        <v>36</v>
      </c>
      <c r="G2650" s="127">
        <v>747</v>
      </c>
      <c r="H2650" s="127">
        <v>2019</v>
      </c>
      <c r="I2650" s="127">
        <v>0</v>
      </c>
      <c r="J2650" s="127">
        <v>1</v>
      </c>
      <c r="K2650" s="127">
        <v>589.29999999999995</v>
      </c>
      <c r="L2650" s="127">
        <v>621.29999999999995</v>
      </c>
      <c r="M2650" s="127">
        <v>744666.56</v>
      </c>
      <c r="N2650" s="127">
        <v>103086.78</v>
      </c>
      <c r="O2650" s="127">
        <v>106735.26</v>
      </c>
      <c r="P2650" s="127">
        <v>98148.5</v>
      </c>
      <c r="Q2650" s="127">
        <v>1263.6500000000001</v>
      </c>
    </row>
    <row r="2651" spans="1:17" ht="25.5" x14ac:dyDescent="0.2">
      <c r="A2651" t="str">
        <f t="shared" si="41"/>
        <v>2019_1917</v>
      </c>
      <c r="D2651" s="126">
        <v>2649</v>
      </c>
      <c r="E2651" s="127">
        <v>1917</v>
      </c>
      <c r="F2651" s="127" t="s">
        <v>37</v>
      </c>
      <c r="G2651" s="127">
        <v>1917</v>
      </c>
      <c r="H2651" s="127">
        <v>2019</v>
      </c>
      <c r="I2651" s="127">
        <v>0</v>
      </c>
      <c r="J2651" s="127">
        <v>1</v>
      </c>
      <c r="K2651" s="127">
        <v>393.7</v>
      </c>
      <c r="L2651" s="127">
        <v>400.8</v>
      </c>
      <c r="M2651" s="127">
        <v>369772.12</v>
      </c>
      <c r="N2651" s="127">
        <v>214284.93</v>
      </c>
      <c r="O2651" s="127">
        <v>223387.18</v>
      </c>
      <c r="P2651" s="127">
        <v>154984.03</v>
      </c>
      <c r="Q2651" s="127">
        <v>939.22</v>
      </c>
    </row>
    <row r="2652" spans="1:17" ht="38.25" x14ac:dyDescent="0.2">
      <c r="A2652" t="str">
        <f t="shared" si="41"/>
        <v>2019_846</v>
      </c>
      <c r="D2652" s="126">
        <v>2650</v>
      </c>
      <c r="E2652" s="127">
        <v>846</v>
      </c>
      <c r="F2652" s="127" t="s">
        <v>396</v>
      </c>
      <c r="G2652" s="127">
        <v>846</v>
      </c>
      <c r="H2652" s="127">
        <v>2019</v>
      </c>
      <c r="I2652" s="127">
        <v>0</v>
      </c>
      <c r="J2652" s="127">
        <v>1</v>
      </c>
      <c r="K2652" s="127">
        <v>551.6</v>
      </c>
      <c r="L2652" s="127">
        <v>552.5</v>
      </c>
      <c r="M2652" s="127">
        <v>1192361.1100000001</v>
      </c>
      <c r="N2652" s="127">
        <v>336240.45</v>
      </c>
      <c r="O2652" s="127">
        <v>347123.06</v>
      </c>
      <c r="P2652" s="127">
        <v>353725.1</v>
      </c>
      <c r="Q2652" s="127">
        <v>2161.64</v>
      </c>
    </row>
    <row r="2653" spans="1:17" ht="25.5" x14ac:dyDescent="0.2">
      <c r="A2653" t="str">
        <f t="shared" si="41"/>
        <v>2019_882</v>
      </c>
      <c r="D2653" s="126">
        <v>2651</v>
      </c>
      <c r="E2653" s="127">
        <v>882</v>
      </c>
      <c r="F2653" s="127" t="s">
        <v>38</v>
      </c>
      <c r="G2653" s="127">
        <v>882</v>
      </c>
      <c r="H2653" s="127">
        <v>2019</v>
      </c>
      <c r="I2653" s="127">
        <v>0</v>
      </c>
      <c r="J2653" s="127">
        <v>1</v>
      </c>
      <c r="K2653" s="127">
        <v>4137.3999999999996</v>
      </c>
      <c r="L2653" s="127">
        <v>3520</v>
      </c>
      <c r="M2653" s="127">
        <v>1489101.39</v>
      </c>
      <c r="N2653" s="127">
        <v>1303485.3600000001</v>
      </c>
      <c r="O2653" s="127">
        <v>1355532.21</v>
      </c>
      <c r="P2653" s="127">
        <v>1222857.1000000001</v>
      </c>
      <c r="Q2653" s="127">
        <v>359.91</v>
      </c>
    </row>
    <row r="2654" spans="1:17" x14ac:dyDescent="0.2">
      <c r="A2654" t="str">
        <f t="shared" si="41"/>
        <v>2019_916</v>
      </c>
      <c r="D2654" s="126">
        <v>2652</v>
      </c>
      <c r="E2654" s="127">
        <v>916</v>
      </c>
      <c r="F2654" s="127" t="s">
        <v>4</v>
      </c>
      <c r="G2654" s="127">
        <v>916</v>
      </c>
      <c r="H2654" s="127">
        <v>2019</v>
      </c>
      <c r="I2654" s="127">
        <v>0</v>
      </c>
      <c r="J2654" s="127">
        <v>1</v>
      </c>
      <c r="K2654" s="127">
        <v>240.6</v>
      </c>
      <c r="L2654" s="127">
        <v>115.7</v>
      </c>
      <c r="M2654" s="127">
        <v>216487.08</v>
      </c>
      <c r="N2654" s="127">
        <v>175614.71</v>
      </c>
      <c r="O2654" s="127">
        <v>197706.2</v>
      </c>
      <c r="P2654" s="127">
        <v>96635.11</v>
      </c>
      <c r="Q2654" s="127">
        <v>899.78</v>
      </c>
    </row>
    <row r="2655" spans="1:17" x14ac:dyDescent="0.2">
      <c r="A2655" t="str">
        <f t="shared" si="41"/>
        <v>2019_914</v>
      </c>
      <c r="D2655" s="126">
        <v>2653</v>
      </c>
      <c r="E2655" s="127">
        <v>914</v>
      </c>
      <c r="F2655" s="127" t="s">
        <v>5</v>
      </c>
      <c r="G2655" s="127">
        <v>914</v>
      </c>
      <c r="H2655" s="127">
        <v>2019</v>
      </c>
      <c r="I2655" s="127">
        <v>0</v>
      </c>
      <c r="J2655" s="127">
        <v>1</v>
      </c>
      <c r="K2655" s="127">
        <v>491.6</v>
      </c>
      <c r="L2655" s="127">
        <v>1087</v>
      </c>
      <c r="M2655" s="127">
        <v>243881.59</v>
      </c>
      <c r="N2655" s="127">
        <v>150763.93</v>
      </c>
      <c r="O2655" s="127">
        <v>158878.35</v>
      </c>
      <c r="P2655" s="127">
        <v>166672.48000000001</v>
      </c>
      <c r="Q2655" s="127">
        <v>496.1</v>
      </c>
    </row>
    <row r="2656" spans="1:17" ht="38.25" x14ac:dyDescent="0.2">
      <c r="A2656" t="str">
        <f t="shared" si="41"/>
        <v>2019_918</v>
      </c>
      <c r="D2656" s="126">
        <v>2654</v>
      </c>
      <c r="E2656" s="127">
        <v>918</v>
      </c>
      <c r="F2656" s="127" t="s">
        <v>39</v>
      </c>
      <c r="G2656" s="127">
        <v>918</v>
      </c>
      <c r="H2656" s="127">
        <v>2019</v>
      </c>
      <c r="I2656" s="127">
        <v>0</v>
      </c>
      <c r="J2656" s="127">
        <v>1</v>
      </c>
      <c r="K2656" s="127">
        <v>424.9</v>
      </c>
      <c r="L2656" s="127">
        <v>456.9</v>
      </c>
      <c r="M2656" s="127">
        <v>358206.55</v>
      </c>
      <c r="N2656" s="127">
        <v>124979.83</v>
      </c>
      <c r="O2656" s="127">
        <v>129933.99</v>
      </c>
      <c r="P2656" s="127">
        <v>154223.64000000001</v>
      </c>
      <c r="Q2656" s="127">
        <v>843.04</v>
      </c>
    </row>
    <row r="2657" spans="1:17" ht="25.5" x14ac:dyDescent="0.2">
      <c r="A2657" t="str">
        <f t="shared" si="41"/>
        <v>2019_936</v>
      </c>
      <c r="D2657" s="126">
        <v>2655</v>
      </c>
      <c r="E2657" s="127">
        <v>936</v>
      </c>
      <c r="F2657" s="127" t="s">
        <v>40</v>
      </c>
      <c r="G2657" s="127">
        <v>936</v>
      </c>
      <c r="H2657" s="127">
        <v>2019</v>
      </c>
      <c r="I2657" s="127">
        <v>0</v>
      </c>
      <c r="J2657" s="127">
        <v>1</v>
      </c>
      <c r="K2657" s="127">
        <v>821</v>
      </c>
      <c r="L2657" s="127">
        <v>952</v>
      </c>
      <c r="M2657" s="127">
        <v>165436.79999999999</v>
      </c>
      <c r="N2657" s="127">
        <v>249643.82</v>
      </c>
      <c r="O2657" s="127">
        <v>260839.1</v>
      </c>
      <c r="P2657" s="127">
        <v>183651.87</v>
      </c>
      <c r="Q2657" s="127">
        <v>201.51</v>
      </c>
    </row>
    <row r="2658" spans="1:17" x14ac:dyDescent="0.2">
      <c r="A2658" t="str">
        <f t="shared" si="41"/>
        <v>2019_977</v>
      </c>
      <c r="D2658" s="126">
        <v>2656</v>
      </c>
      <c r="E2658" s="127">
        <v>977</v>
      </c>
      <c r="F2658" s="127" t="s">
        <v>41</v>
      </c>
      <c r="G2658" s="127">
        <v>977</v>
      </c>
      <c r="H2658" s="127">
        <v>2019</v>
      </c>
      <c r="I2658" s="127">
        <v>0</v>
      </c>
      <c r="J2658" s="127">
        <v>1</v>
      </c>
      <c r="K2658" s="127">
        <v>570.9</v>
      </c>
      <c r="L2658" s="127">
        <v>879.4</v>
      </c>
      <c r="M2658" s="127">
        <v>154125.35</v>
      </c>
      <c r="N2658" s="127">
        <v>99955.41</v>
      </c>
      <c r="O2658" s="127">
        <v>104409.39</v>
      </c>
      <c r="P2658" s="127">
        <v>171526.77</v>
      </c>
      <c r="Q2658" s="127">
        <v>269.97000000000003</v>
      </c>
    </row>
    <row r="2659" spans="1:17" x14ac:dyDescent="0.2">
      <c r="A2659" t="str">
        <f t="shared" si="41"/>
        <v>2019_981</v>
      </c>
      <c r="D2659" s="126">
        <v>2657</v>
      </c>
      <c r="E2659" s="127">
        <v>981</v>
      </c>
      <c r="F2659" s="127" t="s">
        <v>42</v>
      </c>
      <c r="G2659" s="127">
        <v>981</v>
      </c>
      <c r="H2659" s="127">
        <v>2019</v>
      </c>
      <c r="I2659" s="127">
        <v>0</v>
      </c>
      <c r="J2659" s="127">
        <v>1</v>
      </c>
      <c r="K2659" s="127">
        <v>1981.5</v>
      </c>
      <c r="L2659" s="127">
        <v>2136.3000000000002</v>
      </c>
      <c r="M2659" s="127">
        <v>860654.09</v>
      </c>
      <c r="N2659" s="127">
        <v>187195.29</v>
      </c>
      <c r="O2659" s="127">
        <v>189920.45</v>
      </c>
      <c r="P2659" s="127">
        <v>255078.5</v>
      </c>
      <c r="Q2659" s="127">
        <v>434.34</v>
      </c>
    </row>
    <row r="2660" spans="1:17" x14ac:dyDescent="0.2">
      <c r="A2660" t="str">
        <f t="shared" si="41"/>
        <v>2019_999</v>
      </c>
      <c r="D2660" s="126">
        <v>2658</v>
      </c>
      <c r="E2660" s="127">
        <v>999</v>
      </c>
      <c r="F2660" s="127" t="s">
        <v>43</v>
      </c>
      <c r="G2660" s="127">
        <v>999</v>
      </c>
      <c r="H2660" s="127">
        <v>2019</v>
      </c>
      <c r="I2660" s="127">
        <v>0</v>
      </c>
      <c r="J2660" s="127">
        <v>1</v>
      </c>
      <c r="K2660" s="127">
        <v>1718.7</v>
      </c>
      <c r="L2660" s="127">
        <v>1732.9</v>
      </c>
      <c r="M2660" s="127">
        <v>999135.88</v>
      </c>
      <c r="N2660" s="127">
        <v>651019.12</v>
      </c>
      <c r="O2660" s="127">
        <v>691052.13</v>
      </c>
      <c r="P2660" s="127">
        <v>594919.82999999996</v>
      </c>
      <c r="Q2660" s="127">
        <v>581.33000000000004</v>
      </c>
    </row>
    <row r="2661" spans="1:17" ht="25.5" x14ac:dyDescent="0.2">
      <c r="A2661" t="str">
        <f t="shared" si="41"/>
        <v>2019_1044</v>
      </c>
      <c r="D2661" s="126">
        <v>2659</v>
      </c>
      <c r="E2661" s="127">
        <v>1044</v>
      </c>
      <c r="F2661" s="127" t="s">
        <v>44</v>
      </c>
      <c r="G2661" s="127">
        <v>1044</v>
      </c>
      <c r="H2661" s="127">
        <v>2019</v>
      </c>
      <c r="I2661" s="127">
        <v>0</v>
      </c>
      <c r="J2661" s="127">
        <v>1</v>
      </c>
      <c r="K2661" s="127">
        <v>5237.6000000000004</v>
      </c>
      <c r="L2661" s="127">
        <v>5446.7</v>
      </c>
      <c r="M2661" s="127">
        <v>1037687.97</v>
      </c>
      <c r="N2661" s="127">
        <v>598407.93999999994</v>
      </c>
      <c r="O2661" s="127">
        <v>634040.19999999995</v>
      </c>
      <c r="P2661" s="127">
        <v>668116.91</v>
      </c>
      <c r="Q2661" s="127">
        <v>198.12</v>
      </c>
    </row>
    <row r="2662" spans="1:17" ht="25.5" x14ac:dyDescent="0.2">
      <c r="A2662" t="str">
        <f t="shared" si="41"/>
        <v>2019_1053</v>
      </c>
      <c r="D2662" s="126">
        <v>2660</v>
      </c>
      <c r="E2662" s="127">
        <v>1053</v>
      </c>
      <c r="F2662" s="127" t="s">
        <v>45</v>
      </c>
      <c r="G2662" s="127">
        <v>1053</v>
      </c>
      <c r="H2662" s="127">
        <v>2019</v>
      </c>
      <c r="I2662" s="127">
        <v>0</v>
      </c>
      <c r="J2662" s="127">
        <v>1</v>
      </c>
      <c r="K2662" s="127">
        <v>16963.2</v>
      </c>
      <c r="L2662" s="127">
        <v>15968.6</v>
      </c>
      <c r="M2662" s="127">
        <v>6749013.7999999998</v>
      </c>
      <c r="N2662" s="127">
        <v>7244040.5700000003</v>
      </c>
      <c r="O2662" s="127">
        <v>7643564.0800000001</v>
      </c>
      <c r="P2662" s="127">
        <v>7460044.9100000001</v>
      </c>
      <c r="Q2662" s="127">
        <v>397.86</v>
      </c>
    </row>
    <row r="2663" spans="1:17" ht="38.25" x14ac:dyDescent="0.2">
      <c r="A2663" t="str">
        <f t="shared" si="41"/>
        <v>2019_1062</v>
      </c>
      <c r="D2663" s="126">
        <v>2661</v>
      </c>
      <c r="E2663" s="127">
        <v>1062</v>
      </c>
      <c r="F2663" s="127" t="s">
        <v>46</v>
      </c>
      <c r="G2663" s="127">
        <v>1062</v>
      </c>
      <c r="H2663" s="127">
        <v>2019</v>
      </c>
      <c r="I2663" s="127">
        <v>0</v>
      </c>
      <c r="J2663" s="127">
        <v>1</v>
      </c>
      <c r="K2663" s="127">
        <v>1331.4</v>
      </c>
      <c r="L2663" s="127">
        <v>1492.8</v>
      </c>
      <c r="M2663" s="127">
        <v>248073.47</v>
      </c>
      <c r="N2663" s="127">
        <v>353856.05</v>
      </c>
      <c r="O2663" s="127">
        <v>362685.69</v>
      </c>
      <c r="P2663" s="127">
        <v>212354.5</v>
      </c>
      <c r="Q2663" s="127">
        <v>186.33</v>
      </c>
    </row>
    <row r="2664" spans="1:17" ht="25.5" x14ac:dyDescent="0.2">
      <c r="A2664" t="str">
        <f t="shared" si="41"/>
        <v>2019_1071</v>
      </c>
      <c r="D2664" s="126">
        <v>2662</v>
      </c>
      <c r="E2664" s="127">
        <v>1071</v>
      </c>
      <c r="F2664" s="127" t="s">
        <v>47</v>
      </c>
      <c r="G2664" s="127">
        <v>1071</v>
      </c>
      <c r="H2664" s="127">
        <v>2019</v>
      </c>
      <c r="I2664" s="127">
        <v>0</v>
      </c>
      <c r="J2664" s="127">
        <v>1</v>
      </c>
      <c r="K2664" s="127">
        <v>1374.8</v>
      </c>
      <c r="L2664" s="127">
        <v>1327</v>
      </c>
      <c r="M2664" s="127">
        <v>933429.46</v>
      </c>
      <c r="N2664" s="127">
        <v>477244.24</v>
      </c>
      <c r="O2664" s="127">
        <v>502675.03</v>
      </c>
      <c r="P2664" s="127">
        <v>262166.83</v>
      </c>
      <c r="Q2664" s="127">
        <v>678.96</v>
      </c>
    </row>
    <row r="2665" spans="1:17" ht="25.5" x14ac:dyDescent="0.2">
      <c r="A2665" t="str">
        <f t="shared" si="41"/>
        <v>2019_1089</v>
      </c>
      <c r="D2665" s="126">
        <v>2663</v>
      </c>
      <c r="E2665" s="127">
        <v>1089</v>
      </c>
      <c r="F2665" s="127" t="s">
        <v>48</v>
      </c>
      <c r="G2665" s="127">
        <v>1089</v>
      </c>
      <c r="H2665" s="127">
        <v>2019</v>
      </c>
      <c r="I2665" s="127">
        <v>0</v>
      </c>
      <c r="J2665" s="127">
        <v>1</v>
      </c>
      <c r="K2665" s="127">
        <v>458.9</v>
      </c>
      <c r="L2665" s="127">
        <v>418.6</v>
      </c>
      <c r="M2665" s="127">
        <v>113976.94</v>
      </c>
      <c r="N2665" s="127">
        <v>172287.29</v>
      </c>
      <c r="O2665" s="127">
        <v>181009.26</v>
      </c>
      <c r="P2665" s="127">
        <v>119344.39</v>
      </c>
      <c r="Q2665" s="127">
        <v>248.37</v>
      </c>
    </row>
    <row r="2666" spans="1:17" ht="25.5" x14ac:dyDescent="0.2">
      <c r="A2666" t="str">
        <f t="shared" si="41"/>
        <v>2019_1080</v>
      </c>
      <c r="D2666" s="126">
        <v>2664</v>
      </c>
      <c r="E2666" s="127">
        <v>1080</v>
      </c>
      <c r="F2666" s="127" t="s">
        <v>327</v>
      </c>
      <c r="G2666" s="127">
        <v>1080</v>
      </c>
      <c r="H2666" s="127">
        <v>2019</v>
      </c>
      <c r="I2666" s="127">
        <v>0</v>
      </c>
      <c r="J2666" s="127">
        <v>1</v>
      </c>
      <c r="K2666" s="127">
        <v>424.1</v>
      </c>
      <c r="L2666" s="127">
        <v>403.1</v>
      </c>
      <c r="M2666" s="127">
        <v>620236.64</v>
      </c>
      <c r="N2666" s="127">
        <v>192270.99</v>
      </c>
      <c r="O2666" s="127">
        <v>196147.22</v>
      </c>
      <c r="P2666" s="127">
        <v>161648.65</v>
      </c>
      <c r="Q2666" s="127">
        <v>1462.48</v>
      </c>
    </row>
    <row r="2667" spans="1:17" ht="25.5" x14ac:dyDescent="0.2">
      <c r="A2667" t="str">
        <f t="shared" si="41"/>
        <v>2019_1082</v>
      </c>
      <c r="D2667" s="126">
        <v>2665</v>
      </c>
      <c r="E2667" s="127">
        <v>1082</v>
      </c>
      <c r="F2667" s="127" t="s">
        <v>296</v>
      </c>
      <c r="G2667" s="127">
        <v>1082</v>
      </c>
      <c r="H2667" s="127">
        <v>2019</v>
      </c>
      <c r="I2667" s="127">
        <v>0</v>
      </c>
      <c r="J2667" s="127">
        <v>1</v>
      </c>
      <c r="K2667" s="127">
        <v>1472.6</v>
      </c>
      <c r="L2667" s="127">
        <v>1530.2</v>
      </c>
      <c r="M2667" s="127">
        <v>1551317.36</v>
      </c>
      <c r="N2667" s="127">
        <v>549544.99</v>
      </c>
      <c r="O2667" s="127">
        <v>668620.09</v>
      </c>
      <c r="P2667" s="127">
        <v>343940.15</v>
      </c>
      <c r="Q2667" s="127">
        <v>1053.45</v>
      </c>
    </row>
    <row r="2668" spans="1:17" ht="25.5" x14ac:dyDescent="0.2">
      <c r="A2668" t="str">
        <f t="shared" si="41"/>
        <v>2019_1093</v>
      </c>
      <c r="D2668" s="126">
        <v>2666</v>
      </c>
      <c r="E2668" s="127">
        <v>1093</v>
      </c>
      <c r="F2668" s="127" t="s">
        <v>49</v>
      </c>
      <c r="G2668" s="127">
        <v>1093</v>
      </c>
      <c r="H2668" s="127">
        <v>2019</v>
      </c>
      <c r="I2668" s="127">
        <v>0</v>
      </c>
      <c r="J2668" s="127">
        <v>1</v>
      </c>
      <c r="K2668" s="127">
        <v>615.4</v>
      </c>
      <c r="L2668" s="127">
        <v>651.5</v>
      </c>
      <c r="M2668" s="127">
        <v>234187.85</v>
      </c>
      <c r="N2668" s="127">
        <v>309288.48</v>
      </c>
      <c r="O2668" s="127">
        <v>314216.08</v>
      </c>
      <c r="P2668" s="127">
        <v>228960.84</v>
      </c>
      <c r="Q2668" s="127">
        <v>380.55</v>
      </c>
    </row>
    <row r="2669" spans="1:17" ht="25.5" x14ac:dyDescent="0.2">
      <c r="A2669" t="str">
        <f t="shared" si="41"/>
        <v>2019_1079</v>
      </c>
      <c r="D2669" s="126">
        <v>2667</v>
      </c>
      <c r="E2669" s="127">
        <v>1079</v>
      </c>
      <c r="F2669" s="127" t="s">
        <v>50</v>
      </c>
      <c r="G2669" s="127">
        <v>1079</v>
      </c>
      <c r="H2669" s="127">
        <v>2019</v>
      </c>
      <c r="I2669" s="127">
        <v>0</v>
      </c>
      <c r="J2669" s="127">
        <v>1</v>
      </c>
      <c r="K2669" s="127">
        <v>764</v>
      </c>
      <c r="L2669" s="127">
        <v>1107.5999999999999</v>
      </c>
      <c r="M2669" s="127">
        <v>731798.55</v>
      </c>
      <c r="N2669" s="127">
        <v>150127.18</v>
      </c>
      <c r="O2669" s="127">
        <v>152487.76</v>
      </c>
      <c r="P2669" s="127">
        <v>147218.76999999999</v>
      </c>
      <c r="Q2669" s="127">
        <v>957.85</v>
      </c>
    </row>
    <row r="2670" spans="1:17" ht="25.5" x14ac:dyDescent="0.2">
      <c r="A2670" t="str">
        <f t="shared" si="41"/>
        <v>2019_1095</v>
      </c>
      <c r="D2670" s="126">
        <v>2668</v>
      </c>
      <c r="E2670" s="127">
        <v>1095</v>
      </c>
      <c r="F2670" s="127" t="s">
        <v>51</v>
      </c>
      <c r="G2670" s="127">
        <v>1095</v>
      </c>
      <c r="H2670" s="127">
        <v>2019</v>
      </c>
      <c r="I2670" s="127">
        <v>0</v>
      </c>
      <c r="J2670" s="127">
        <v>1</v>
      </c>
      <c r="K2670" s="127">
        <v>774.4</v>
      </c>
      <c r="L2670" s="127">
        <v>754.4</v>
      </c>
      <c r="M2670" s="127">
        <v>200247.64</v>
      </c>
      <c r="N2670" s="127">
        <v>250664.22</v>
      </c>
      <c r="O2670" s="127">
        <v>255216.42</v>
      </c>
      <c r="P2670" s="127">
        <v>216803.85</v>
      </c>
      <c r="Q2670" s="127">
        <v>258.58</v>
      </c>
    </row>
    <row r="2671" spans="1:17" ht="25.5" x14ac:dyDescent="0.2">
      <c r="A2671" t="str">
        <f t="shared" si="41"/>
        <v>2019_4772</v>
      </c>
      <c r="D2671" s="126">
        <v>2669</v>
      </c>
      <c r="E2671" s="127">
        <v>4772</v>
      </c>
      <c r="F2671" s="127" t="s">
        <v>52</v>
      </c>
      <c r="G2671" s="127">
        <v>4772</v>
      </c>
      <c r="H2671" s="127">
        <v>2019</v>
      </c>
      <c r="I2671" s="127">
        <v>0</v>
      </c>
      <c r="J2671" s="127">
        <v>1</v>
      </c>
      <c r="K2671" s="127">
        <v>797</v>
      </c>
      <c r="L2671" s="127">
        <v>714</v>
      </c>
      <c r="M2671" s="127">
        <v>697243.59</v>
      </c>
      <c r="N2671" s="127">
        <v>300104.17</v>
      </c>
      <c r="O2671" s="127">
        <v>316424.84000000003</v>
      </c>
      <c r="P2671" s="127">
        <v>345976.23</v>
      </c>
      <c r="Q2671" s="127">
        <v>874.84</v>
      </c>
    </row>
    <row r="2672" spans="1:17" x14ac:dyDescent="0.2">
      <c r="A2672" t="str">
        <f t="shared" si="41"/>
        <v>2019_1107</v>
      </c>
      <c r="D2672" s="126">
        <v>2670</v>
      </c>
      <c r="E2672" s="127">
        <v>1107</v>
      </c>
      <c r="F2672" s="127" t="s">
        <v>53</v>
      </c>
      <c r="G2672" s="127">
        <v>1107</v>
      </c>
      <c r="H2672" s="127">
        <v>2019</v>
      </c>
      <c r="I2672" s="127">
        <v>0</v>
      </c>
      <c r="J2672" s="127">
        <v>1</v>
      </c>
      <c r="K2672" s="127">
        <v>1275.8</v>
      </c>
      <c r="L2672" s="127">
        <v>1226</v>
      </c>
      <c r="M2672" s="127">
        <v>868617.2</v>
      </c>
      <c r="N2672" s="127">
        <v>305793.94</v>
      </c>
      <c r="O2672" s="127">
        <v>315356.75</v>
      </c>
      <c r="P2672" s="127">
        <v>313074.5</v>
      </c>
      <c r="Q2672" s="127">
        <v>680.84</v>
      </c>
    </row>
    <row r="2673" spans="1:17" ht="25.5" x14ac:dyDescent="0.2">
      <c r="A2673" t="str">
        <f t="shared" si="41"/>
        <v>2019_1116</v>
      </c>
      <c r="D2673" s="126">
        <v>2671</v>
      </c>
      <c r="E2673" s="127">
        <v>1116</v>
      </c>
      <c r="F2673" s="127" t="s">
        <v>54</v>
      </c>
      <c r="G2673" s="127">
        <v>1116</v>
      </c>
      <c r="H2673" s="127">
        <v>2019</v>
      </c>
      <c r="I2673" s="127">
        <v>0</v>
      </c>
      <c r="J2673" s="127">
        <v>1</v>
      </c>
      <c r="K2673" s="127">
        <v>1541.6</v>
      </c>
      <c r="L2673" s="127">
        <v>1536.7</v>
      </c>
      <c r="M2673" s="127">
        <v>404431.47</v>
      </c>
      <c r="N2673" s="127">
        <v>293041.43</v>
      </c>
      <c r="O2673" s="127">
        <v>325495.61</v>
      </c>
      <c r="P2673" s="127">
        <v>520497.2</v>
      </c>
      <c r="Q2673" s="127">
        <v>262.35000000000002</v>
      </c>
    </row>
    <row r="2674" spans="1:17" ht="25.5" x14ac:dyDescent="0.2">
      <c r="A2674" t="str">
        <f t="shared" si="41"/>
        <v>2019_1134</v>
      </c>
      <c r="D2674" s="126">
        <v>2672</v>
      </c>
      <c r="E2674" s="127">
        <v>1134</v>
      </c>
      <c r="F2674" s="127" t="s">
        <v>55</v>
      </c>
      <c r="G2674" s="127">
        <v>1134</v>
      </c>
      <c r="H2674" s="127">
        <v>2019</v>
      </c>
      <c r="I2674" s="127">
        <v>0</v>
      </c>
      <c r="J2674" s="127">
        <v>1</v>
      </c>
      <c r="K2674" s="127">
        <v>268.8</v>
      </c>
      <c r="L2674" s="127">
        <v>185.8</v>
      </c>
      <c r="M2674" s="127">
        <v>415906.34</v>
      </c>
      <c r="N2674" s="127">
        <v>80013</v>
      </c>
      <c r="O2674" s="127">
        <v>95345.18</v>
      </c>
      <c r="P2674" s="127">
        <v>109008.71</v>
      </c>
      <c r="Q2674" s="127">
        <v>1547.27</v>
      </c>
    </row>
    <row r="2675" spans="1:17" x14ac:dyDescent="0.2">
      <c r="A2675" t="str">
        <f t="shared" si="41"/>
        <v>2019_1152</v>
      </c>
      <c r="D2675" s="126">
        <v>2673</v>
      </c>
      <c r="E2675" s="127">
        <v>1152</v>
      </c>
      <c r="F2675" s="127" t="s">
        <v>56</v>
      </c>
      <c r="G2675" s="127">
        <v>1152</v>
      </c>
      <c r="H2675" s="127">
        <v>2019</v>
      </c>
      <c r="I2675" s="127">
        <v>0</v>
      </c>
      <c r="J2675" s="127">
        <v>1</v>
      </c>
      <c r="K2675" s="127">
        <v>1014.1</v>
      </c>
      <c r="L2675" s="127">
        <v>1093.4000000000001</v>
      </c>
      <c r="M2675" s="127">
        <v>841389.3</v>
      </c>
      <c r="N2675" s="127">
        <v>350996.22</v>
      </c>
      <c r="O2675" s="127">
        <v>376134.85</v>
      </c>
      <c r="P2675" s="127">
        <v>251052.36</v>
      </c>
      <c r="Q2675" s="127">
        <v>829.69</v>
      </c>
    </row>
    <row r="2676" spans="1:17" x14ac:dyDescent="0.2">
      <c r="A2676" t="str">
        <f t="shared" si="41"/>
        <v>2019_1197</v>
      </c>
      <c r="D2676" s="126">
        <v>2674</v>
      </c>
      <c r="E2676" s="127">
        <v>1197</v>
      </c>
      <c r="F2676" s="127" t="s">
        <v>57</v>
      </c>
      <c r="G2676" s="127">
        <v>1197</v>
      </c>
      <c r="H2676" s="127">
        <v>2019</v>
      </c>
      <c r="I2676" s="127">
        <v>0</v>
      </c>
      <c r="J2676" s="127">
        <v>1</v>
      </c>
      <c r="K2676" s="127">
        <v>990.7</v>
      </c>
      <c r="L2676" s="127">
        <v>1078</v>
      </c>
      <c r="M2676" s="127">
        <v>391414</v>
      </c>
      <c r="N2676" s="127">
        <v>260560.41</v>
      </c>
      <c r="O2676" s="127">
        <v>267921.28000000003</v>
      </c>
      <c r="P2676" s="127">
        <v>173939.75</v>
      </c>
      <c r="Q2676" s="127">
        <v>395.09</v>
      </c>
    </row>
    <row r="2677" spans="1:17" ht="38.25" x14ac:dyDescent="0.2">
      <c r="A2677" t="str">
        <f t="shared" si="41"/>
        <v>2019_1206</v>
      </c>
      <c r="D2677" s="126">
        <v>2675</v>
      </c>
      <c r="E2677" s="127">
        <v>1206</v>
      </c>
      <c r="F2677" s="127" t="s">
        <v>58</v>
      </c>
      <c r="G2677" s="127">
        <v>1206</v>
      </c>
      <c r="H2677" s="127">
        <v>2019</v>
      </c>
      <c r="I2677" s="127">
        <v>0</v>
      </c>
      <c r="J2677" s="127">
        <v>1</v>
      </c>
      <c r="K2677" s="127">
        <v>942.5</v>
      </c>
      <c r="L2677" s="127">
        <v>908.5</v>
      </c>
      <c r="M2677" s="127">
        <v>325431.06</v>
      </c>
      <c r="N2677" s="127">
        <v>399192.91</v>
      </c>
      <c r="O2677" s="127">
        <v>409776.72</v>
      </c>
      <c r="P2677" s="127">
        <v>519098.13</v>
      </c>
      <c r="Q2677" s="127">
        <v>345.28</v>
      </c>
    </row>
    <row r="2678" spans="1:17" x14ac:dyDescent="0.2">
      <c r="A2678" t="str">
        <f t="shared" si="41"/>
        <v>2019_1211</v>
      </c>
      <c r="D2678" s="126">
        <v>2676</v>
      </c>
      <c r="E2678" s="127">
        <v>1211</v>
      </c>
      <c r="F2678" s="127" t="s">
        <v>59</v>
      </c>
      <c r="G2678" s="127">
        <v>1211</v>
      </c>
      <c r="H2678" s="127">
        <v>2019</v>
      </c>
      <c r="I2678" s="127">
        <v>0</v>
      </c>
      <c r="J2678" s="127">
        <v>1</v>
      </c>
      <c r="K2678" s="127">
        <v>1450.1</v>
      </c>
      <c r="L2678" s="127">
        <v>1354.3</v>
      </c>
      <c r="M2678" s="127">
        <v>1259067.8600000001</v>
      </c>
      <c r="N2678" s="127">
        <v>0</v>
      </c>
      <c r="O2678" s="127">
        <v>41348</v>
      </c>
      <c r="P2678" s="127">
        <v>192322.88</v>
      </c>
      <c r="Q2678" s="127">
        <v>868.26</v>
      </c>
    </row>
    <row r="2679" spans="1:17" ht="25.5" x14ac:dyDescent="0.2">
      <c r="A2679" t="str">
        <f t="shared" si="41"/>
        <v>2019_1215</v>
      </c>
      <c r="D2679" s="126">
        <v>2677</v>
      </c>
      <c r="E2679" s="127">
        <v>1215</v>
      </c>
      <c r="F2679" s="127" t="s">
        <v>60</v>
      </c>
      <c r="G2679" s="127">
        <v>1215</v>
      </c>
      <c r="H2679" s="127">
        <v>2019</v>
      </c>
      <c r="I2679" s="127">
        <v>0</v>
      </c>
      <c r="J2679" s="127">
        <v>1</v>
      </c>
      <c r="K2679" s="127">
        <v>310</v>
      </c>
      <c r="L2679" s="127">
        <v>290</v>
      </c>
      <c r="M2679" s="127">
        <v>46777.99</v>
      </c>
      <c r="N2679" s="127">
        <v>25007.46</v>
      </c>
      <c r="O2679" s="127">
        <v>28389.81</v>
      </c>
      <c r="P2679" s="127">
        <v>101186.86</v>
      </c>
      <c r="Q2679" s="127">
        <v>150.9</v>
      </c>
    </row>
    <row r="2680" spans="1:17" ht="38.25" x14ac:dyDescent="0.2">
      <c r="A2680" t="str">
        <f t="shared" si="41"/>
        <v>2019_1218</v>
      </c>
      <c r="D2680" s="126">
        <v>2678</v>
      </c>
      <c r="E2680" s="127">
        <v>1218</v>
      </c>
      <c r="F2680" s="127" t="s">
        <v>61</v>
      </c>
      <c r="G2680" s="127">
        <v>1218</v>
      </c>
      <c r="H2680" s="127">
        <v>2019</v>
      </c>
      <c r="I2680" s="127">
        <v>0</v>
      </c>
      <c r="J2680" s="127">
        <v>1</v>
      </c>
      <c r="K2680" s="127">
        <v>312</v>
      </c>
      <c r="L2680" s="127">
        <v>204</v>
      </c>
      <c r="M2680" s="127">
        <v>605586.13</v>
      </c>
      <c r="N2680" s="127">
        <v>0</v>
      </c>
      <c r="O2680" s="127">
        <v>17501.05</v>
      </c>
      <c r="P2680" s="127">
        <v>79786.820000000007</v>
      </c>
      <c r="Q2680" s="127">
        <v>1940.98</v>
      </c>
    </row>
    <row r="2681" spans="1:17" ht="25.5" x14ac:dyDescent="0.2">
      <c r="A2681" t="str">
        <f t="shared" si="41"/>
        <v>2019_2763</v>
      </c>
      <c r="D2681" s="126">
        <v>2679</v>
      </c>
      <c r="E2681" s="127">
        <v>2763</v>
      </c>
      <c r="F2681" s="127" t="s">
        <v>62</v>
      </c>
      <c r="G2681" s="127">
        <v>2763</v>
      </c>
      <c r="H2681" s="127">
        <v>2019</v>
      </c>
      <c r="I2681" s="127">
        <v>0</v>
      </c>
      <c r="J2681" s="127">
        <v>1</v>
      </c>
      <c r="K2681" s="127">
        <v>588.4</v>
      </c>
      <c r="L2681" s="127">
        <v>985.4</v>
      </c>
      <c r="M2681" s="127">
        <v>260039.2</v>
      </c>
      <c r="N2681" s="127">
        <v>90280.33</v>
      </c>
      <c r="O2681" s="127">
        <v>143224.81</v>
      </c>
      <c r="P2681" s="127">
        <v>251415.32</v>
      </c>
      <c r="Q2681" s="127">
        <v>441.94</v>
      </c>
    </row>
    <row r="2682" spans="1:17" ht="38.25" x14ac:dyDescent="0.2">
      <c r="A2682" t="str">
        <f t="shared" si="41"/>
        <v>2019_1221</v>
      </c>
      <c r="D2682" s="126">
        <v>2680</v>
      </c>
      <c r="E2682" s="127">
        <v>1221</v>
      </c>
      <c r="F2682" s="127" t="s">
        <v>328</v>
      </c>
      <c r="G2682" s="127">
        <v>1221</v>
      </c>
      <c r="H2682" s="127">
        <v>2019</v>
      </c>
      <c r="I2682" s="127">
        <v>0</v>
      </c>
      <c r="J2682" s="127">
        <v>1</v>
      </c>
      <c r="K2682" s="127">
        <v>2381.6999999999998</v>
      </c>
      <c r="L2682" s="127">
        <v>2489.4</v>
      </c>
      <c r="M2682" s="127">
        <v>162650.41</v>
      </c>
      <c r="N2682" s="127">
        <v>698315.71</v>
      </c>
      <c r="O2682" s="127">
        <v>761315.85</v>
      </c>
      <c r="P2682" s="127">
        <v>829537.97</v>
      </c>
      <c r="Q2682" s="127">
        <v>68.290000000000006</v>
      </c>
    </row>
    <row r="2683" spans="1:17" ht="25.5" x14ac:dyDescent="0.2">
      <c r="A2683" t="str">
        <f t="shared" si="41"/>
        <v>2019_1233</v>
      </c>
      <c r="D2683" s="126">
        <v>2681</v>
      </c>
      <c r="E2683" s="127">
        <v>1233</v>
      </c>
      <c r="F2683" s="127" t="s">
        <v>63</v>
      </c>
      <c r="G2683" s="127">
        <v>1233</v>
      </c>
      <c r="H2683" s="127">
        <v>2019</v>
      </c>
      <c r="I2683" s="127">
        <v>0</v>
      </c>
      <c r="J2683" s="127">
        <v>1</v>
      </c>
      <c r="K2683" s="127">
        <v>1219.5999999999999</v>
      </c>
      <c r="L2683" s="127">
        <v>1321.6</v>
      </c>
      <c r="M2683" s="127">
        <v>1157827.75</v>
      </c>
      <c r="N2683" s="127">
        <v>450117.26</v>
      </c>
      <c r="O2683" s="127">
        <v>478900.83</v>
      </c>
      <c r="P2683" s="127">
        <v>335051.57</v>
      </c>
      <c r="Q2683" s="127">
        <v>949.35</v>
      </c>
    </row>
    <row r="2684" spans="1:17" x14ac:dyDescent="0.2">
      <c r="A2684" t="str">
        <f t="shared" si="41"/>
        <v>2019_1278</v>
      </c>
      <c r="D2684" s="126">
        <v>2682</v>
      </c>
      <c r="E2684" s="127">
        <v>1278</v>
      </c>
      <c r="F2684" s="127" t="s">
        <v>64</v>
      </c>
      <c r="G2684" s="127">
        <v>1278</v>
      </c>
      <c r="H2684" s="127">
        <v>2019</v>
      </c>
      <c r="I2684" s="127">
        <v>0</v>
      </c>
      <c r="J2684" s="127">
        <v>1</v>
      </c>
      <c r="K2684" s="127">
        <v>3732.4</v>
      </c>
      <c r="L2684" s="127">
        <v>3402.6</v>
      </c>
      <c r="M2684" s="127">
        <v>344125.34</v>
      </c>
      <c r="N2684" s="127">
        <v>583595.22</v>
      </c>
      <c r="O2684" s="127">
        <v>639110.61</v>
      </c>
      <c r="P2684" s="127">
        <v>691014.33</v>
      </c>
      <c r="Q2684" s="127">
        <v>92.2</v>
      </c>
    </row>
    <row r="2685" spans="1:17" ht="25.5" x14ac:dyDescent="0.2">
      <c r="A2685" t="str">
        <f t="shared" si="41"/>
        <v>2019_1332</v>
      </c>
      <c r="D2685" s="126">
        <v>2683</v>
      </c>
      <c r="E2685" s="127">
        <v>1332</v>
      </c>
      <c r="F2685" s="127" t="s">
        <v>65</v>
      </c>
      <c r="G2685" s="127">
        <v>1332</v>
      </c>
      <c r="H2685" s="127">
        <v>2019</v>
      </c>
      <c r="I2685" s="127">
        <v>0</v>
      </c>
      <c r="J2685" s="127">
        <v>1</v>
      </c>
      <c r="K2685" s="127">
        <v>759.8</v>
      </c>
      <c r="L2685" s="127">
        <v>689.6</v>
      </c>
      <c r="M2685" s="127">
        <v>89526.62</v>
      </c>
      <c r="N2685" s="127">
        <v>104602.31</v>
      </c>
      <c r="O2685" s="127">
        <v>119113.56</v>
      </c>
      <c r="P2685" s="127">
        <v>136700.20000000001</v>
      </c>
      <c r="Q2685" s="127">
        <v>117.83</v>
      </c>
    </row>
    <row r="2686" spans="1:17" ht="38.25" x14ac:dyDescent="0.2">
      <c r="A2686" t="str">
        <f t="shared" si="41"/>
        <v>2019_1337</v>
      </c>
      <c r="D2686" s="126">
        <v>2684</v>
      </c>
      <c r="E2686" s="127">
        <v>1337</v>
      </c>
      <c r="F2686" s="127" t="s">
        <v>329</v>
      </c>
      <c r="G2686" s="127">
        <v>1337</v>
      </c>
      <c r="H2686" s="127">
        <v>2019</v>
      </c>
      <c r="I2686" s="127">
        <v>0</v>
      </c>
      <c r="J2686" s="127">
        <v>1</v>
      </c>
      <c r="K2686" s="127">
        <v>5139.6000000000004</v>
      </c>
      <c r="L2686" s="127">
        <v>5476.7</v>
      </c>
      <c r="M2686" s="127">
        <v>1440750.48</v>
      </c>
      <c r="N2686" s="127">
        <v>1195825.24</v>
      </c>
      <c r="O2686" s="127">
        <v>1277550.79</v>
      </c>
      <c r="P2686" s="127">
        <v>1327803.78</v>
      </c>
      <c r="Q2686" s="127">
        <v>280.32</v>
      </c>
    </row>
    <row r="2687" spans="1:17" ht="25.5" x14ac:dyDescent="0.2">
      <c r="A2687" t="str">
        <f t="shared" si="41"/>
        <v>2019_1350</v>
      </c>
      <c r="D2687" s="126">
        <v>2685</v>
      </c>
      <c r="E2687" s="127">
        <v>1350</v>
      </c>
      <c r="F2687" s="127" t="s">
        <v>66</v>
      </c>
      <c r="G2687" s="127">
        <v>1350</v>
      </c>
      <c r="H2687" s="127">
        <v>2019</v>
      </c>
      <c r="I2687" s="127">
        <v>0</v>
      </c>
      <c r="J2687" s="127">
        <v>1</v>
      </c>
      <c r="K2687" s="127">
        <v>459.2</v>
      </c>
      <c r="L2687" s="127">
        <v>394.9</v>
      </c>
      <c r="M2687" s="127">
        <v>211612.61</v>
      </c>
      <c r="N2687" s="127">
        <v>152264.57999999999</v>
      </c>
      <c r="O2687" s="127">
        <v>154550.37</v>
      </c>
      <c r="P2687" s="127">
        <v>176291.03</v>
      </c>
      <c r="Q2687" s="127">
        <v>460.83</v>
      </c>
    </row>
    <row r="2688" spans="1:17" ht="25.5" x14ac:dyDescent="0.2">
      <c r="A2688" t="str">
        <f t="shared" si="41"/>
        <v>2019_1359</v>
      </c>
      <c r="D2688" s="126">
        <v>2686</v>
      </c>
      <c r="E2688" s="127">
        <v>1359</v>
      </c>
      <c r="F2688" s="127" t="s">
        <v>330</v>
      </c>
      <c r="G2688" s="127">
        <v>1359</v>
      </c>
      <c r="H2688" s="127">
        <v>2019</v>
      </c>
      <c r="I2688" s="127">
        <v>0</v>
      </c>
      <c r="J2688" s="127">
        <v>1</v>
      </c>
      <c r="K2688" s="127">
        <v>489.9</v>
      </c>
      <c r="L2688" s="127">
        <v>386.7</v>
      </c>
      <c r="M2688" s="127">
        <v>839742.38</v>
      </c>
      <c r="N2688" s="127">
        <v>100103.6</v>
      </c>
      <c r="O2688" s="127">
        <v>110963.3</v>
      </c>
      <c r="P2688" s="127">
        <v>95925</v>
      </c>
      <c r="Q2688" s="127">
        <v>1714.11</v>
      </c>
    </row>
    <row r="2689" spans="1:17" ht="25.5" x14ac:dyDescent="0.2">
      <c r="A2689" t="str">
        <f t="shared" si="41"/>
        <v>2019_1368</v>
      </c>
      <c r="D2689" s="126">
        <v>2687</v>
      </c>
      <c r="E2689" s="127">
        <v>1368</v>
      </c>
      <c r="F2689" s="127" t="s">
        <v>67</v>
      </c>
      <c r="G2689" s="127">
        <v>1368</v>
      </c>
      <c r="H2689" s="127">
        <v>2019</v>
      </c>
      <c r="I2689" s="127">
        <v>0</v>
      </c>
      <c r="J2689" s="127">
        <v>1</v>
      </c>
      <c r="K2689" s="127">
        <v>752.9</v>
      </c>
      <c r="L2689" s="127">
        <v>644.20000000000005</v>
      </c>
      <c r="M2689" s="127">
        <v>1085752.44</v>
      </c>
      <c r="N2689" s="127">
        <v>499883.34</v>
      </c>
      <c r="O2689" s="127">
        <v>580020.55000000005</v>
      </c>
      <c r="P2689" s="127">
        <v>311261.17</v>
      </c>
      <c r="Q2689" s="127">
        <v>1442.09</v>
      </c>
    </row>
    <row r="2690" spans="1:17" ht="38.25" x14ac:dyDescent="0.2">
      <c r="A2690" t="str">
        <f t="shared" si="41"/>
        <v>2019_1413</v>
      </c>
      <c r="D2690" s="126">
        <v>2688</v>
      </c>
      <c r="E2690" s="127">
        <v>1413</v>
      </c>
      <c r="F2690" s="127" t="s">
        <v>68</v>
      </c>
      <c r="G2690" s="127">
        <v>1413</v>
      </c>
      <c r="H2690" s="127">
        <v>2019</v>
      </c>
      <c r="I2690" s="127">
        <v>0</v>
      </c>
      <c r="J2690" s="127">
        <v>1</v>
      </c>
      <c r="K2690" s="127">
        <v>423</v>
      </c>
      <c r="L2690" s="127">
        <v>399</v>
      </c>
      <c r="M2690" s="127">
        <v>241162.8</v>
      </c>
      <c r="N2690" s="127">
        <v>130357.03</v>
      </c>
      <c r="O2690" s="127">
        <v>137949.99</v>
      </c>
      <c r="P2690" s="127">
        <v>147288.28</v>
      </c>
      <c r="Q2690" s="127">
        <v>570.12</v>
      </c>
    </row>
    <row r="2691" spans="1:17" x14ac:dyDescent="0.2">
      <c r="A2691" t="str">
        <f t="shared" si="41"/>
        <v>2019_1431</v>
      </c>
      <c r="D2691" s="126">
        <v>2689</v>
      </c>
      <c r="E2691" s="127">
        <v>1431</v>
      </c>
      <c r="F2691" s="127" t="s">
        <v>69</v>
      </c>
      <c r="G2691" s="127">
        <v>1431</v>
      </c>
      <c r="H2691" s="127">
        <v>2019</v>
      </c>
      <c r="I2691" s="127">
        <v>0</v>
      </c>
      <c r="J2691" s="127">
        <v>1</v>
      </c>
      <c r="K2691" s="127">
        <v>413.8</v>
      </c>
      <c r="L2691" s="127">
        <v>378.8</v>
      </c>
      <c r="M2691" s="127">
        <v>86587.56</v>
      </c>
      <c r="N2691" s="127">
        <v>150340.71</v>
      </c>
      <c r="O2691" s="127">
        <v>155075.5</v>
      </c>
      <c r="P2691" s="127">
        <v>160112.85</v>
      </c>
      <c r="Q2691" s="127">
        <v>209.25</v>
      </c>
    </row>
    <row r="2692" spans="1:17" ht="25.5" x14ac:dyDescent="0.2">
      <c r="A2692" t="str">
        <f t="shared" ref="A2692:A2755" si="42">CONCATENATE(H2692,"_",G2692)</f>
        <v>2019_1476</v>
      </c>
      <c r="D2692" s="126">
        <v>2690</v>
      </c>
      <c r="E2692" s="127">
        <v>1476</v>
      </c>
      <c r="F2692" s="127" t="s">
        <v>70</v>
      </c>
      <c r="G2692" s="127">
        <v>1476</v>
      </c>
      <c r="H2692" s="127">
        <v>2019</v>
      </c>
      <c r="I2692" s="127">
        <v>0</v>
      </c>
      <c r="J2692" s="127">
        <v>1</v>
      </c>
      <c r="K2692" s="127">
        <v>9053.9</v>
      </c>
      <c r="L2692" s="127">
        <v>8617.6</v>
      </c>
      <c r="M2692" s="127">
        <v>2186402.0299999998</v>
      </c>
      <c r="N2692" s="127">
        <v>1274854.33</v>
      </c>
      <c r="O2692" s="127">
        <v>1329188.3</v>
      </c>
      <c r="P2692" s="127">
        <v>1319358.49</v>
      </c>
      <c r="Q2692" s="127">
        <v>241.49</v>
      </c>
    </row>
    <row r="2693" spans="1:17" x14ac:dyDescent="0.2">
      <c r="A2693" t="str">
        <f t="shared" si="42"/>
        <v>2019_1503</v>
      </c>
      <c r="D2693" s="126">
        <v>2691</v>
      </c>
      <c r="E2693" s="127">
        <v>1503</v>
      </c>
      <c r="F2693" s="127" t="s">
        <v>71</v>
      </c>
      <c r="G2693" s="127">
        <v>1503</v>
      </c>
      <c r="H2693" s="127">
        <v>2019</v>
      </c>
      <c r="I2693" s="127">
        <v>0</v>
      </c>
      <c r="J2693" s="127">
        <v>1</v>
      </c>
      <c r="K2693" s="127">
        <v>1447.5</v>
      </c>
      <c r="L2693" s="127">
        <v>1385.8</v>
      </c>
      <c r="M2693" s="127">
        <v>683754.99</v>
      </c>
      <c r="N2693" s="127">
        <v>450127.2</v>
      </c>
      <c r="O2693" s="127">
        <v>471058.47</v>
      </c>
      <c r="P2693" s="127">
        <v>435704.32000000001</v>
      </c>
      <c r="Q2693" s="127">
        <v>472.37</v>
      </c>
    </row>
    <row r="2694" spans="1:17" ht="38.25" x14ac:dyDescent="0.2">
      <c r="A2694" t="str">
        <f t="shared" si="42"/>
        <v>2019_1576</v>
      </c>
      <c r="D2694" s="126">
        <v>2692</v>
      </c>
      <c r="E2694" s="127">
        <v>1576</v>
      </c>
      <c r="F2694" s="127" t="s">
        <v>72</v>
      </c>
      <c r="G2694" s="127">
        <v>1576</v>
      </c>
      <c r="H2694" s="127">
        <v>2019</v>
      </c>
      <c r="I2694" s="127">
        <v>0</v>
      </c>
      <c r="J2694" s="127">
        <v>1</v>
      </c>
      <c r="K2694" s="127">
        <v>2933.1</v>
      </c>
      <c r="L2694" s="127">
        <v>3122.2</v>
      </c>
      <c r="M2694" s="127">
        <v>2091281.1</v>
      </c>
      <c r="N2694" s="127">
        <v>1630481.04</v>
      </c>
      <c r="O2694" s="127">
        <v>1703910.55</v>
      </c>
      <c r="P2694" s="127">
        <v>411303.25</v>
      </c>
      <c r="Q2694" s="127">
        <v>712.99</v>
      </c>
    </row>
    <row r="2695" spans="1:17" x14ac:dyDescent="0.2">
      <c r="A2695" t="str">
        <f t="shared" si="42"/>
        <v>2019_1602</v>
      </c>
      <c r="D2695" s="126">
        <v>2693</v>
      </c>
      <c r="E2695" s="127">
        <v>1602</v>
      </c>
      <c r="F2695" s="127" t="s">
        <v>73</v>
      </c>
      <c r="G2695" s="127">
        <v>1602</v>
      </c>
      <c r="H2695" s="127">
        <v>2019</v>
      </c>
      <c r="I2695" s="127">
        <v>0</v>
      </c>
      <c r="J2695" s="127">
        <v>1</v>
      </c>
      <c r="K2695" s="127">
        <v>508.4</v>
      </c>
      <c r="L2695" s="127">
        <v>680.4</v>
      </c>
      <c r="M2695" s="127">
        <v>504921.97</v>
      </c>
      <c r="N2695" s="127">
        <v>377057.66</v>
      </c>
      <c r="O2695" s="127">
        <v>377094.3</v>
      </c>
      <c r="P2695" s="127">
        <v>270695.64</v>
      </c>
      <c r="Q2695" s="127">
        <v>993.16</v>
      </c>
    </row>
    <row r="2696" spans="1:17" x14ac:dyDescent="0.2">
      <c r="A2696" t="str">
        <f t="shared" si="42"/>
        <v>2019_1611</v>
      </c>
      <c r="D2696" s="126">
        <v>2694</v>
      </c>
      <c r="E2696" s="127">
        <v>1611</v>
      </c>
      <c r="F2696" s="127" t="s">
        <v>74</v>
      </c>
      <c r="G2696" s="127">
        <v>1611</v>
      </c>
      <c r="H2696" s="127">
        <v>2019</v>
      </c>
      <c r="I2696" s="127">
        <v>0</v>
      </c>
      <c r="J2696" s="127">
        <v>1</v>
      </c>
      <c r="K2696" s="127">
        <v>15053.7</v>
      </c>
      <c r="L2696" s="127">
        <v>14625</v>
      </c>
      <c r="M2696" s="127">
        <v>6607238.6600000001</v>
      </c>
      <c r="N2696" s="127">
        <v>2198762.9</v>
      </c>
      <c r="O2696" s="127">
        <v>2367108.2599999998</v>
      </c>
      <c r="P2696" s="127">
        <v>3290185.28</v>
      </c>
      <c r="Q2696" s="127">
        <v>438.91</v>
      </c>
    </row>
    <row r="2697" spans="1:17" ht="25.5" x14ac:dyDescent="0.2">
      <c r="A2697" t="str">
        <f t="shared" si="42"/>
        <v>2019_1619</v>
      </c>
      <c r="D2697" s="126">
        <v>2695</v>
      </c>
      <c r="E2697" s="127">
        <v>1619</v>
      </c>
      <c r="F2697" s="127" t="s">
        <v>75</v>
      </c>
      <c r="G2697" s="127">
        <v>1619</v>
      </c>
      <c r="H2697" s="127">
        <v>2019</v>
      </c>
      <c r="I2697" s="127">
        <v>0</v>
      </c>
      <c r="J2697" s="127">
        <v>1</v>
      </c>
      <c r="K2697" s="127">
        <v>1153.8</v>
      </c>
      <c r="L2697" s="127">
        <v>1243</v>
      </c>
      <c r="M2697" s="127">
        <v>386317.52</v>
      </c>
      <c r="N2697" s="127">
        <v>24677.19</v>
      </c>
      <c r="O2697" s="127">
        <v>28907.06</v>
      </c>
      <c r="P2697" s="127">
        <v>152285.5</v>
      </c>
      <c r="Q2697" s="127">
        <v>334.82</v>
      </c>
    </row>
    <row r="2698" spans="1:17" x14ac:dyDescent="0.2">
      <c r="A2698" t="str">
        <f t="shared" si="42"/>
        <v>2019_1638</v>
      </c>
      <c r="D2698" s="126">
        <v>2696</v>
      </c>
      <c r="E2698" s="127">
        <v>1638</v>
      </c>
      <c r="F2698" s="127" t="s">
        <v>331</v>
      </c>
      <c r="G2698" s="127">
        <v>1638</v>
      </c>
      <c r="H2698" s="127">
        <v>2019</v>
      </c>
      <c r="I2698" s="127">
        <v>0</v>
      </c>
      <c r="J2698" s="127">
        <v>2</v>
      </c>
      <c r="K2698" s="127">
        <v>1626.1</v>
      </c>
      <c r="L2698" s="127">
        <v>1765.2</v>
      </c>
      <c r="M2698" s="127">
        <v>985662.1</v>
      </c>
      <c r="N2698" s="127">
        <v>550184.21</v>
      </c>
      <c r="O2698" s="127">
        <v>576161.07999999996</v>
      </c>
      <c r="P2698" s="127">
        <v>527410.72</v>
      </c>
      <c r="Q2698" s="127">
        <v>606.15</v>
      </c>
    </row>
    <row r="2699" spans="1:17" x14ac:dyDescent="0.2">
      <c r="A2699" t="str">
        <f t="shared" si="42"/>
        <v>2019_1675</v>
      </c>
      <c r="D2699" s="126">
        <v>2697</v>
      </c>
      <c r="E2699" s="127">
        <v>1675</v>
      </c>
      <c r="F2699" s="127" t="s">
        <v>76</v>
      </c>
      <c r="G2699" s="127">
        <v>1675</v>
      </c>
      <c r="H2699" s="127">
        <v>2019</v>
      </c>
      <c r="I2699" s="127">
        <v>0</v>
      </c>
      <c r="J2699" s="127">
        <v>1</v>
      </c>
      <c r="K2699" s="127">
        <v>205.5</v>
      </c>
      <c r="L2699" s="127">
        <v>146.30000000000001</v>
      </c>
      <c r="M2699" s="127">
        <v>126736.04</v>
      </c>
      <c r="N2699" s="127">
        <v>14964.84</v>
      </c>
      <c r="O2699" s="127">
        <v>16564.11</v>
      </c>
      <c r="P2699" s="127">
        <v>52034.6</v>
      </c>
      <c r="Q2699" s="127">
        <v>616.72</v>
      </c>
    </row>
    <row r="2700" spans="1:17" x14ac:dyDescent="0.2">
      <c r="A2700" t="str">
        <f t="shared" si="42"/>
        <v>2019_1701</v>
      </c>
      <c r="D2700" s="126">
        <v>2698</v>
      </c>
      <c r="E2700" s="127">
        <v>1701</v>
      </c>
      <c r="F2700" s="127" t="s">
        <v>77</v>
      </c>
      <c r="G2700" s="127">
        <v>1701</v>
      </c>
      <c r="H2700" s="127">
        <v>2019</v>
      </c>
      <c r="I2700" s="127">
        <v>0</v>
      </c>
      <c r="J2700" s="127">
        <v>1</v>
      </c>
      <c r="K2700" s="127">
        <v>2170.1999999999998</v>
      </c>
      <c r="L2700" s="127">
        <v>2291.1999999999998</v>
      </c>
      <c r="M2700" s="127">
        <v>509973.3</v>
      </c>
      <c r="N2700" s="127">
        <v>399840.13</v>
      </c>
      <c r="O2700" s="127">
        <v>417109.89</v>
      </c>
      <c r="P2700" s="127">
        <v>55830.559999999998</v>
      </c>
      <c r="Q2700" s="127">
        <v>234.99</v>
      </c>
    </row>
    <row r="2701" spans="1:17" x14ac:dyDescent="0.2">
      <c r="A2701" t="str">
        <f t="shared" si="42"/>
        <v>2019_1719</v>
      </c>
      <c r="D2701" s="126">
        <v>2699</v>
      </c>
      <c r="E2701" s="127">
        <v>1719</v>
      </c>
      <c r="F2701" s="127" t="s">
        <v>78</v>
      </c>
      <c r="G2701" s="127">
        <v>1719</v>
      </c>
      <c r="H2701" s="127">
        <v>2019</v>
      </c>
      <c r="I2701" s="127">
        <v>0</v>
      </c>
      <c r="J2701" s="127">
        <v>1</v>
      </c>
      <c r="K2701" s="127">
        <v>778.5</v>
      </c>
      <c r="L2701" s="127">
        <v>822.5</v>
      </c>
      <c r="M2701" s="127">
        <v>194453.3</v>
      </c>
      <c r="N2701" s="127">
        <v>110784.27</v>
      </c>
      <c r="O2701" s="127">
        <v>113122.84</v>
      </c>
      <c r="P2701" s="127">
        <v>124565.01</v>
      </c>
      <c r="Q2701" s="127">
        <v>249.78</v>
      </c>
    </row>
    <row r="2702" spans="1:17" ht="25.5" x14ac:dyDescent="0.2">
      <c r="A2702" t="str">
        <f t="shared" si="42"/>
        <v>2019_1737</v>
      </c>
      <c r="D2702" s="126">
        <v>2700</v>
      </c>
      <c r="E2702" s="127">
        <v>1737</v>
      </c>
      <c r="F2702" s="127" t="s">
        <v>332</v>
      </c>
      <c r="G2702" s="127">
        <v>1737</v>
      </c>
      <c r="H2702" s="127">
        <v>2019</v>
      </c>
      <c r="I2702" s="127">
        <v>0</v>
      </c>
      <c r="J2702" s="127">
        <v>1</v>
      </c>
      <c r="K2702" s="127">
        <v>32788.800000000003</v>
      </c>
      <c r="L2702" s="127">
        <v>32023.200000000001</v>
      </c>
      <c r="M2702" s="135">
        <v>-931304.17</v>
      </c>
      <c r="N2702" s="127">
        <v>11845157.35</v>
      </c>
      <c r="O2702" s="127">
        <v>12334097.220000001</v>
      </c>
      <c r="P2702" s="127">
        <v>16944651.82</v>
      </c>
      <c r="Q2702" s="135">
        <v>-28.4</v>
      </c>
    </row>
    <row r="2703" spans="1:17" x14ac:dyDescent="0.2">
      <c r="A2703" t="str">
        <f t="shared" si="42"/>
        <v>2019_1782</v>
      </c>
      <c r="D2703" s="126">
        <v>2701</v>
      </c>
      <c r="E2703" s="127">
        <v>1782</v>
      </c>
      <c r="F2703" s="127" t="s">
        <v>79</v>
      </c>
      <c r="G2703" s="127">
        <v>1782</v>
      </c>
      <c r="H2703" s="127">
        <v>2019</v>
      </c>
      <c r="I2703" s="127">
        <v>0</v>
      </c>
      <c r="J2703" s="127">
        <v>1</v>
      </c>
      <c r="K2703" s="127">
        <v>103</v>
      </c>
      <c r="L2703" s="127">
        <v>119</v>
      </c>
      <c r="M2703" s="127">
        <v>600704.96</v>
      </c>
      <c r="N2703" s="127">
        <v>195069.28</v>
      </c>
      <c r="O2703" s="127">
        <v>197480.67</v>
      </c>
      <c r="P2703" s="127">
        <v>49236</v>
      </c>
      <c r="Q2703" s="127">
        <v>5832.09</v>
      </c>
    </row>
    <row r="2704" spans="1:17" ht="25.5" x14ac:dyDescent="0.2">
      <c r="A2704" t="str">
        <f t="shared" si="42"/>
        <v>2019_1791</v>
      </c>
      <c r="D2704" s="126">
        <v>2702</v>
      </c>
      <c r="E2704" s="127">
        <v>1791</v>
      </c>
      <c r="F2704" s="127" t="s">
        <v>80</v>
      </c>
      <c r="G2704" s="127">
        <v>1791</v>
      </c>
      <c r="H2704" s="127">
        <v>2019</v>
      </c>
      <c r="I2704" s="127">
        <v>0</v>
      </c>
      <c r="J2704" s="127">
        <v>1</v>
      </c>
      <c r="K2704" s="127">
        <v>867.7</v>
      </c>
      <c r="L2704" s="127">
        <v>874.7</v>
      </c>
      <c r="M2704" s="127">
        <v>190163.29</v>
      </c>
      <c r="N2704" s="127">
        <v>235663.63</v>
      </c>
      <c r="O2704" s="127">
        <v>241128.56</v>
      </c>
      <c r="P2704" s="127">
        <v>202567.4</v>
      </c>
      <c r="Q2704" s="127">
        <v>219.16</v>
      </c>
    </row>
    <row r="2705" spans="1:17" x14ac:dyDescent="0.2">
      <c r="A2705" t="str">
        <f t="shared" si="42"/>
        <v>2019_1863</v>
      </c>
      <c r="D2705" s="126">
        <v>2703</v>
      </c>
      <c r="E2705" s="127">
        <v>1863</v>
      </c>
      <c r="F2705" s="127" t="s">
        <v>81</v>
      </c>
      <c r="G2705" s="127">
        <v>1863</v>
      </c>
      <c r="H2705" s="127">
        <v>2019</v>
      </c>
      <c r="I2705" s="127">
        <v>0</v>
      </c>
      <c r="J2705" s="127">
        <v>1</v>
      </c>
      <c r="K2705" s="127">
        <v>10429.799999999999</v>
      </c>
      <c r="L2705" s="127">
        <v>10239.9</v>
      </c>
      <c r="M2705" s="127">
        <v>6640691.3600000003</v>
      </c>
      <c r="N2705" s="127">
        <v>3006178.34</v>
      </c>
      <c r="O2705" s="127">
        <v>3301220.72</v>
      </c>
      <c r="P2705" s="127">
        <v>4366166.37</v>
      </c>
      <c r="Q2705" s="127">
        <v>636.70000000000005</v>
      </c>
    </row>
    <row r="2706" spans="1:17" ht="25.5" x14ac:dyDescent="0.2">
      <c r="A2706" t="str">
        <f t="shared" si="42"/>
        <v>2019_1908</v>
      </c>
      <c r="D2706" s="126">
        <v>2704</v>
      </c>
      <c r="E2706" s="127">
        <v>1908</v>
      </c>
      <c r="F2706" s="127" t="s">
        <v>82</v>
      </c>
      <c r="G2706" s="127">
        <v>1908</v>
      </c>
      <c r="H2706" s="127">
        <v>2019</v>
      </c>
      <c r="I2706" s="127">
        <v>0</v>
      </c>
      <c r="J2706" s="127">
        <v>1</v>
      </c>
      <c r="K2706" s="127">
        <v>407</v>
      </c>
      <c r="L2706" s="127">
        <v>399.2</v>
      </c>
      <c r="M2706" s="127">
        <v>1086197.6299999999</v>
      </c>
      <c r="N2706" s="127">
        <v>325614.43</v>
      </c>
      <c r="O2706" s="127">
        <v>334624.40000000002</v>
      </c>
      <c r="P2706" s="127">
        <v>167460.79</v>
      </c>
      <c r="Q2706" s="127">
        <v>2668.79</v>
      </c>
    </row>
    <row r="2707" spans="1:17" x14ac:dyDescent="0.2">
      <c r="A2707" t="str">
        <f t="shared" si="42"/>
        <v>2019_1926</v>
      </c>
      <c r="D2707" s="126">
        <v>2705</v>
      </c>
      <c r="E2707" s="127">
        <v>1926</v>
      </c>
      <c r="F2707" s="127" t="s">
        <v>83</v>
      </c>
      <c r="G2707" s="127">
        <v>1926</v>
      </c>
      <c r="H2707" s="127">
        <v>2019</v>
      </c>
      <c r="I2707" s="127">
        <v>0</v>
      </c>
      <c r="J2707" s="127">
        <v>1</v>
      </c>
      <c r="K2707" s="127">
        <v>555.29999999999995</v>
      </c>
      <c r="L2707" s="127">
        <v>637.29999999999995</v>
      </c>
      <c r="M2707" s="127">
        <v>216920.47</v>
      </c>
      <c r="N2707" s="127">
        <v>57539.07</v>
      </c>
      <c r="O2707" s="127">
        <v>67003.67</v>
      </c>
      <c r="P2707" s="127">
        <v>171706.46</v>
      </c>
      <c r="Q2707" s="127">
        <v>390.64</v>
      </c>
    </row>
    <row r="2708" spans="1:17" ht="25.5" x14ac:dyDescent="0.2">
      <c r="A2708" t="str">
        <f t="shared" si="42"/>
        <v>2019_1944</v>
      </c>
      <c r="D2708" s="126">
        <v>2706</v>
      </c>
      <c r="E2708" s="127">
        <v>1944</v>
      </c>
      <c r="F2708" s="127" t="s">
        <v>84</v>
      </c>
      <c r="G2708" s="127">
        <v>1944</v>
      </c>
      <c r="H2708" s="127">
        <v>2019</v>
      </c>
      <c r="I2708" s="127">
        <v>0</v>
      </c>
      <c r="J2708" s="127">
        <v>1</v>
      </c>
      <c r="K2708" s="127">
        <v>894.7</v>
      </c>
      <c r="L2708" s="127">
        <v>897</v>
      </c>
      <c r="M2708" s="127">
        <v>912681.95</v>
      </c>
      <c r="N2708" s="127">
        <v>300249.81</v>
      </c>
      <c r="O2708" s="127">
        <v>315771.24</v>
      </c>
      <c r="P2708" s="127">
        <v>257773.26</v>
      </c>
      <c r="Q2708" s="127">
        <v>1020.1</v>
      </c>
    </row>
    <row r="2709" spans="1:17" x14ac:dyDescent="0.2">
      <c r="A2709" t="str">
        <f t="shared" si="42"/>
        <v>2019_1953</v>
      </c>
      <c r="D2709" s="126">
        <v>2707</v>
      </c>
      <c r="E2709" s="127">
        <v>1953</v>
      </c>
      <c r="F2709" s="127" t="s">
        <v>85</v>
      </c>
      <c r="G2709" s="127">
        <v>1953</v>
      </c>
      <c r="H2709" s="127">
        <v>2019</v>
      </c>
      <c r="I2709" s="127">
        <v>0</v>
      </c>
      <c r="J2709" s="127">
        <v>1</v>
      </c>
      <c r="K2709" s="127">
        <v>575.4</v>
      </c>
      <c r="L2709" s="127">
        <v>577.79999999999995</v>
      </c>
      <c r="M2709" s="127">
        <v>260542.09</v>
      </c>
      <c r="N2709" s="127">
        <v>325491.15000000002</v>
      </c>
      <c r="O2709" s="127">
        <v>329490.37</v>
      </c>
      <c r="P2709" s="127">
        <v>167290.92000000001</v>
      </c>
      <c r="Q2709" s="127">
        <v>452.8</v>
      </c>
    </row>
    <row r="2710" spans="1:17" ht="38.25" x14ac:dyDescent="0.2">
      <c r="A2710" t="str">
        <f t="shared" si="42"/>
        <v>2019_1963</v>
      </c>
      <c r="D2710" s="126">
        <v>2708</v>
      </c>
      <c r="E2710" s="127">
        <v>1963</v>
      </c>
      <c r="F2710" s="127" t="s">
        <v>86</v>
      </c>
      <c r="G2710" s="127">
        <v>1963</v>
      </c>
      <c r="H2710" s="127">
        <v>2019</v>
      </c>
      <c r="I2710" s="127">
        <v>0</v>
      </c>
      <c r="J2710" s="127">
        <v>1</v>
      </c>
      <c r="K2710" s="127">
        <v>558.29999999999995</v>
      </c>
      <c r="L2710" s="127">
        <v>577</v>
      </c>
      <c r="M2710" s="127">
        <v>385714.18</v>
      </c>
      <c r="N2710" s="127">
        <v>120038.81</v>
      </c>
      <c r="O2710" s="127">
        <v>122376.85</v>
      </c>
      <c r="P2710" s="127">
        <v>158422.85999999999</v>
      </c>
      <c r="Q2710" s="127">
        <v>690.87</v>
      </c>
    </row>
    <row r="2711" spans="1:17" ht="25.5" x14ac:dyDescent="0.2">
      <c r="A2711" t="str">
        <f t="shared" si="42"/>
        <v>2019_1968</v>
      </c>
      <c r="D2711" s="126">
        <v>2709</v>
      </c>
      <c r="E2711" s="127">
        <v>3582</v>
      </c>
      <c r="F2711" s="127" t="s">
        <v>87</v>
      </c>
      <c r="G2711" s="127">
        <v>1968</v>
      </c>
      <c r="H2711" s="127">
        <v>2019</v>
      </c>
      <c r="I2711" s="127">
        <v>0</v>
      </c>
      <c r="J2711" s="127">
        <v>1</v>
      </c>
      <c r="K2711" s="127">
        <v>557.5</v>
      </c>
      <c r="L2711" s="127">
        <v>767.5</v>
      </c>
      <c r="M2711" s="127">
        <v>489311.98</v>
      </c>
      <c r="N2711" s="127">
        <v>404381.59</v>
      </c>
      <c r="O2711" s="127">
        <v>413153.85</v>
      </c>
      <c r="P2711" s="127">
        <v>281841.64</v>
      </c>
      <c r="Q2711" s="127">
        <v>877.69</v>
      </c>
    </row>
    <row r="2712" spans="1:17" ht="25.5" x14ac:dyDescent="0.2">
      <c r="A2712" t="str">
        <f t="shared" si="42"/>
        <v>2019_3978</v>
      </c>
      <c r="D2712" s="126">
        <v>2710</v>
      </c>
      <c r="E2712" s="127">
        <v>3978</v>
      </c>
      <c r="F2712" s="127" t="s">
        <v>88</v>
      </c>
      <c r="G2712" s="127">
        <v>3978</v>
      </c>
      <c r="H2712" s="127">
        <v>2019</v>
      </c>
      <c r="I2712" s="127">
        <v>0</v>
      </c>
      <c r="J2712" s="127">
        <v>1</v>
      </c>
      <c r="K2712" s="127">
        <v>552</v>
      </c>
      <c r="L2712" s="127">
        <v>432</v>
      </c>
      <c r="M2712" s="127">
        <v>1936685.87</v>
      </c>
      <c r="N2712" s="127">
        <v>0</v>
      </c>
      <c r="O2712" s="127">
        <v>22603.31</v>
      </c>
      <c r="P2712" s="127">
        <v>242248.6</v>
      </c>
      <c r="Q2712" s="127">
        <v>3508.49</v>
      </c>
    </row>
    <row r="2713" spans="1:17" ht="25.5" x14ac:dyDescent="0.2">
      <c r="A2713" t="str">
        <f t="shared" si="42"/>
        <v>2019_6741</v>
      </c>
      <c r="D2713" s="126">
        <v>2711</v>
      </c>
      <c r="E2713" s="127">
        <v>6741</v>
      </c>
      <c r="F2713" s="127" t="s">
        <v>89</v>
      </c>
      <c r="G2713" s="127">
        <v>6741</v>
      </c>
      <c r="H2713" s="127">
        <v>2019</v>
      </c>
      <c r="I2713" s="127">
        <v>0</v>
      </c>
      <c r="J2713" s="127">
        <v>1</v>
      </c>
      <c r="K2713" s="127">
        <v>834.5</v>
      </c>
      <c r="L2713" s="127">
        <v>850.3</v>
      </c>
      <c r="M2713" s="127">
        <v>552937.17000000004</v>
      </c>
      <c r="N2713" s="127">
        <v>245908.26</v>
      </c>
      <c r="O2713" s="127">
        <v>256358.17</v>
      </c>
      <c r="P2713" s="127">
        <v>246193.38</v>
      </c>
      <c r="Q2713" s="127">
        <v>662.6</v>
      </c>
    </row>
    <row r="2714" spans="1:17" ht="25.5" x14ac:dyDescent="0.2">
      <c r="A2714" t="str">
        <f t="shared" si="42"/>
        <v>2019_1970</v>
      </c>
      <c r="D2714" s="126">
        <v>2712</v>
      </c>
      <c r="E2714" s="127">
        <v>1970</v>
      </c>
      <c r="F2714" s="127" t="s">
        <v>90</v>
      </c>
      <c r="G2714" s="127">
        <v>1970</v>
      </c>
      <c r="H2714" s="127">
        <v>2019</v>
      </c>
      <c r="I2714" s="127">
        <v>0</v>
      </c>
      <c r="J2714" s="127">
        <v>1</v>
      </c>
      <c r="K2714" s="127">
        <v>491.5</v>
      </c>
      <c r="L2714" s="127">
        <v>472.5</v>
      </c>
      <c r="M2714" s="127">
        <v>23870.959999999999</v>
      </c>
      <c r="N2714" s="127">
        <v>230901.23</v>
      </c>
      <c r="O2714" s="127">
        <v>232935.43</v>
      </c>
      <c r="P2714" s="127">
        <v>238704.3</v>
      </c>
      <c r="Q2714" s="127">
        <v>48.57</v>
      </c>
    </row>
    <row r="2715" spans="1:17" ht="38.25" x14ac:dyDescent="0.2">
      <c r="A2715" t="str">
        <f t="shared" si="42"/>
        <v>2019_1972</v>
      </c>
      <c r="D2715" s="126">
        <v>2713</v>
      </c>
      <c r="E2715" s="127">
        <v>1972</v>
      </c>
      <c r="F2715" s="127" t="s">
        <v>91</v>
      </c>
      <c r="G2715" s="127">
        <v>1972</v>
      </c>
      <c r="H2715" s="127">
        <v>2019</v>
      </c>
      <c r="I2715" s="127">
        <v>0</v>
      </c>
      <c r="J2715" s="127">
        <v>1</v>
      </c>
      <c r="K2715" s="127">
        <v>327.10000000000002</v>
      </c>
      <c r="L2715" s="127">
        <v>321.10000000000002</v>
      </c>
      <c r="M2715" s="127">
        <v>436458.52</v>
      </c>
      <c r="N2715" s="127">
        <v>138481.48000000001</v>
      </c>
      <c r="O2715" s="127">
        <v>149685.29</v>
      </c>
      <c r="P2715" s="127">
        <v>92932.65</v>
      </c>
      <c r="Q2715" s="127">
        <v>1334.33</v>
      </c>
    </row>
    <row r="2716" spans="1:17" ht="25.5" x14ac:dyDescent="0.2">
      <c r="A2716" t="str">
        <f t="shared" si="42"/>
        <v>2019_1965</v>
      </c>
      <c r="D2716" s="126">
        <v>2714</v>
      </c>
      <c r="E2716" s="127">
        <v>1965</v>
      </c>
      <c r="F2716" s="127" t="s">
        <v>92</v>
      </c>
      <c r="G2716" s="127">
        <v>1965</v>
      </c>
      <c r="H2716" s="127">
        <v>2019</v>
      </c>
      <c r="I2716" s="127">
        <v>0</v>
      </c>
      <c r="J2716" s="127">
        <v>1</v>
      </c>
      <c r="K2716" s="127">
        <v>592.9</v>
      </c>
      <c r="L2716" s="127">
        <v>449.7</v>
      </c>
      <c r="M2716" s="127">
        <v>329556.77</v>
      </c>
      <c r="N2716" s="127">
        <v>200984.84</v>
      </c>
      <c r="O2716" s="127">
        <v>203772.85</v>
      </c>
      <c r="P2716" s="127">
        <v>89878</v>
      </c>
      <c r="Q2716" s="127">
        <v>555.84</v>
      </c>
    </row>
    <row r="2717" spans="1:17" ht="51" x14ac:dyDescent="0.2">
      <c r="A2717" t="str">
        <f t="shared" si="42"/>
        <v>2019_657</v>
      </c>
      <c r="D2717" s="126">
        <v>2715</v>
      </c>
      <c r="E2717" s="127">
        <v>657</v>
      </c>
      <c r="F2717" s="127" t="s">
        <v>333</v>
      </c>
      <c r="G2717" s="127">
        <v>657</v>
      </c>
      <c r="H2717" s="127">
        <v>2019</v>
      </c>
      <c r="I2717" s="127">
        <v>0</v>
      </c>
      <c r="J2717" s="127">
        <v>1</v>
      </c>
      <c r="K2717" s="127">
        <v>891.2</v>
      </c>
      <c r="L2717" s="127">
        <v>1044.0999999999999</v>
      </c>
      <c r="M2717" s="127">
        <v>708142.25</v>
      </c>
      <c r="N2717" s="127">
        <v>86071.84</v>
      </c>
      <c r="O2717" s="127">
        <v>95133.33</v>
      </c>
      <c r="P2717" s="127">
        <v>299229.17</v>
      </c>
      <c r="Q2717" s="127">
        <v>794.59</v>
      </c>
    </row>
    <row r="2718" spans="1:17" ht="51" x14ac:dyDescent="0.2">
      <c r="A2718" t="str">
        <f t="shared" si="42"/>
        <v>2019_1989</v>
      </c>
      <c r="D2718" s="126">
        <v>2716</v>
      </c>
      <c r="E2718" s="127">
        <v>1989</v>
      </c>
      <c r="F2718" s="127" t="s">
        <v>93</v>
      </c>
      <c r="G2718" s="127">
        <v>1989</v>
      </c>
      <c r="H2718" s="127">
        <v>2019</v>
      </c>
      <c r="I2718" s="127">
        <v>0</v>
      </c>
      <c r="J2718" s="127">
        <v>1</v>
      </c>
      <c r="K2718" s="127">
        <v>419</v>
      </c>
      <c r="L2718" s="127">
        <v>495</v>
      </c>
      <c r="M2718" s="127">
        <v>556361.26</v>
      </c>
      <c r="N2718" s="127">
        <v>503912.86</v>
      </c>
      <c r="O2718" s="127">
        <v>509921.93</v>
      </c>
      <c r="P2718" s="127">
        <v>263518.71000000002</v>
      </c>
      <c r="Q2718" s="127">
        <v>1327.83</v>
      </c>
    </row>
    <row r="2719" spans="1:17" ht="51" x14ac:dyDescent="0.2">
      <c r="A2719" t="str">
        <f t="shared" si="42"/>
        <v>2019_2007</v>
      </c>
      <c r="D2719" s="126">
        <v>2717</v>
      </c>
      <c r="E2719" s="127">
        <v>2007</v>
      </c>
      <c r="F2719" s="127" t="s">
        <v>94</v>
      </c>
      <c r="G2719" s="127">
        <v>2007</v>
      </c>
      <c r="H2719" s="127">
        <v>2019</v>
      </c>
      <c r="I2719" s="127">
        <v>0</v>
      </c>
      <c r="J2719" s="127">
        <v>1</v>
      </c>
      <c r="K2719" s="127">
        <v>631.1</v>
      </c>
      <c r="L2719" s="127">
        <v>581.29999999999995</v>
      </c>
      <c r="M2719" s="127">
        <v>985759.81</v>
      </c>
      <c r="N2719" s="127">
        <v>288174.15000000002</v>
      </c>
      <c r="O2719" s="127">
        <v>302459.36</v>
      </c>
      <c r="P2719" s="127">
        <v>255754.67</v>
      </c>
      <c r="Q2719" s="127">
        <v>1561.97</v>
      </c>
    </row>
    <row r="2720" spans="1:17" ht="25.5" x14ac:dyDescent="0.2">
      <c r="A2720" t="str">
        <f t="shared" si="42"/>
        <v>2019_2088</v>
      </c>
      <c r="D2720" s="126">
        <v>2718</v>
      </c>
      <c r="E2720" s="127">
        <v>2088</v>
      </c>
      <c r="F2720" s="127" t="s">
        <v>95</v>
      </c>
      <c r="G2720" s="127">
        <v>2088</v>
      </c>
      <c r="H2720" s="127">
        <v>2019</v>
      </c>
      <c r="I2720" s="127">
        <v>0</v>
      </c>
      <c r="J2720" s="127">
        <v>1</v>
      </c>
      <c r="K2720" s="127">
        <v>703.4</v>
      </c>
      <c r="L2720" s="127">
        <v>775.4</v>
      </c>
      <c r="M2720" s="127">
        <v>193971.46</v>
      </c>
      <c r="N2720" s="127">
        <v>298710.49</v>
      </c>
      <c r="O2720" s="127">
        <v>305380.36</v>
      </c>
      <c r="P2720" s="127">
        <v>221365.69</v>
      </c>
      <c r="Q2720" s="127">
        <v>275.76</v>
      </c>
    </row>
    <row r="2721" spans="1:17" ht="25.5" x14ac:dyDescent="0.2">
      <c r="A2721" t="str">
        <f t="shared" si="42"/>
        <v>2019_2097</v>
      </c>
      <c r="D2721" s="126">
        <v>2719</v>
      </c>
      <c r="E2721" s="127">
        <v>2097</v>
      </c>
      <c r="F2721" s="127" t="s">
        <v>96</v>
      </c>
      <c r="G2721" s="127">
        <v>2097</v>
      </c>
      <c r="H2721" s="127">
        <v>2019</v>
      </c>
      <c r="I2721" s="127">
        <v>0</v>
      </c>
      <c r="J2721" s="127">
        <v>1</v>
      </c>
      <c r="K2721" s="127">
        <v>467.7</v>
      </c>
      <c r="L2721" s="127">
        <v>428</v>
      </c>
      <c r="M2721" s="127">
        <v>200159.93</v>
      </c>
      <c r="N2721" s="127">
        <v>156192.04999999999</v>
      </c>
      <c r="O2721" s="127">
        <v>158158.35</v>
      </c>
      <c r="P2721" s="127">
        <v>120362.75</v>
      </c>
      <c r="Q2721" s="127">
        <v>427.97</v>
      </c>
    </row>
    <row r="2722" spans="1:17" x14ac:dyDescent="0.2">
      <c r="A2722" t="str">
        <f t="shared" si="42"/>
        <v>2019_2113</v>
      </c>
      <c r="D2722" s="126">
        <v>2720</v>
      </c>
      <c r="E2722" s="127">
        <v>2113</v>
      </c>
      <c r="F2722" s="127" t="s">
        <v>97</v>
      </c>
      <c r="G2722" s="127">
        <v>2113</v>
      </c>
      <c r="H2722" s="127">
        <v>2019</v>
      </c>
      <c r="I2722" s="127">
        <v>0</v>
      </c>
      <c r="J2722" s="127">
        <v>1</v>
      </c>
      <c r="K2722" s="127">
        <v>190.5</v>
      </c>
      <c r="L2722" s="127">
        <v>180.2</v>
      </c>
      <c r="M2722" s="127">
        <v>344867.49</v>
      </c>
      <c r="N2722" s="127">
        <v>100072.46</v>
      </c>
      <c r="O2722" s="127">
        <v>105298.05</v>
      </c>
      <c r="P2722" s="127">
        <v>88304.83</v>
      </c>
      <c r="Q2722" s="127">
        <v>1810.33</v>
      </c>
    </row>
    <row r="2723" spans="1:17" ht="38.25" x14ac:dyDescent="0.2">
      <c r="A2723" t="str">
        <f t="shared" si="42"/>
        <v>2019_2124</v>
      </c>
      <c r="D2723" s="126">
        <v>2721</v>
      </c>
      <c r="E2723" s="127">
        <v>2124</v>
      </c>
      <c r="F2723" s="127" t="s">
        <v>397</v>
      </c>
      <c r="G2723" s="127">
        <v>2124</v>
      </c>
      <c r="H2723" s="127">
        <v>2019</v>
      </c>
      <c r="I2723" s="127">
        <v>0</v>
      </c>
      <c r="J2723" s="127">
        <v>1</v>
      </c>
      <c r="K2723" s="127">
        <v>1269.5999999999999</v>
      </c>
      <c r="L2723" s="127">
        <v>1231.5999999999999</v>
      </c>
      <c r="M2723" s="127">
        <v>592730.11</v>
      </c>
      <c r="N2723" s="127">
        <v>400556.63</v>
      </c>
      <c r="O2723" s="127">
        <v>425746.89</v>
      </c>
      <c r="P2723" s="127">
        <v>470744.38</v>
      </c>
      <c r="Q2723" s="127">
        <v>466.86</v>
      </c>
    </row>
    <row r="2724" spans="1:17" ht="51" x14ac:dyDescent="0.2">
      <c r="A2724" t="str">
        <f t="shared" si="42"/>
        <v>2019_2151</v>
      </c>
      <c r="D2724" s="126">
        <v>2722</v>
      </c>
      <c r="E2724" s="127">
        <v>2151</v>
      </c>
      <c r="F2724" s="127" t="s">
        <v>406</v>
      </c>
      <c r="G2724" s="127">
        <v>2151</v>
      </c>
      <c r="H2724" s="127">
        <v>2019</v>
      </c>
      <c r="I2724" s="127">
        <v>0</v>
      </c>
      <c r="J2724" s="127">
        <v>1</v>
      </c>
      <c r="K2724" s="127">
        <v>427.2</v>
      </c>
      <c r="L2724" s="127">
        <v>377.4</v>
      </c>
      <c r="M2724" s="127">
        <v>409031.38</v>
      </c>
      <c r="N2724" s="127">
        <v>100060.53</v>
      </c>
      <c r="O2724" s="127">
        <v>120879.96</v>
      </c>
      <c r="P2724" s="127">
        <v>108957.51</v>
      </c>
      <c r="Q2724" s="127">
        <v>957.47</v>
      </c>
    </row>
    <row r="2725" spans="1:17" x14ac:dyDescent="0.2">
      <c r="A2725" t="str">
        <f t="shared" si="42"/>
        <v>2019_2169</v>
      </c>
      <c r="D2725" s="126">
        <v>2723</v>
      </c>
      <c r="E2725" s="127">
        <v>2169</v>
      </c>
      <c r="F2725" s="127" t="s">
        <v>98</v>
      </c>
      <c r="G2725" s="127">
        <v>2169</v>
      </c>
      <c r="H2725" s="127">
        <v>2019</v>
      </c>
      <c r="I2725" s="127">
        <v>0</v>
      </c>
      <c r="J2725" s="127">
        <v>1</v>
      </c>
      <c r="K2725" s="127">
        <v>1621.7</v>
      </c>
      <c r="L2725" s="127">
        <v>1614.6</v>
      </c>
      <c r="M2725" s="127">
        <v>2204999.83</v>
      </c>
      <c r="N2725" s="127">
        <v>807667.06</v>
      </c>
      <c r="O2725" s="127">
        <v>881443.07</v>
      </c>
      <c r="P2725" s="127">
        <v>640593.71</v>
      </c>
      <c r="Q2725" s="127">
        <v>1359.68</v>
      </c>
    </row>
    <row r="2726" spans="1:17" ht="25.5" x14ac:dyDescent="0.2">
      <c r="A2726" t="str">
        <f t="shared" si="42"/>
        <v>2019_2295</v>
      </c>
      <c r="D2726" s="126">
        <v>2724</v>
      </c>
      <c r="E2726" s="127">
        <v>2295</v>
      </c>
      <c r="F2726" s="127" t="s">
        <v>99</v>
      </c>
      <c r="G2726" s="127">
        <v>2295</v>
      </c>
      <c r="H2726" s="127">
        <v>2019</v>
      </c>
      <c r="I2726" s="127">
        <v>0</v>
      </c>
      <c r="J2726" s="127">
        <v>1</v>
      </c>
      <c r="K2726" s="127">
        <v>1073.5</v>
      </c>
      <c r="L2726" s="127">
        <v>1087.4000000000001</v>
      </c>
      <c r="M2726" s="127">
        <v>833728.2</v>
      </c>
      <c r="N2726" s="127">
        <v>450739</v>
      </c>
      <c r="O2726" s="127">
        <v>467043.67</v>
      </c>
      <c r="P2726" s="127">
        <v>411289.47</v>
      </c>
      <c r="Q2726" s="127">
        <v>776.64</v>
      </c>
    </row>
    <row r="2727" spans="1:17" ht="25.5" x14ac:dyDescent="0.2">
      <c r="A2727" t="str">
        <f t="shared" si="42"/>
        <v>2019_2313</v>
      </c>
      <c r="D2727" s="126">
        <v>2725</v>
      </c>
      <c r="E2727" s="127">
        <v>2313</v>
      </c>
      <c r="F2727" s="127" t="s">
        <v>100</v>
      </c>
      <c r="G2727" s="127">
        <v>2313</v>
      </c>
      <c r="H2727" s="127">
        <v>2019</v>
      </c>
      <c r="I2727" s="127">
        <v>0</v>
      </c>
      <c r="J2727" s="127">
        <v>1</v>
      </c>
      <c r="K2727" s="127">
        <v>3661.3</v>
      </c>
      <c r="L2727" s="127">
        <v>3592.2</v>
      </c>
      <c r="M2727" s="127">
        <v>3116607.1</v>
      </c>
      <c r="N2727" s="127">
        <v>659800.99</v>
      </c>
      <c r="O2727" s="127">
        <v>739575.5</v>
      </c>
      <c r="P2727" s="127">
        <v>953656.58</v>
      </c>
      <c r="Q2727" s="127">
        <v>851.23</v>
      </c>
    </row>
    <row r="2728" spans="1:17" ht="25.5" x14ac:dyDescent="0.2">
      <c r="A2728" t="str">
        <f t="shared" si="42"/>
        <v>2019_2322</v>
      </c>
      <c r="D2728" s="126">
        <v>2726</v>
      </c>
      <c r="E2728" s="127">
        <v>2322</v>
      </c>
      <c r="F2728" s="127" t="s">
        <v>101</v>
      </c>
      <c r="G2728" s="127">
        <v>2322</v>
      </c>
      <c r="H2728" s="127">
        <v>2019</v>
      </c>
      <c r="I2728" s="127">
        <v>0</v>
      </c>
      <c r="J2728" s="127">
        <v>1</v>
      </c>
      <c r="K2728" s="127">
        <v>2109.3000000000002</v>
      </c>
      <c r="L2728" s="127">
        <v>1838.4</v>
      </c>
      <c r="M2728" s="127">
        <v>871778.83</v>
      </c>
      <c r="N2728" s="127">
        <v>241496.02</v>
      </c>
      <c r="O2728" s="127">
        <v>248560.77</v>
      </c>
      <c r="P2728" s="127">
        <v>273391</v>
      </c>
      <c r="Q2728" s="127">
        <v>413.3</v>
      </c>
    </row>
    <row r="2729" spans="1:17" ht="25.5" x14ac:dyDescent="0.2">
      <c r="A2729" t="str">
        <f t="shared" si="42"/>
        <v>2019_2369</v>
      </c>
      <c r="D2729" s="126">
        <v>2727</v>
      </c>
      <c r="E2729" s="127">
        <v>2369</v>
      </c>
      <c r="F2729" s="127" t="s">
        <v>102</v>
      </c>
      <c r="G2729" s="127">
        <v>2369</v>
      </c>
      <c r="H2729" s="127">
        <v>2019</v>
      </c>
      <c r="I2729" s="127">
        <v>0</v>
      </c>
      <c r="J2729" s="127">
        <v>1</v>
      </c>
      <c r="K2729" s="127">
        <v>471.3</v>
      </c>
      <c r="L2729" s="127">
        <v>468.3</v>
      </c>
      <c r="M2729" s="127">
        <v>266768.14</v>
      </c>
      <c r="N2729" s="127">
        <v>202294.49</v>
      </c>
      <c r="O2729" s="127">
        <v>205382.89</v>
      </c>
      <c r="P2729" s="127">
        <v>160039.64000000001</v>
      </c>
      <c r="Q2729" s="127">
        <v>566.03</v>
      </c>
    </row>
    <row r="2730" spans="1:17" x14ac:dyDescent="0.2">
      <c r="A2730" t="str">
        <f t="shared" si="42"/>
        <v>2019_2682</v>
      </c>
      <c r="D2730" s="126">
        <v>2728</v>
      </c>
      <c r="E2730" s="127">
        <v>2682</v>
      </c>
      <c r="F2730" s="127" t="s">
        <v>1</v>
      </c>
      <c r="G2730" s="127">
        <v>2682</v>
      </c>
      <c r="H2730" s="127">
        <v>2019</v>
      </c>
      <c r="I2730" s="127">
        <v>0</v>
      </c>
      <c r="J2730" s="127">
        <v>1</v>
      </c>
      <c r="K2730" s="127">
        <v>275.60000000000002</v>
      </c>
      <c r="L2730" s="127">
        <v>502.7</v>
      </c>
      <c r="M2730" s="127">
        <v>709277.68</v>
      </c>
      <c r="N2730" s="127">
        <v>300962.5</v>
      </c>
      <c r="O2730" s="127">
        <v>310454.03000000003</v>
      </c>
      <c r="P2730" s="127">
        <v>141247.6</v>
      </c>
      <c r="Q2730" s="127">
        <v>2573.58</v>
      </c>
    </row>
    <row r="2731" spans="1:17" ht="25.5" x14ac:dyDescent="0.2">
      <c r="A2731" t="str">
        <f t="shared" si="42"/>
        <v>2019_2376</v>
      </c>
      <c r="D2731" s="126">
        <v>2729</v>
      </c>
      <c r="E2731" s="127">
        <v>2376</v>
      </c>
      <c r="F2731" s="127" t="s">
        <v>103</v>
      </c>
      <c r="G2731" s="127">
        <v>2376</v>
      </c>
      <c r="H2731" s="127">
        <v>2019</v>
      </c>
      <c r="I2731" s="127">
        <v>0</v>
      </c>
      <c r="J2731" s="127">
        <v>1</v>
      </c>
      <c r="K2731" s="127">
        <v>459</v>
      </c>
      <c r="L2731" s="127">
        <v>423</v>
      </c>
      <c r="M2731" s="127">
        <v>1230093.42</v>
      </c>
      <c r="N2731" s="127">
        <v>703526.13</v>
      </c>
      <c r="O2731" s="127">
        <v>711364.54</v>
      </c>
      <c r="P2731" s="127">
        <v>170335.5</v>
      </c>
      <c r="Q2731" s="127">
        <v>2679.94</v>
      </c>
    </row>
    <row r="2732" spans="1:17" ht="38.25" x14ac:dyDescent="0.2">
      <c r="A2732" t="str">
        <f t="shared" si="42"/>
        <v>2019_2403</v>
      </c>
      <c r="D2732" s="126">
        <v>2730</v>
      </c>
      <c r="E2732" s="127">
        <v>2403</v>
      </c>
      <c r="F2732" s="127" t="s">
        <v>398</v>
      </c>
      <c r="G2732" s="127">
        <v>2403</v>
      </c>
      <c r="H2732" s="127">
        <v>2019</v>
      </c>
      <c r="I2732" s="127">
        <v>0</v>
      </c>
      <c r="J2732" s="127">
        <v>1</v>
      </c>
      <c r="K2732" s="127">
        <v>899.6</v>
      </c>
      <c r="L2732" s="127">
        <v>986.6</v>
      </c>
      <c r="M2732" s="127">
        <v>155664.70000000001</v>
      </c>
      <c r="N2732" s="127">
        <v>150715.39000000001</v>
      </c>
      <c r="O2732" s="127">
        <v>160147.07</v>
      </c>
      <c r="P2732" s="127">
        <v>250874.5</v>
      </c>
      <c r="Q2732" s="127">
        <v>173.04</v>
      </c>
    </row>
    <row r="2733" spans="1:17" ht="38.25" x14ac:dyDescent="0.2">
      <c r="A2733" t="str">
        <f t="shared" si="42"/>
        <v>2019_2457</v>
      </c>
      <c r="D2733" s="126">
        <v>2731</v>
      </c>
      <c r="E2733" s="127">
        <v>2457</v>
      </c>
      <c r="F2733" s="127" t="s">
        <v>104</v>
      </c>
      <c r="G2733" s="127">
        <v>2457</v>
      </c>
      <c r="H2733" s="127">
        <v>2019</v>
      </c>
      <c r="I2733" s="127">
        <v>0</v>
      </c>
      <c r="J2733" s="127">
        <v>1</v>
      </c>
      <c r="K2733" s="127">
        <v>432.1</v>
      </c>
      <c r="L2733" s="127">
        <v>397.1</v>
      </c>
      <c r="M2733" s="127">
        <v>399153.72</v>
      </c>
      <c r="N2733" s="127">
        <v>158604.51999999999</v>
      </c>
      <c r="O2733" s="127">
        <v>171710</v>
      </c>
      <c r="P2733" s="127">
        <v>157602.23000000001</v>
      </c>
      <c r="Q2733" s="127">
        <v>923.75</v>
      </c>
    </row>
    <row r="2734" spans="1:17" x14ac:dyDescent="0.2">
      <c r="A2734" t="str">
        <f t="shared" si="42"/>
        <v>2019_2466</v>
      </c>
      <c r="D2734" s="126">
        <v>2732</v>
      </c>
      <c r="E2734" s="127">
        <v>2466</v>
      </c>
      <c r="F2734" s="127" t="s">
        <v>105</v>
      </c>
      <c r="G2734" s="127">
        <v>2466</v>
      </c>
      <c r="H2734" s="127">
        <v>2019</v>
      </c>
      <c r="I2734" s="127">
        <v>0</v>
      </c>
      <c r="J2734" s="127">
        <v>1</v>
      </c>
      <c r="K2734" s="127">
        <v>1532.3</v>
      </c>
      <c r="L2734" s="127">
        <v>1518.3</v>
      </c>
      <c r="M2734" s="127">
        <v>457870.48</v>
      </c>
      <c r="N2734" s="127">
        <v>325832.58</v>
      </c>
      <c r="O2734" s="127">
        <v>348738.67</v>
      </c>
      <c r="P2734" s="127">
        <v>370589.03</v>
      </c>
      <c r="Q2734" s="127">
        <v>298.81</v>
      </c>
    </row>
    <row r="2735" spans="1:17" ht="38.25" x14ac:dyDescent="0.2">
      <c r="A2735" t="str">
        <f t="shared" si="42"/>
        <v>2019_2493</v>
      </c>
      <c r="D2735" s="126">
        <v>2733</v>
      </c>
      <c r="E2735" s="127">
        <v>2493</v>
      </c>
      <c r="F2735" s="127" t="s">
        <v>106</v>
      </c>
      <c r="G2735" s="127">
        <v>2493</v>
      </c>
      <c r="H2735" s="127">
        <v>2019</v>
      </c>
      <c r="I2735" s="127">
        <v>0</v>
      </c>
      <c r="J2735" s="127">
        <v>1</v>
      </c>
      <c r="K2735" s="127">
        <v>161</v>
      </c>
      <c r="L2735" s="127">
        <v>89</v>
      </c>
      <c r="M2735" s="127">
        <v>192658.52</v>
      </c>
      <c r="N2735" s="127">
        <v>0</v>
      </c>
      <c r="O2735" s="127">
        <v>1333.55</v>
      </c>
      <c r="P2735" s="127">
        <v>67724.91</v>
      </c>
      <c r="Q2735" s="127">
        <v>1196.6400000000001</v>
      </c>
    </row>
    <row r="2736" spans="1:17" ht="38.25" x14ac:dyDescent="0.2">
      <c r="A2736" t="str">
        <f t="shared" si="42"/>
        <v>2019_2502</v>
      </c>
      <c r="D2736" s="126">
        <v>2734</v>
      </c>
      <c r="E2736" s="127">
        <v>2502</v>
      </c>
      <c r="F2736" s="127" t="s">
        <v>107</v>
      </c>
      <c r="G2736" s="127">
        <v>2502</v>
      </c>
      <c r="H2736" s="127">
        <v>2019</v>
      </c>
      <c r="I2736" s="127">
        <v>0</v>
      </c>
      <c r="J2736" s="127">
        <v>1</v>
      </c>
      <c r="K2736" s="127">
        <v>590.4</v>
      </c>
      <c r="L2736" s="127">
        <v>454.2</v>
      </c>
      <c r="M2736" s="127">
        <v>762549.89</v>
      </c>
      <c r="N2736" s="127">
        <v>399956.83</v>
      </c>
      <c r="O2736" s="127">
        <v>424617.73</v>
      </c>
      <c r="P2736" s="127">
        <v>190853.56</v>
      </c>
      <c r="Q2736" s="127">
        <v>1291.58</v>
      </c>
    </row>
    <row r="2737" spans="1:17" x14ac:dyDescent="0.2">
      <c r="A2737" t="str">
        <f t="shared" si="42"/>
        <v>2019_2511</v>
      </c>
      <c r="D2737" s="126">
        <v>2735</v>
      </c>
      <c r="E2737" s="127">
        <v>2511</v>
      </c>
      <c r="F2737" s="127" t="s">
        <v>108</v>
      </c>
      <c r="G2737" s="127">
        <v>2511</v>
      </c>
      <c r="H2737" s="127">
        <v>2019</v>
      </c>
      <c r="I2737" s="127">
        <v>0</v>
      </c>
      <c r="J2737" s="127">
        <v>1</v>
      </c>
      <c r="K2737" s="127">
        <v>2007.5</v>
      </c>
      <c r="L2737" s="127">
        <v>2028.5</v>
      </c>
      <c r="M2737" s="127">
        <v>847423.2</v>
      </c>
      <c r="N2737" s="127">
        <v>499043.9</v>
      </c>
      <c r="O2737" s="127">
        <v>523546.67</v>
      </c>
      <c r="P2737" s="127">
        <v>646714.27</v>
      </c>
      <c r="Q2737" s="127">
        <v>422.13</v>
      </c>
    </row>
    <row r="2738" spans="1:17" ht="25.5" x14ac:dyDescent="0.2">
      <c r="A2738" t="str">
        <f t="shared" si="42"/>
        <v>2019_2520</v>
      </c>
      <c r="D2738" s="126">
        <v>2736</v>
      </c>
      <c r="E2738" s="127">
        <v>2520</v>
      </c>
      <c r="F2738" s="127" t="s">
        <v>109</v>
      </c>
      <c r="G2738" s="127">
        <v>2520</v>
      </c>
      <c r="H2738" s="127">
        <v>2019</v>
      </c>
      <c r="I2738" s="127">
        <v>0</v>
      </c>
      <c r="J2738" s="127">
        <v>1</v>
      </c>
      <c r="K2738" s="127">
        <v>275</v>
      </c>
      <c r="L2738" s="127">
        <v>309</v>
      </c>
      <c r="M2738" s="127">
        <v>147748.64000000001</v>
      </c>
      <c r="N2738" s="127">
        <v>171060.82</v>
      </c>
      <c r="O2738" s="127">
        <v>175248.99</v>
      </c>
      <c r="P2738" s="127">
        <v>170525</v>
      </c>
      <c r="Q2738" s="127">
        <v>537.27</v>
      </c>
    </row>
    <row r="2739" spans="1:17" ht="25.5" x14ac:dyDescent="0.2">
      <c r="A2739" t="str">
        <f t="shared" si="42"/>
        <v>2019_2556</v>
      </c>
      <c r="D2739" s="126">
        <v>2737</v>
      </c>
      <c r="E2739" s="127">
        <v>2556</v>
      </c>
      <c r="F2739" s="127" t="s">
        <v>110</v>
      </c>
      <c r="G2739" s="127">
        <v>2556</v>
      </c>
      <c r="H2739" s="127">
        <v>2019</v>
      </c>
      <c r="I2739" s="127">
        <v>0</v>
      </c>
      <c r="J2739" s="127">
        <v>1</v>
      </c>
      <c r="K2739" s="127">
        <v>382</v>
      </c>
      <c r="L2739" s="127">
        <v>304</v>
      </c>
      <c r="M2739" s="127">
        <v>211108.63</v>
      </c>
      <c r="N2739" s="127">
        <v>100028.84</v>
      </c>
      <c r="O2739" s="127">
        <v>159357.64000000001</v>
      </c>
      <c r="P2739" s="127">
        <v>146379.32999999999</v>
      </c>
      <c r="Q2739" s="127">
        <v>552.64</v>
      </c>
    </row>
    <row r="2740" spans="1:17" ht="25.5" x14ac:dyDescent="0.2">
      <c r="A2740" t="str">
        <f t="shared" si="42"/>
        <v>2019_3195</v>
      </c>
      <c r="D2740" s="126">
        <v>2738</v>
      </c>
      <c r="E2740" s="127">
        <v>3195</v>
      </c>
      <c r="F2740" s="127" t="s">
        <v>111</v>
      </c>
      <c r="G2740" s="127">
        <v>3195</v>
      </c>
      <c r="H2740" s="127">
        <v>2019</v>
      </c>
      <c r="I2740" s="127">
        <v>0</v>
      </c>
      <c r="J2740" s="127">
        <v>1</v>
      </c>
      <c r="K2740" s="127">
        <v>1210.4000000000001</v>
      </c>
      <c r="L2740" s="127">
        <v>1167.0999999999999</v>
      </c>
      <c r="M2740" s="127">
        <v>123330.47</v>
      </c>
      <c r="N2740" s="127">
        <v>355279.47</v>
      </c>
      <c r="O2740" s="127">
        <v>365524.86</v>
      </c>
      <c r="P2740" s="127">
        <v>576412.11</v>
      </c>
      <c r="Q2740" s="127">
        <v>101.89</v>
      </c>
    </row>
    <row r="2741" spans="1:17" ht="25.5" x14ac:dyDescent="0.2">
      <c r="A2741" t="str">
        <f t="shared" si="42"/>
        <v>2019_2709</v>
      </c>
      <c r="D2741" s="126">
        <v>2739</v>
      </c>
      <c r="E2741" s="127">
        <v>2709</v>
      </c>
      <c r="F2741" s="127" t="s">
        <v>112</v>
      </c>
      <c r="G2741" s="127">
        <v>2709</v>
      </c>
      <c r="H2741" s="127">
        <v>2019</v>
      </c>
      <c r="I2741" s="127">
        <v>0</v>
      </c>
      <c r="J2741" s="127">
        <v>1</v>
      </c>
      <c r="K2741" s="127">
        <v>1612.6</v>
      </c>
      <c r="L2741" s="127">
        <v>1626.6</v>
      </c>
      <c r="M2741" s="127">
        <v>1893595.93</v>
      </c>
      <c r="N2741" s="127">
        <v>850502.89</v>
      </c>
      <c r="O2741" s="127">
        <v>875914.66</v>
      </c>
      <c r="P2741" s="127">
        <v>626251.24</v>
      </c>
      <c r="Q2741" s="127">
        <v>1174.25</v>
      </c>
    </row>
    <row r="2742" spans="1:17" x14ac:dyDescent="0.2">
      <c r="A2742" t="str">
        <f t="shared" si="42"/>
        <v>2019_2718</v>
      </c>
      <c r="D2742" s="126">
        <v>2740</v>
      </c>
      <c r="E2742" s="127">
        <v>2718</v>
      </c>
      <c r="F2742" s="127" t="s">
        <v>113</v>
      </c>
      <c r="G2742" s="127">
        <v>2718</v>
      </c>
      <c r="H2742" s="127">
        <v>2019</v>
      </c>
      <c r="I2742" s="127">
        <v>0</v>
      </c>
      <c r="J2742" s="127">
        <v>1</v>
      </c>
      <c r="K2742" s="127">
        <v>475.8</v>
      </c>
      <c r="L2742" s="127">
        <v>444.9</v>
      </c>
      <c r="M2742" s="127">
        <v>427010.58</v>
      </c>
      <c r="N2742" s="127">
        <v>100028.71</v>
      </c>
      <c r="O2742" s="127">
        <v>108858.21</v>
      </c>
      <c r="P2742" s="127">
        <v>159520.38</v>
      </c>
      <c r="Q2742" s="127">
        <v>897.46</v>
      </c>
    </row>
    <row r="2743" spans="1:17" ht="25.5" x14ac:dyDescent="0.2">
      <c r="A2743" t="str">
        <f t="shared" si="42"/>
        <v>2019_2727</v>
      </c>
      <c r="D2743" s="126">
        <v>2741</v>
      </c>
      <c r="E2743" s="127">
        <v>2727</v>
      </c>
      <c r="F2743" s="127" t="s">
        <v>114</v>
      </c>
      <c r="G2743" s="127">
        <v>2727</v>
      </c>
      <c r="H2743" s="127">
        <v>2019</v>
      </c>
      <c r="I2743" s="127">
        <v>0</v>
      </c>
      <c r="J2743" s="127">
        <v>1</v>
      </c>
      <c r="K2743" s="127">
        <v>653.1</v>
      </c>
      <c r="L2743" s="127">
        <v>691.2</v>
      </c>
      <c r="M2743" s="127">
        <v>404026.2</v>
      </c>
      <c r="N2743" s="127">
        <v>250187.96</v>
      </c>
      <c r="O2743" s="127">
        <v>255724.4</v>
      </c>
      <c r="P2743" s="127">
        <v>226062.01</v>
      </c>
      <c r="Q2743" s="127">
        <v>618.63</v>
      </c>
    </row>
    <row r="2744" spans="1:17" ht="25.5" x14ac:dyDescent="0.2">
      <c r="A2744" t="str">
        <f t="shared" si="42"/>
        <v>2019_2754</v>
      </c>
      <c r="D2744" s="126">
        <v>2742</v>
      </c>
      <c r="E2744" s="127">
        <v>2754</v>
      </c>
      <c r="F2744" s="127" t="s">
        <v>115</v>
      </c>
      <c r="G2744" s="127">
        <v>2754</v>
      </c>
      <c r="H2744" s="127">
        <v>2019</v>
      </c>
      <c r="I2744" s="127">
        <v>0</v>
      </c>
      <c r="J2744" s="127">
        <v>1</v>
      </c>
      <c r="K2744" s="127">
        <v>431.8</v>
      </c>
      <c r="L2744" s="127">
        <v>500.8</v>
      </c>
      <c r="M2744" s="127">
        <v>135076.97</v>
      </c>
      <c r="N2744" s="127">
        <v>200231.57</v>
      </c>
      <c r="O2744" s="127">
        <v>220111.6</v>
      </c>
      <c r="P2744" s="127">
        <v>195822.67</v>
      </c>
      <c r="Q2744" s="127">
        <v>312.82</v>
      </c>
    </row>
    <row r="2745" spans="1:17" x14ac:dyDescent="0.2">
      <c r="A2745" t="str">
        <f t="shared" si="42"/>
        <v>2019_2766</v>
      </c>
      <c r="D2745" s="126">
        <v>2743</v>
      </c>
      <c r="E2745" s="127">
        <v>2766</v>
      </c>
      <c r="F2745" s="127" t="s">
        <v>334</v>
      </c>
      <c r="G2745" s="127">
        <v>2766</v>
      </c>
      <c r="H2745" s="127">
        <v>2019</v>
      </c>
      <c r="I2745" s="127">
        <v>0</v>
      </c>
      <c r="J2745" s="127">
        <v>1</v>
      </c>
      <c r="K2745" s="127">
        <v>351.8</v>
      </c>
      <c r="L2745" s="127">
        <v>336.3</v>
      </c>
      <c r="M2745" s="127">
        <v>324263.59999999998</v>
      </c>
      <c r="N2745" s="127">
        <v>224553.91</v>
      </c>
      <c r="O2745" s="127">
        <v>227701.19</v>
      </c>
      <c r="P2745" s="127">
        <v>195674.79</v>
      </c>
      <c r="Q2745" s="127">
        <v>921.73</v>
      </c>
    </row>
    <row r="2746" spans="1:17" x14ac:dyDescent="0.2">
      <c r="A2746" t="str">
        <f t="shared" si="42"/>
        <v>2019_2772</v>
      </c>
      <c r="D2746" s="126">
        <v>2744</v>
      </c>
      <c r="E2746" s="127">
        <v>2772</v>
      </c>
      <c r="F2746" s="127" t="s">
        <v>116</v>
      </c>
      <c r="G2746" s="127">
        <v>2772</v>
      </c>
      <c r="H2746" s="127">
        <v>2019</v>
      </c>
      <c r="I2746" s="127">
        <v>0</v>
      </c>
      <c r="J2746" s="127">
        <v>1</v>
      </c>
      <c r="K2746" s="127">
        <v>227</v>
      </c>
      <c r="L2746" s="127">
        <v>139</v>
      </c>
      <c r="M2746" s="127">
        <v>475190.03</v>
      </c>
      <c r="N2746" s="127">
        <v>76213.100000000006</v>
      </c>
      <c r="O2746" s="127">
        <v>89117.18</v>
      </c>
      <c r="P2746" s="127">
        <v>70977.899999999994</v>
      </c>
      <c r="Q2746" s="127">
        <v>2093.35</v>
      </c>
    </row>
    <row r="2747" spans="1:17" ht="25.5" x14ac:dyDescent="0.2">
      <c r="A2747" t="str">
        <f t="shared" si="42"/>
        <v>2019_2781</v>
      </c>
      <c r="D2747" s="126">
        <v>2745</v>
      </c>
      <c r="E2747" s="127">
        <v>2781</v>
      </c>
      <c r="F2747" s="127" t="s">
        <v>117</v>
      </c>
      <c r="G2747" s="127">
        <v>2781</v>
      </c>
      <c r="H2747" s="127">
        <v>2019</v>
      </c>
      <c r="I2747" s="127">
        <v>0</v>
      </c>
      <c r="J2747" s="127">
        <v>1</v>
      </c>
      <c r="K2747" s="127">
        <v>1190.9000000000001</v>
      </c>
      <c r="L2747" s="127">
        <v>1280.2</v>
      </c>
      <c r="M2747" s="127">
        <v>560737.48</v>
      </c>
      <c r="N2747" s="127">
        <v>599594.4</v>
      </c>
      <c r="O2747" s="127">
        <v>619904.93999999994</v>
      </c>
      <c r="P2747" s="127">
        <v>239176.58</v>
      </c>
      <c r="Q2747" s="127">
        <v>470.85</v>
      </c>
    </row>
    <row r="2748" spans="1:17" x14ac:dyDescent="0.2">
      <c r="A2748" t="str">
        <f t="shared" si="42"/>
        <v>2019_2826</v>
      </c>
      <c r="D2748" s="126">
        <v>2746</v>
      </c>
      <c r="E2748" s="127">
        <v>2826</v>
      </c>
      <c r="F2748" s="127" t="s">
        <v>118</v>
      </c>
      <c r="G2748" s="127">
        <v>2826</v>
      </c>
      <c r="H2748" s="127">
        <v>2019</v>
      </c>
      <c r="I2748" s="127">
        <v>0</v>
      </c>
      <c r="J2748" s="127">
        <v>1</v>
      </c>
      <c r="K2748" s="127">
        <v>1419.9</v>
      </c>
      <c r="L2748" s="127">
        <v>1493.5</v>
      </c>
      <c r="M2748" s="127">
        <v>579853.53</v>
      </c>
      <c r="N2748" s="127">
        <v>241613.26</v>
      </c>
      <c r="O2748" s="127">
        <v>255975.21</v>
      </c>
      <c r="P2748" s="127">
        <v>319822.68</v>
      </c>
      <c r="Q2748" s="127">
        <v>408.38</v>
      </c>
    </row>
    <row r="2749" spans="1:17" ht="38.25" x14ac:dyDescent="0.2">
      <c r="A2749" t="str">
        <f t="shared" si="42"/>
        <v>2019_2846</v>
      </c>
      <c r="D2749" s="126">
        <v>2747</v>
      </c>
      <c r="E2749" s="127">
        <v>2846</v>
      </c>
      <c r="F2749" s="127" t="s">
        <v>119</v>
      </c>
      <c r="G2749" s="127">
        <v>2846</v>
      </c>
      <c r="H2749" s="127">
        <v>2019</v>
      </c>
      <c r="I2749" s="127">
        <v>0</v>
      </c>
      <c r="J2749" s="127">
        <v>1</v>
      </c>
      <c r="K2749" s="127">
        <v>298.39999999999998</v>
      </c>
      <c r="L2749" s="127">
        <v>306.39999999999998</v>
      </c>
      <c r="M2749" s="127">
        <v>296763.15999999997</v>
      </c>
      <c r="N2749" s="127">
        <v>101915.69</v>
      </c>
      <c r="O2749" s="127">
        <v>115149.88</v>
      </c>
      <c r="P2749" s="127">
        <v>167746.07</v>
      </c>
      <c r="Q2749" s="127">
        <v>994.51</v>
      </c>
    </row>
    <row r="2750" spans="1:17" ht="38.25" x14ac:dyDescent="0.2">
      <c r="A2750" t="str">
        <f t="shared" si="42"/>
        <v>2019_2862</v>
      </c>
      <c r="D2750" s="126">
        <v>2748</v>
      </c>
      <c r="E2750" s="127">
        <v>2862</v>
      </c>
      <c r="F2750" s="127" t="s">
        <v>120</v>
      </c>
      <c r="G2750" s="127">
        <v>2862</v>
      </c>
      <c r="H2750" s="127">
        <v>2019</v>
      </c>
      <c r="I2750" s="127">
        <v>0</v>
      </c>
      <c r="J2750" s="127">
        <v>1</v>
      </c>
      <c r="K2750" s="127">
        <v>625.29999999999995</v>
      </c>
      <c r="L2750" s="127">
        <v>606.29999999999995</v>
      </c>
      <c r="M2750" s="127">
        <v>823813.41</v>
      </c>
      <c r="N2750" s="127">
        <v>310510.71999999997</v>
      </c>
      <c r="O2750" s="127">
        <v>325673.96000000002</v>
      </c>
      <c r="P2750" s="127">
        <v>303012.39</v>
      </c>
      <c r="Q2750" s="127">
        <v>1317.47</v>
      </c>
    </row>
    <row r="2751" spans="1:17" x14ac:dyDescent="0.2">
      <c r="A2751" t="str">
        <f t="shared" si="42"/>
        <v>2019_2977</v>
      </c>
      <c r="D2751" s="126">
        <v>2749</v>
      </c>
      <c r="E2751" s="127">
        <v>2977</v>
      </c>
      <c r="F2751" s="127" t="s">
        <v>121</v>
      </c>
      <c r="G2751" s="127">
        <v>2977</v>
      </c>
      <c r="H2751" s="127">
        <v>2019</v>
      </c>
      <c r="I2751" s="127">
        <v>0</v>
      </c>
      <c r="J2751" s="127">
        <v>1</v>
      </c>
      <c r="K2751" s="127">
        <v>631.79999999999995</v>
      </c>
      <c r="L2751" s="127">
        <v>578.20000000000005</v>
      </c>
      <c r="M2751" s="127">
        <v>362325.16</v>
      </c>
      <c r="N2751" s="127">
        <v>449739.8</v>
      </c>
      <c r="O2751" s="127">
        <v>466390.94</v>
      </c>
      <c r="P2751" s="127">
        <v>365055.74</v>
      </c>
      <c r="Q2751" s="127">
        <v>573.48</v>
      </c>
    </row>
    <row r="2752" spans="1:17" x14ac:dyDescent="0.2">
      <c r="A2752" t="str">
        <f t="shared" si="42"/>
        <v>2019_2988</v>
      </c>
      <c r="D2752" s="126">
        <v>2750</v>
      </c>
      <c r="E2752" s="127">
        <v>2988</v>
      </c>
      <c r="F2752" s="127" t="s">
        <v>122</v>
      </c>
      <c r="G2752" s="127">
        <v>2988</v>
      </c>
      <c r="H2752" s="127">
        <v>2019</v>
      </c>
      <c r="I2752" s="127">
        <v>0</v>
      </c>
      <c r="J2752" s="127">
        <v>1</v>
      </c>
      <c r="K2752" s="127">
        <v>521.1</v>
      </c>
      <c r="L2752" s="127">
        <v>754.1</v>
      </c>
      <c r="M2752" s="127">
        <v>166680.29999999999</v>
      </c>
      <c r="N2752" s="127">
        <v>215175.57</v>
      </c>
      <c r="O2752" s="127">
        <v>220765.76</v>
      </c>
      <c r="P2752" s="127">
        <v>302032.82</v>
      </c>
      <c r="Q2752" s="127">
        <v>319.86</v>
      </c>
    </row>
    <row r="2753" spans="1:17" ht="38.25" x14ac:dyDescent="0.2">
      <c r="A2753" t="str">
        <f t="shared" si="42"/>
        <v>2019_3029</v>
      </c>
      <c r="D2753" s="126">
        <v>2751</v>
      </c>
      <c r="E2753" s="127">
        <v>3029</v>
      </c>
      <c r="F2753" s="127" t="s">
        <v>123</v>
      </c>
      <c r="G2753" s="127">
        <v>3029</v>
      </c>
      <c r="H2753" s="127">
        <v>2019</v>
      </c>
      <c r="I2753" s="127">
        <v>0</v>
      </c>
      <c r="J2753" s="127">
        <v>1</v>
      </c>
      <c r="K2753" s="127">
        <v>1171.2</v>
      </c>
      <c r="L2753" s="127">
        <v>1071.2</v>
      </c>
      <c r="M2753" s="127">
        <v>854602.19</v>
      </c>
      <c r="N2753" s="127">
        <v>336523.16</v>
      </c>
      <c r="O2753" s="127">
        <v>358449.45</v>
      </c>
      <c r="P2753" s="127">
        <v>398360.87</v>
      </c>
      <c r="Q2753" s="127">
        <v>729.68</v>
      </c>
    </row>
    <row r="2754" spans="1:17" ht="25.5" x14ac:dyDescent="0.2">
      <c r="A2754" t="str">
        <f t="shared" si="42"/>
        <v>2019_3033</v>
      </c>
      <c r="D2754" s="126">
        <v>2752</v>
      </c>
      <c r="E2754" s="127">
        <v>3033</v>
      </c>
      <c r="F2754" s="127" t="s">
        <v>124</v>
      </c>
      <c r="G2754" s="127">
        <v>3033</v>
      </c>
      <c r="H2754" s="127">
        <v>2019</v>
      </c>
      <c r="I2754" s="127">
        <v>0</v>
      </c>
      <c r="J2754" s="127">
        <v>1</v>
      </c>
      <c r="K2754" s="127">
        <v>438.4</v>
      </c>
      <c r="L2754" s="127">
        <v>373.7</v>
      </c>
      <c r="M2754" s="127">
        <v>199301.9</v>
      </c>
      <c r="N2754" s="127">
        <v>90085.33</v>
      </c>
      <c r="O2754" s="127">
        <v>95869.82</v>
      </c>
      <c r="P2754" s="127">
        <v>65864</v>
      </c>
      <c r="Q2754" s="127">
        <v>454.61</v>
      </c>
    </row>
    <row r="2755" spans="1:17" x14ac:dyDescent="0.2">
      <c r="A2755" t="str">
        <f t="shared" si="42"/>
        <v>2019_3042</v>
      </c>
      <c r="D2755" s="126">
        <v>2753</v>
      </c>
      <c r="E2755" s="127">
        <v>3042</v>
      </c>
      <c r="F2755" s="127" t="s">
        <v>125</v>
      </c>
      <c r="G2755" s="127">
        <v>3042</v>
      </c>
      <c r="H2755" s="127">
        <v>2019</v>
      </c>
      <c r="I2755" s="127">
        <v>0</v>
      </c>
      <c r="J2755" s="127">
        <v>1</v>
      </c>
      <c r="K2755" s="127">
        <v>690.4</v>
      </c>
      <c r="L2755" s="127">
        <v>750.4</v>
      </c>
      <c r="M2755" s="127">
        <v>621246.47</v>
      </c>
      <c r="N2755" s="127">
        <v>276942.78999999998</v>
      </c>
      <c r="O2755" s="127">
        <v>285084.65000000002</v>
      </c>
      <c r="P2755" s="127">
        <v>226208.46</v>
      </c>
      <c r="Q2755" s="127">
        <v>899.84</v>
      </c>
    </row>
    <row r="2756" spans="1:17" x14ac:dyDescent="0.2">
      <c r="A2756" t="str">
        <f t="shared" ref="A2756:A2819" si="43">CONCATENATE(H2756,"_",G2756)</f>
        <v>2019_3060</v>
      </c>
      <c r="D2756" s="126">
        <v>2754</v>
      </c>
      <c r="E2756" s="127">
        <v>3060</v>
      </c>
      <c r="F2756" s="127" t="s">
        <v>126</v>
      </c>
      <c r="G2756" s="127">
        <v>3060</v>
      </c>
      <c r="H2756" s="127">
        <v>2019</v>
      </c>
      <c r="I2756" s="127">
        <v>0</v>
      </c>
      <c r="J2756" s="127">
        <v>1</v>
      </c>
      <c r="K2756" s="127">
        <v>1213.5999999999999</v>
      </c>
      <c r="L2756" s="127">
        <v>1394.3</v>
      </c>
      <c r="M2756" s="127">
        <v>886349.4</v>
      </c>
      <c r="N2756" s="127">
        <v>502765.82</v>
      </c>
      <c r="O2756" s="127">
        <v>519505.75</v>
      </c>
      <c r="P2756" s="127">
        <v>329508</v>
      </c>
      <c r="Q2756" s="127">
        <v>730.35</v>
      </c>
    </row>
    <row r="2757" spans="1:17" ht="25.5" x14ac:dyDescent="0.2">
      <c r="A2757" t="str">
        <f t="shared" si="43"/>
        <v>2019_3168</v>
      </c>
      <c r="D2757" s="126">
        <v>2755</v>
      </c>
      <c r="E2757" s="127">
        <v>3168</v>
      </c>
      <c r="F2757" s="127" t="s">
        <v>127</v>
      </c>
      <c r="G2757" s="127">
        <v>3168</v>
      </c>
      <c r="H2757" s="127">
        <v>2019</v>
      </c>
      <c r="I2757" s="127">
        <v>0</v>
      </c>
      <c r="J2757" s="127">
        <v>1</v>
      </c>
      <c r="K2757" s="127">
        <v>683.2</v>
      </c>
      <c r="L2757" s="127">
        <v>660.5</v>
      </c>
      <c r="M2757" s="127">
        <v>947243.08</v>
      </c>
      <c r="N2757" s="127">
        <v>460573.7</v>
      </c>
      <c r="O2757" s="127">
        <v>487582.92</v>
      </c>
      <c r="P2757" s="127">
        <v>320362.92</v>
      </c>
      <c r="Q2757" s="127">
        <v>1386.48</v>
      </c>
    </row>
    <row r="2758" spans="1:17" ht="25.5" x14ac:dyDescent="0.2">
      <c r="A2758" t="str">
        <f t="shared" si="43"/>
        <v>2019_3105</v>
      </c>
      <c r="D2758" s="126">
        <v>2756</v>
      </c>
      <c r="E2758" s="127">
        <v>3105</v>
      </c>
      <c r="F2758" s="127" t="s">
        <v>128</v>
      </c>
      <c r="G2758" s="127">
        <v>3105</v>
      </c>
      <c r="H2758" s="127">
        <v>2019</v>
      </c>
      <c r="I2758" s="127">
        <v>0</v>
      </c>
      <c r="J2758" s="127">
        <v>1</v>
      </c>
      <c r="K2758" s="127">
        <v>1437.5</v>
      </c>
      <c r="L2758" s="127">
        <v>1394.9</v>
      </c>
      <c r="M2758" s="127">
        <v>468804.09</v>
      </c>
      <c r="N2758" s="127">
        <v>575348.12</v>
      </c>
      <c r="O2758" s="127">
        <v>590131.05000000005</v>
      </c>
      <c r="P2758" s="127">
        <v>430953.15</v>
      </c>
      <c r="Q2758" s="127">
        <v>326.12</v>
      </c>
    </row>
    <row r="2759" spans="1:17" x14ac:dyDescent="0.2">
      <c r="A2759" t="str">
        <f t="shared" si="43"/>
        <v>2019_3114</v>
      </c>
      <c r="D2759" s="126">
        <v>2757</v>
      </c>
      <c r="E2759" s="127">
        <v>3114</v>
      </c>
      <c r="F2759" s="127" t="s">
        <v>129</v>
      </c>
      <c r="G2759" s="127">
        <v>3114</v>
      </c>
      <c r="H2759" s="127">
        <v>2019</v>
      </c>
      <c r="I2759" s="127">
        <v>0</v>
      </c>
      <c r="J2759" s="127">
        <v>1</v>
      </c>
      <c r="K2759" s="127">
        <v>3496.6</v>
      </c>
      <c r="L2759" s="127">
        <v>3568.4</v>
      </c>
      <c r="M2759" s="127">
        <v>2996300.98</v>
      </c>
      <c r="N2759" s="127">
        <v>1550555.86</v>
      </c>
      <c r="O2759" s="127">
        <v>1636296.64</v>
      </c>
      <c r="P2759" s="127">
        <v>671531.49</v>
      </c>
      <c r="Q2759" s="127">
        <v>856.92</v>
      </c>
    </row>
    <row r="2760" spans="1:17" ht="25.5" x14ac:dyDescent="0.2">
      <c r="A2760" t="str">
        <f t="shared" si="43"/>
        <v>2019_3119</v>
      </c>
      <c r="D2760" s="126">
        <v>2758</v>
      </c>
      <c r="E2760" s="127">
        <v>3119</v>
      </c>
      <c r="F2760" s="127" t="s">
        <v>130</v>
      </c>
      <c r="G2760" s="127">
        <v>3119</v>
      </c>
      <c r="H2760" s="127">
        <v>2019</v>
      </c>
      <c r="I2760" s="127">
        <v>0</v>
      </c>
      <c r="J2760" s="127">
        <v>1</v>
      </c>
      <c r="K2760" s="127">
        <v>860.8</v>
      </c>
      <c r="L2760" s="127">
        <v>800</v>
      </c>
      <c r="M2760" s="127">
        <v>147333.98000000001</v>
      </c>
      <c r="N2760" s="127">
        <v>249270.75</v>
      </c>
      <c r="O2760" s="127">
        <v>257854.36</v>
      </c>
      <c r="P2760" s="127">
        <v>251661.43</v>
      </c>
      <c r="Q2760" s="127">
        <v>171.16</v>
      </c>
    </row>
    <row r="2761" spans="1:17" x14ac:dyDescent="0.2">
      <c r="A2761" t="str">
        <f t="shared" si="43"/>
        <v>2019_3141</v>
      </c>
      <c r="D2761" s="126">
        <v>2759</v>
      </c>
      <c r="E2761" s="127">
        <v>3141</v>
      </c>
      <c r="F2761" s="127" t="s">
        <v>131</v>
      </c>
      <c r="G2761" s="127">
        <v>3141</v>
      </c>
      <c r="H2761" s="127">
        <v>2019</v>
      </c>
      <c r="I2761" s="127">
        <v>0</v>
      </c>
      <c r="J2761" s="127">
        <v>1</v>
      </c>
      <c r="K2761" s="127">
        <v>14285</v>
      </c>
      <c r="L2761" s="127">
        <v>14064.4</v>
      </c>
      <c r="M2761" s="127">
        <v>3296339.33</v>
      </c>
      <c r="N2761" s="127">
        <v>4705743.72</v>
      </c>
      <c r="O2761" s="127">
        <v>4858837.75</v>
      </c>
      <c r="P2761" s="127">
        <v>4850418.46</v>
      </c>
      <c r="Q2761" s="127">
        <v>230.76</v>
      </c>
    </row>
    <row r="2762" spans="1:17" ht="25.5" x14ac:dyDescent="0.2">
      <c r="A2762" t="str">
        <f t="shared" si="43"/>
        <v>2019_3150</v>
      </c>
      <c r="D2762" s="126">
        <v>2760</v>
      </c>
      <c r="E2762" s="127">
        <v>3150</v>
      </c>
      <c r="F2762" s="127" t="s">
        <v>132</v>
      </c>
      <c r="G2762" s="127">
        <v>3150</v>
      </c>
      <c r="H2762" s="127">
        <v>2019</v>
      </c>
      <c r="I2762" s="127">
        <v>0</v>
      </c>
      <c r="J2762" s="127">
        <v>1</v>
      </c>
      <c r="K2762" s="127">
        <v>1052.7</v>
      </c>
      <c r="L2762" s="127">
        <v>1244.4000000000001</v>
      </c>
      <c r="M2762" s="127">
        <v>792691.77</v>
      </c>
      <c r="N2762" s="127">
        <v>311018.53000000003</v>
      </c>
      <c r="O2762" s="127">
        <v>328074.27</v>
      </c>
      <c r="P2762" s="127">
        <v>332101.15999999997</v>
      </c>
      <c r="Q2762" s="127">
        <v>753.01</v>
      </c>
    </row>
    <row r="2763" spans="1:17" ht="25.5" x14ac:dyDescent="0.2">
      <c r="A2763" t="str">
        <f t="shared" si="43"/>
        <v>2019_3154</v>
      </c>
      <c r="D2763" s="126">
        <v>2761</v>
      </c>
      <c r="E2763" s="127">
        <v>3154</v>
      </c>
      <c r="F2763" s="127" t="s">
        <v>133</v>
      </c>
      <c r="G2763" s="127">
        <v>3154</v>
      </c>
      <c r="H2763" s="127">
        <v>2019</v>
      </c>
      <c r="I2763" s="127">
        <v>0</v>
      </c>
      <c r="J2763" s="127">
        <v>1</v>
      </c>
      <c r="K2763" s="127">
        <v>550.1</v>
      </c>
      <c r="L2763" s="127">
        <v>524</v>
      </c>
      <c r="M2763" s="127">
        <v>503673.76</v>
      </c>
      <c r="N2763" s="127">
        <v>134277.47</v>
      </c>
      <c r="O2763" s="127">
        <v>138828.44</v>
      </c>
      <c r="P2763" s="127">
        <v>69138.63</v>
      </c>
      <c r="Q2763" s="127">
        <v>915.6</v>
      </c>
    </row>
    <row r="2764" spans="1:17" x14ac:dyDescent="0.2">
      <c r="A2764" t="str">
        <f t="shared" si="43"/>
        <v>2019_3186</v>
      </c>
      <c r="D2764" s="126">
        <v>2762</v>
      </c>
      <c r="E2764" s="127">
        <v>3186</v>
      </c>
      <c r="F2764" s="127" t="s">
        <v>335</v>
      </c>
      <c r="G2764" s="127">
        <v>3186</v>
      </c>
      <c r="H2764" s="127">
        <v>2019</v>
      </c>
      <c r="I2764" s="127">
        <v>0</v>
      </c>
      <c r="J2764" s="127">
        <v>1</v>
      </c>
      <c r="K2764" s="127">
        <v>432.1</v>
      </c>
      <c r="L2764" s="127">
        <v>397.1</v>
      </c>
      <c r="M2764" s="127">
        <v>597666.56000000006</v>
      </c>
      <c r="N2764" s="127">
        <v>0</v>
      </c>
      <c r="O2764" s="127">
        <v>947.55</v>
      </c>
      <c r="P2764" s="127">
        <v>71855.679999999993</v>
      </c>
      <c r="Q2764" s="127">
        <v>1383.17</v>
      </c>
    </row>
    <row r="2765" spans="1:17" x14ac:dyDescent="0.2">
      <c r="A2765" t="str">
        <f t="shared" si="43"/>
        <v>2019_3204</v>
      </c>
      <c r="D2765" s="126">
        <v>2763</v>
      </c>
      <c r="E2765" s="127">
        <v>3204</v>
      </c>
      <c r="F2765" s="127" t="s">
        <v>134</v>
      </c>
      <c r="G2765" s="127">
        <v>3204</v>
      </c>
      <c r="H2765" s="127">
        <v>2019</v>
      </c>
      <c r="I2765" s="127">
        <v>0</v>
      </c>
      <c r="J2765" s="127">
        <v>1</v>
      </c>
      <c r="K2765" s="127">
        <v>919.2</v>
      </c>
      <c r="L2765" s="127">
        <v>998.6</v>
      </c>
      <c r="M2765" s="127">
        <v>134884.85999999999</v>
      </c>
      <c r="N2765" s="127">
        <v>115070.54</v>
      </c>
      <c r="O2765" s="127">
        <v>117867.49</v>
      </c>
      <c r="P2765" s="127">
        <v>146180.19</v>
      </c>
      <c r="Q2765" s="127">
        <v>146.74</v>
      </c>
    </row>
    <row r="2766" spans="1:17" x14ac:dyDescent="0.2">
      <c r="A2766" t="str">
        <f t="shared" si="43"/>
        <v>2019_3231</v>
      </c>
      <c r="D2766" s="126">
        <v>2764</v>
      </c>
      <c r="E2766" s="127">
        <v>3231</v>
      </c>
      <c r="F2766" s="127" t="s">
        <v>135</v>
      </c>
      <c r="G2766" s="127">
        <v>3231</v>
      </c>
      <c r="H2766" s="127">
        <v>2019</v>
      </c>
      <c r="I2766" s="127">
        <v>0</v>
      </c>
      <c r="J2766" s="127">
        <v>1</v>
      </c>
      <c r="K2766" s="127">
        <v>7057.6</v>
      </c>
      <c r="L2766" s="127">
        <v>7116.4</v>
      </c>
      <c r="M2766" s="127">
        <v>3452543.5</v>
      </c>
      <c r="N2766" s="127">
        <v>3034100.21</v>
      </c>
      <c r="O2766" s="127">
        <v>3389706.99</v>
      </c>
      <c r="P2766" s="127">
        <v>1862548.44</v>
      </c>
      <c r="Q2766" s="127">
        <v>489.2</v>
      </c>
    </row>
    <row r="2767" spans="1:17" x14ac:dyDescent="0.2">
      <c r="A2767" t="str">
        <f t="shared" si="43"/>
        <v>2019_3312</v>
      </c>
      <c r="D2767" s="126">
        <v>2765</v>
      </c>
      <c r="E2767" s="127">
        <v>3312</v>
      </c>
      <c r="F2767" s="127" t="s">
        <v>136</v>
      </c>
      <c r="G2767" s="127">
        <v>3312</v>
      </c>
      <c r="H2767" s="127">
        <v>2019</v>
      </c>
      <c r="I2767" s="127">
        <v>0</v>
      </c>
      <c r="J2767" s="127">
        <v>1</v>
      </c>
      <c r="K2767" s="127">
        <v>1875</v>
      </c>
      <c r="L2767" s="127">
        <v>1753</v>
      </c>
      <c r="M2767" s="127">
        <v>1324078.45</v>
      </c>
      <c r="N2767" s="127">
        <v>653885.55000000005</v>
      </c>
      <c r="O2767" s="127">
        <v>703386.66</v>
      </c>
      <c r="P2767" s="127">
        <v>634842.80000000005</v>
      </c>
      <c r="Q2767" s="127">
        <v>706.18</v>
      </c>
    </row>
    <row r="2768" spans="1:17" x14ac:dyDescent="0.2">
      <c r="A2768" t="str">
        <f t="shared" si="43"/>
        <v>2019_3330</v>
      </c>
      <c r="D2768" s="126">
        <v>2766</v>
      </c>
      <c r="E2768" s="127">
        <v>3330</v>
      </c>
      <c r="F2768" s="127" t="s">
        <v>137</v>
      </c>
      <c r="G2768" s="127">
        <v>3330</v>
      </c>
      <c r="H2768" s="127">
        <v>2019</v>
      </c>
      <c r="I2768" s="127">
        <v>0</v>
      </c>
      <c r="J2768" s="127">
        <v>1</v>
      </c>
      <c r="K2768" s="127">
        <v>332.6</v>
      </c>
      <c r="L2768" s="127">
        <v>291</v>
      </c>
      <c r="M2768" s="127">
        <v>397201.53</v>
      </c>
      <c r="N2768" s="127">
        <v>124937.46</v>
      </c>
      <c r="O2768" s="127">
        <v>126652.18</v>
      </c>
      <c r="P2768" s="127">
        <v>46551.43</v>
      </c>
      <c r="Q2768" s="127">
        <v>1194.23</v>
      </c>
    </row>
    <row r="2769" spans="1:17" ht="25.5" x14ac:dyDescent="0.2">
      <c r="A2769" t="str">
        <f t="shared" si="43"/>
        <v>2019_3348</v>
      </c>
      <c r="D2769" s="126">
        <v>2767</v>
      </c>
      <c r="E2769" s="127">
        <v>3348</v>
      </c>
      <c r="F2769" s="127" t="s">
        <v>138</v>
      </c>
      <c r="G2769" s="127">
        <v>3348</v>
      </c>
      <c r="H2769" s="127">
        <v>2019</v>
      </c>
      <c r="I2769" s="127">
        <v>0</v>
      </c>
      <c r="J2769" s="127">
        <v>1</v>
      </c>
      <c r="K2769" s="127">
        <v>440.3</v>
      </c>
      <c r="L2769" s="127">
        <v>419.3</v>
      </c>
      <c r="M2769" s="127">
        <v>427109.39</v>
      </c>
      <c r="N2769" s="127">
        <v>234447.94</v>
      </c>
      <c r="O2769" s="127">
        <v>239065.91</v>
      </c>
      <c r="P2769" s="127">
        <v>153677.82999999999</v>
      </c>
      <c r="Q2769" s="127">
        <v>970.04</v>
      </c>
    </row>
    <row r="2770" spans="1:17" x14ac:dyDescent="0.2">
      <c r="A2770" t="str">
        <f t="shared" si="43"/>
        <v>2019_3375</v>
      </c>
      <c r="D2770" s="126">
        <v>2768</v>
      </c>
      <c r="E2770" s="127">
        <v>3375</v>
      </c>
      <c r="F2770" s="127" t="s">
        <v>139</v>
      </c>
      <c r="G2770" s="127">
        <v>3375</v>
      </c>
      <c r="H2770" s="127">
        <v>2019</v>
      </c>
      <c r="I2770" s="127">
        <v>0</v>
      </c>
      <c r="J2770" s="127">
        <v>1</v>
      </c>
      <c r="K2770" s="127">
        <v>1757.7</v>
      </c>
      <c r="L2770" s="127">
        <v>1648.6</v>
      </c>
      <c r="M2770" s="127">
        <v>451394.03</v>
      </c>
      <c r="N2770" s="127">
        <v>400682.49</v>
      </c>
      <c r="O2770" s="127">
        <v>471524.78</v>
      </c>
      <c r="P2770" s="127">
        <v>517839.09</v>
      </c>
      <c r="Q2770" s="127">
        <v>256.81</v>
      </c>
    </row>
    <row r="2771" spans="1:17" ht="25.5" x14ac:dyDescent="0.2">
      <c r="A2771" t="str">
        <f t="shared" si="43"/>
        <v>2019_3420</v>
      </c>
      <c r="D2771" s="126">
        <v>2769</v>
      </c>
      <c r="E2771" s="127">
        <v>3420</v>
      </c>
      <c r="F2771" s="127" t="s">
        <v>140</v>
      </c>
      <c r="G2771" s="127">
        <v>3420</v>
      </c>
      <c r="H2771" s="127">
        <v>2019</v>
      </c>
      <c r="I2771" s="127">
        <v>0</v>
      </c>
      <c r="J2771" s="127">
        <v>1</v>
      </c>
      <c r="K2771" s="127">
        <v>595.70000000000005</v>
      </c>
      <c r="L2771" s="127">
        <v>630.79999999999995</v>
      </c>
      <c r="M2771" s="127">
        <v>219483.88</v>
      </c>
      <c r="N2771" s="127">
        <v>177845.31</v>
      </c>
      <c r="O2771" s="127">
        <v>196386.22</v>
      </c>
      <c r="P2771" s="127">
        <v>289236.42</v>
      </c>
      <c r="Q2771" s="127">
        <v>368.45</v>
      </c>
    </row>
    <row r="2772" spans="1:17" x14ac:dyDescent="0.2">
      <c r="A2772" t="str">
        <f t="shared" si="43"/>
        <v>2019_3465</v>
      </c>
      <c r="D2772" s="126">
        <v>2770</v>
      </c>
      <c r="E2772" s="127">
        <v>3465</v>
      </c>
      <c r="F2772" s="127" t="s">
        <v>141</v>
      </c>
      <c r="G2772" s="127">
        <v>3465</v>
      </c>
      <c r="H2772" s="127">
        <v>2019</v>
      </c>
      <c r="I2772" s="127">
        <v>0</v>
      </c>
      <c r="J2772" s="127">
        <v>1</v>
      </c>
      <c r="K2772" s="127">
        <v>314.2</v>
      </c>
      <c r="L2772" s="127">
        <v>329.2</v>
      </c>
      <c r="M2772" s="127">
        <v>152673.82999999999</v>
      </c>
      <c r="N2772" s="127">
        <v>0</v>
      </c>
      <c r="O2772" s="127">
        <v>10102.36</v>
      </c>
      <c r="P2772" s="127">
        <v>70929</v>
      </c>
      <c r="Q2772" s="127">
        <v>485.91</v>
      </c>
    </row>
    <row r="2773" spans="1:17" ht="25.5" x14ac:dyDescent="0.2">
      <c r="A2773" t="str">
        <f t="shared" si="43"/>
        <v>2019_3537</v>
      </c>
      <c r="D2773" s="126">
        <v>2771</v>
      </c>
      <c r="E2773" s="127">
        <v>3537</v>
      </c>
      <c r="F2773" s="127" t="s">
        <v>142</v>
      </c>
      <c r="G2773" s="127">
        <v>3537</v>
      </c>
      <c r="H2773" s="127">
        <v>2019</v>
      </c>
      <c r="I2773" s="127">
        <v>0</v>
      </c>
      <c r="J2773" s="127">
        <v>1</v>
      </c>
      <c r="K2773" s="127">
        <v>255</v>
      </c>
      <c r="L2773" s="127">
        <v>131</v>
      </c>
      <c r="M2773" s="127">
        <v>481624.5</v>
      </c>
      <c r="N2773" s="127">
        <v>104742.44</v>
      </c>
      <c r="O2773" s="127">
        <v>111170.48</v>
      </c>
      <c r="P2773" s="127">
        <v>79711.649999999994</v>
      </c>
      <c r="Q2773" s="127">
        <v>1888.72</v>
      </c>
    </row>
    <row r="2774" spans="1:17" ht="25.5" x14ac:dyDescent="0.2">
      <c r="A2774" t="str">
        <f t="shared" si="43"/>
        <v>2019_3555</v>
      </c>
      <c r="D2774" s="126">
        <v>2772</v>
      </c>
      <c r="E2774" s="127">
        <v>3555</v>
      </c>
      <c r="F2774" s="127" t="s">
        <v>143</v>
      </c>
      <c r="G2774" s="127">
        <v>3555</v>
      </c>
      <c r="H2774" s="127">
        <v>2019</v>
      </c>
      <c r="I2774" s="127">
        <v>0</v>
      </c>
      <c r="J2774" s="127">
        <v>1</v>
      </c>
      <c r="K2774" s="127">
        <v>615.29999999999995</v>
      </c>
      <c r="L2774" s="127">
        <v>642.29999999999995</v>
      </c>
      <c r="M2774" s="127">
        <v>308499.40999999997</v>
      </c>
      <c r="N2774" s="127">
        <v>327063.01</v>
      </c>
      <c r="O2774" s="127">
        <v>330122.46000000002</v>
      </c>
      <c r="P2774" s="127">
        <v>269617.06</v>
      </c>
      <c r="Q2774" s="127">
        <v>501.38</v>
      </c>
    </row>
    <row r="2775" spans="1:17" x14ac:dyDescent="0.2">
      <c r="A2775" t="str">
        <f t="shared" si="43"/>
        <v>2019_3600</v>
      </c>
      <c r="D2775" s="126">
        <v>2773</v>
      </c>
      <c r="E2775" s="127">
        <v>3600</v>
      </c>
      <c r="F2775" s="127" t="s">
        <v>144</v>
      </c>
      <c r="G2775" s="127">
        <v>3600</v>
      </c>
      <c r="H2775" s="127">
        <v>2019</v>
      </c>
      <c r="I2775" s="127">
        <v>0</v>
      </c>
      <c r="J2775" s="127">
        <v>1</v>
      </c>
      <c r="K2775" s="127">
        <v>2254.4</v>
      </c>
      <c r="L2775" s="127">
        <v>2205.4</v>
      </c>
      <c r="M2775" s="127">
        <v>1516176.7</v>
      </c>
      <c r="N2775" s="127">
        <v>950708.13</v>
      </c>
      <c r="O2775" s="127">
        <v>1040843.63</v>
      </c>
      <c r="P2775" s="127">
        <v>414679.47</v>
      </c>
      <c r="Q2775" s="127">
        <v>672.54</v>
      </c>
    </row>
    <row r="2776" spans="1:17" x14ac:dyDescent="0.2">
      <c r="A2776" t="str">
        <f t="shared" si="43"/>
        <v>2019_3609</v>
      </c>
      <c r="D2776" s="126">
        <v>2774</v>
      </c>
      <c r="E2776" s="127">
        <v>3609</v>
      </c>
      <c r="F2776" s="127" t="s">
        <v>145</v>
      </c>
      <c r="G2776" s="127">
        <v>3609</v>
      </c>
      <c r="H2776" s="127">
        <v>2019</v>
      </c>
      <c r="I2776" s="127">
        <v>0</v>
      </c>
      <c r="J2776" s="127">
        <v>1</v>
      </c>
      <c r="K2776" s="127">
        <v>447.7</v>
      </c>
      <c r="L2776" s="127">
        <v>481.8</v>
      </c>
      <c r="M2776" s="127">
        <v>1160288.23</v>
      </c>
      <c r="N2776" s="127">
        <v>159999.54</v>
      </c>
      <c r="O2776" s="127">
        <v>174729.42</v>
      </c>
      <c r="P2776" s="127">
        <v>116968</v>
      </c>
      <c r="Q2776" s="127">
        <v>2591.66</v>
      </c>
    </row>
    <row r="2777" spans="1:17" ht="25.5" x14ac:dyDescent="0.2">
      <c r="A2777" t="str">
        <f t="shared" si="43"/>
        <v>2019_3645</v>
      </c>
      <c r="D2777" s="126">
        <v>2775</v>
      </c>
      <c r="E2777" s="127">
        <v>3645</v>
      </c>
      <c r="F2777" s="127" t="s">
        <v>146</v>
      </c>
      <c r="G2777" s="127">
        <v>3645</v>
      </c>
      <c r="H2777" s="127">
        <v>2019</v>
      </c>
      <c r="I2777" s="127">
        <v>0</v>
      </c>
      <c r="J2777" s="127">
        <v>1</v>
      </c>
      <c r="K2777" s="127">
        <v>2542.8000000000002</v>
      </c>
      <c r="L2777" s="127">
        <v>2890.7</v>
      </c>
      <c r="M2777" s="127">
        <v>2091987.29</v>
      </c>
      <c r="N2777" s="127">
        <v>819590.3</v>
      </c>
      <c r="O2777" s="127">
        <v>880906.23999999999</v>
      </c>
      <c r="P2777" s="127">
        <v>420237.49</v>
      </c>
      <c r="Q2777" s="127">
        <v>822.71</v>
      </c>
    </row>
    <row r="2778" spans="1:17" x14ac:dyDescent="0.2">
      <c r="A2778" t="str">
        <f t="shared" si="43"/>
        <v>2019_3715</v>
      </c>
      <c r="D2778" s="126">
        <v>2776</v>
      </c>
      <c r="E2778" s="127">
        <v>3715</v>
      </c>
      <c r="F2778" s="127" t="s">
        <v>147</v>
      </c>
      <c r="G2778" s="127">
        <v>3715</v>
      </c>
      <c r="H2778" s="127">
        <v>2019</v>
      </c>
      <c r="I2778" s="127">
        <v>0</v>
      </c>
      <c r="J2778" s="127">
        <v>1</v>
      </c>
      <c r="K2778" s="127">
        <v>7556.7</v>
      </c>
      <c r="L2778" s="127">
        <v>7541.3</v>
      </c>
      <c r="M2778" s="127">
        <v>2296859.52</v>
      </c>
      <c r="N2778" s="127">
        <v>1052749.1000000001</v>
      </c>
      <c r="O2778" s="127">
        <v>1158609.74</v>
      </c>
      <c r="P2778" s="127">
        <v>972433.85</v>
      </c>
      <c r="Q2778" s="127">
        <v>303.95</v>
      </c>
    </row>
    <row r="2779" spans="1:17" x14ac:dyDescent="0.2">
      <c r="A2779" t="str">
        <f t="shared" si="43"/>
        <v>2019_3744</v>
      </c>
      <c r="D2779" s="126">
        <v>2777</v>
      </c>
      <c r="E2779" s="127">
        <v>3744</v>
      </c>
      <c r="F2779" s="127" t="s">
        <v>148</v>
      </c>
      <c r="G2779" s="127">
        <v>3744</v>
      </c>
      <c r="H2779" s="127">
        <v>2019</v>
      </c>
      <c r="I2779" s="127">
        <v>0</v>
      </c>
      <c r="J2779" s="127">
        <v>1</v>
      </c>
      <c r="K2779" s="127">
        <v>636.79999999999995</v>
      </c>
      <c r="L2779" s="127">
        <v>622</v>
      </c>
      <c r="M2779" s="127">
        <v>717406.08</v>
      </c>
      <c r="N2779" s="127">
        <v>205159.63</v>
      </c>
      <c r="O2779" s="127">
        <v>215760.92</v>
      </c>
      <c r="P2779" s="127">
        <v>116112.53</v>
      </c>
      <c r="Q2779" s="127">
        <v>1126.58</v>
      </c>
    </row>
    <row r="2780" spans="1:17" ht="25.5" x14ac:dyDescent="0.2">
      <c r="A2780" t="str">
        <f t="shared" si="43"/>
        <v>2019_3798</v>
      </c>
      <c r="D2780" s="126">
        <v>2778</v>
      </c>
      <c r="E2780" s="127">
        <v>3798</v>
      </c>
      <c r="F2780" s="127" t="s">
        <v>149</v>
      </c>
      <c r="G2780" s="127">
        <v>3798</v>
      </c>
      <c r="H2780" s="127">
        <v>2019</v>
      </c>
      <c r="I2780" s="127">
        <v>0</v>
      </c>
      <c r="J2780" s="127">
        <v>1</v>
      </c>
      <c r="K2780" s="127">
        <v>565.1</v>
      </c>
      <c r="L2780" s="127">
        <v>642.1</v>
      </c>
      <c r="M2780" s="127">
        <v>377993.62</v>
      </c>
      <c r="N2780" s="127">
        <v>300098.40999999997</v>
      </c>
      <c r="O2780" s="127">
        <v>317892.76</v>
      </c>
      <c r="P2780" s="127">
        <v>159358.49</v>
      </c>
      <c r="Q2780" s="127">
        <v>668.9</v>
      </c>
    </row>
    <row r="2781" spans="1:17" x14ac:dyDescent="0.2">
      <c r="A2781" t="str">
        <f t="shared" si="43"/>
        <v>2019_3816</v>
      </c>
      <c r="D2781" s="126">
        <v>2779</v>
      </c>
      <c r="E2781" s="127">
        <v>3816</v>
      </c>
      <c r="F2781" s="127" t="s">
        <v>150</v>
      </c>
      <c r="G2781" s="127">
        <v>3816</v>
      </c>
      <c r="H2781" s="127">
        <v>2019</v>
      </c>
      <c r="I2781" s="127">
        <v>0</v>
      </c>
      <c r="J2781" s="127">
        <v>1</v>
      </c>
      <c r="K2781" s="127">
        <v>363.7</v>
      </c>
      <c r="L2781" s="127">
        <v>453.9</v>
      </c>
      <c r="M2781" s="127">
        <v>183880.84</v>
      </c>
      <c r="N2781" s="127">
        <v>190293.33</v>
      </c>
      <c r="O2781" s="127">
        <v>191919.93</v>
      </c>
      <c r="P2781" s="127">
        <v>98990.09</v>
      </c>
      <c r="Q2781" s="127">
        <v>505.58</v>
      </c>
    </row>
    <row r="2782" spans="1:17" ht="38.25" x14ac:dyDescent="0.2">
      <c r="A2782" t="str">
        <f t="shared" si="43"/>
        <v>2019_3841</v>
      </c>
      <c r="D2782" s="126">
        <v>2780</v>
      </c>
      <c r="E2782" s="127">
        <v>3841</v>
      </c>
      <c r="F2782" s="127" t="s">
        <v>151</v>
      </c>
      <c r="G2782" s="127">
        <v>3841</v>
      </c>
      <c r="H2782" s="127">
        <v>2019</v>
      </c>
      <c r="I2782" s="127">
        <v>0</v>
      </c>
      <c r="J2782" s="127">
        <v>1</v>
      </c>
      <c r="K2782" s="127">
        <v>711.7</v>
      </c>
      <c r="L2782" s="127">
        <v>810</v>
      </c>
      <c r="M2782" s="127">
        <v>668585.77</v>
      </c>
      <c r="N2782" s="127">
        <v>300322.26</v>
      </c>
      <c r="O2782" s="127">
        <v>311819.05</v>
      </c>
      <c r="P2782" s="127">
        <v>140730.29999999999</v>
      </c>
      <c r="Q2782" s="127">
        <v>939.42</v>
      </c>
    </row>
    <row r="2783" spans="1:17" ht="25.5" x14ac:dyDescent="0.2">
      <c r="A2783" t="str">
        <f t="shared" si="43"/>
        <v>2019_3906</v>
      </c>
      <c r="D2783" s="126">
        <v>2781</v>
      </c>
      <c r="E2783" s="127">
        <v>3906</v>
      </c>
      <c r="F2783" s="127" t="s">
        <v>152</v>
      </c>
      <c r="G2783" s="127">
        <v>3906</v>
      </c>
      <c r="H2783" s="127">
        <v>2019</v>
      </c>
      <c r="I2783" s="127">
        <v>0</v>
      </c>
      <c r="J2783" s="127">
        <v>1</v>
      </c>
      <c r="K2783" s="127">
        <v>463.3</v>
      </c>
      <c r="L2783" s="127">
        <v>500.5</v>
      </c>
      <c r="M2783" s="127">
        <v>202906.99</v>
      </c>
      <c r="N2783" s="127">
        <v>250066.12</v>
      </c>
      <c r="O2783" s="127">
        <v>253388.52</v>
      </c>
      <c r="P2783" s="127">
        <v>138219.5</v>
      </c>
      <c r="Q2783" s="127">
        <v>437.96</v>
      </c>
    </row>
    <row r="2784" spans="1:17" ht="25.5" x14ac:dyDescent="0.2">
      <c r="A2784" t="str">
        <f t="shared" si="43"/>
        <v>2019_4419</v>
      </c>
      <c r="D2784" s="126">
        <v>2782</v>
      </c>
      <c r="E2784" s="127">
        <v>4419</v>
      </c>
      <c r="F2784" s="127" t="s">
        <v>336</v>
      </c>
      <c r="G2784" s="127">
        <v>4419</v>
      </c>
      <c r="H2784" s="127">
        <v>2019</v>
      </c>
      <c r="I2784" s="127">
        <v>0</v>
      </c>
      <c r="J2784" s="127">
        <v>1</v>
      </c>
      <c r="K2784" s="127">
        <v>772.1</v>
      </c>
      <c r="L2784" s="127">
        <v>777.1</v>
      </c>
      <c r="M2784" s="127">
        <v>881373.38</v>
      </c>
      <c r="N2784" s="127">
        <v>598803.56000000006</v>
      </c>
      <c r="O2784" s="127">
        <v>617672.66</v>
      </c>
      <c r="P2784" s="127">
        <v>205511.8</v>
      </c>
      <c r="Q2784" s="127">
        <v>1141.53</v>
      </c>
    </row>
    <row r="2785" spans="1:17" x14ac:dyDescent="0.2">
      <c r="A2785" t="str">
        <f t="shared" si="43"/>
        <v>2019_3942</v>
      </c>
      <c r="D2785" s="126">
        <v>2783</v>
      </c>
      <c r="E2785" s="127">
        <v>3942</v>
      </c>
      <c r="F2785" s="127" t="s">
        <v>153</v>
      </c>
      <c r="G2785" s="127">
        <v>3942</v>
      </c>
      <c r="H2785" s="127">
        <v>2019</v>
      </c>
      <c r="I2785" s="127">
        <v>0</v>
      </c>
      <c r="J2785" s="127">
        <v>1</v>
      </c>
      <c r="K2785" s="127">
        <v>662.3</v>
      </c>
      <c r="L2785" s="127">
        <v>658.5</v>
      </c>
      <c r="M2785" s="127">
        <v>362942.34</v>
      </c>
      <c r="N2785" s="127">
        <v>177016.47</v>
      </c>
      <c r="O2785" s="127">
        <v>185763.84</v>
      </c>
      <c r="P2785" s="127">
        <v>164022.93</v>
      </c>
      <c r="Q2785" s="127">
        <v>548</v>
      </c>
    </row>
    <row r="2786" spans="1:17" ht="38.25" x14ac:dyDescent="0.2">
      <c r="A2786" t="str">
        <f t="shared" si="43"/>
        <v>2019_4023</v>
      </c>
      <c r="D2786" s="126">
        <v>2784</v>
      </c>
      <c r="E2786" s="127">
        <v>4023</v>
      </c>
      <c r="F2786" s="127" t="s">
        <v>337</v>
      </c>
      <c r="G2786" s="127">
        <v>4023</v>
      </c>
      <c r="H2786" s="127">
        <v>2019</v>
      </c>
      <c r="I2786" s="127">
        <v>0</v>
      </c>
      <c r="J2786" s="127">
        <v>1</v>
      </c>
      <c r="K2786" s="127">
        <v>655.20000000000005</v>
      </c>
      <c r="L2786" s="127">
        <v>742.2</v>
      </c>
      <c r="M2786" s="127">
        <v>446903.46</v>
      </c>
      <c r="N2786" s="127">
        <v>321632.12</v>
      </c>
      <c r="O2786" s="127">
        <v>364906.4</v>
      </c>
      <c r="P2786" s="127">
        <v>204946.01</v>
      </c>
      <c r="Q2786" s="127">
        <v>682.09</v>
      </c>
    </row>
    <row r="2787" spans="1:17" ht="51" x14ac:dyDescent="0.2">
      <c r="A2787" t="str">
        <f t="shared" si="43"/>
        <v>2019_4033</v>
      </c>
      <c r="D2787" s="126">
        <v>2785</v>
      </c>
      <c r="E2787" s="127">
        <v>4033</v>
      </c>
      <c r="F2787" s="127" t="s">
        <v>154</v>
      </c>
      <c r="G2787" s="127">
        <v>4033</v>
      </c>
      <c r="H2787" s="127">
        <v>2019</v>
      </c>
      <c r="I2787" s="127">
        <v>0</v>
      </c>
      <c r="J2787" s="127">
        <v>1</v>
      </c>
      <c r="K2787" s="127">
        <v>613.79999999999995</v>
      </c>
      <c r="L2787" s="127">
        <v>657.5</v>
      </c>
      <c r="M2787" s="127">
        <v>604284.96</v>
      </c>
      <c r="N2787" s="127">
        <v>149840.95000000001</v>
      </c>
      <c r="O2787" s="127">
        <v>152923.04999999999</v>
      </c>
      <c r="P2787" s="127">
        <v>162863.98000000001</v>
      </c>
      <c r="Q2787" s="127">
        <v>984.5</v>
      </c>
    </row>
    <row r="2788" spans="1:17" ht="25.5" x14ac:dyDescent="0.2">
      <c r="A2788" t="str">
        <f t="shared" si="43"/>
        <v>2019_4041</v>
      </c>
      <c r="D2788" s="126">
        <v>2786</v>
      </c>
      <c r="E2788" s="127">
        <v>4041</v>
      </c>
      <c r="F2788" s="127" t="s">
        <v>155</v>
      </c>
      <c r="G2788" s="127">
        <v>4041</v>
      </c>
      <c r="H2788" s="127">
        <v>2019</v>
      </c>
      <c r="I2788" s="127">
        <v>0</v>
      </c>
      <c r="J2788" s="127">
        <v>1</v>
      </c>
      <c r="K2788" s="127">
        <v>1305.3</v>
      </c>
      <c r="L2788" s="127">
        <v>1354.1</v>
      </c>
      <c r="M2788" s="127">
        <v>598327.92000000004</v>
      </c>
      <c r="N2788" s="127">
        <v>0</v>
      </c>
      <c r="O2788" s="127">
        <v>3549.8</v>
      </c>
      <c r="P2788" s="127">
        <v>487174.28</v>
      </c>
      <c r="Q2788" s="127">
        <v>458.38</v>
      </c>
    </row>
    <row r="2789" spans="1:17" ht="25.5" x14ac:dyDescent="0.2">
      <c r="A2789" t="str">
        <f t="shared" si="43"/>
        <v>2019_4043</v>
      </c>
      <c r="D2789" s="126">
        <v>2787</v>
      </c>
      <c r="E2789" s="127">
        <v>4043</v>
      </c>
      <c r="F2789" s="127" t="s">
        <v>156</v>
      </c>
      <c r="G2789" s="127">
        <v>4043</v>
      </c>
      <c r="H2789" s="127">
        <v>2019</v>
      </c>
      <c r="I2789" s="127">
        <v>0</v>
      </c>
      <c r="J2789" s="127">
        <v>1</v>
      </c>
      <c r="K2789" s="127">
        <v>699.4</v>
      </c>
      <c r="L2789" s="127">
        <v>688</v>
      </c>
      <c r="M2789" s="127">
        <v>1651855.32</v>
      </c>
      <c r="N2789" s="127">
        <v>226080.38</v>
      </c>
      <c r="O2789" s="127">
        <v>260461.2</v>
      </c>
      <c r="P2789" s="127">
        <v>402413.79</v>
      </c>
      <c r="Q2789" s="127">
        <v>2361.8200000000002</v>
      </c>
    </row>
    <row r="2790" spans="1:17" ht="38.25" x14ac:dyDescent="0.2">
      <c r="A2790" t="str">
        <f t="shared" si="43"/>
        <v>2019_4068</v>
      </c>
      <c r="D2790" s="126">
        <v>2788</v>
      </c>
      <c r="E2790" s="127">
        <v>4068</v>
      </c>
      <c r="F2790" s="127" t="s">
        <v>338</v>
      </c>
      <c r="G2790" s="127">
        <v>4068</v>
      </c>
      <c r="H2790" s="127">
        <v>2019</v>
      </c>
      <c r="I2790" s="127">
        <v>0</v>
      </c>
      <c r="J2790" s="127">
        <v>1</v>
      </c>
      <c r="K2790" s="127">
        <v>421.3</v>
      </c>
      <c r="L2790" s="127">
        <v>312.60000000000002</v>
      </c>
      <c r="M2790" s="127">
        <v>440446.55</v>
      </c>
      <c r="N2790" s="127">
        <v>62283.15</v>
      </c>
      <c r="O2790" s="127">
        <v>68291.3</v>
      </c>
      <c r="P2790" s="127">
        <v>97273.5</v>
      </c>
      <c r="Q2790" s="127">
        <v>1045.45</v>
      </c>
    </row>
    <row r="2791" spans="1:17" x14ac:dyDescent="0.2">
      <c r="A2791" t="str">
        <f t="shared" si="43"/>
        <v>2019_4086</v>
      </c>
      <c r="D2791" s="126">
        <v>2789</v>
      </c>
      <c r="E2791" s="127">
        <v>4086</v>
      </c>
      <c r="F2791" s="127" t="s">
        <v>339</v>
      </c>
      <c r="G2791" s="127">
        <v>4086</v>
      </c>
      <c r="H2791" s="127">
        <v>2019</v>
      </c>
      <c r="I2791" s="127">
        <v>0</v>
      </c>
      <c r="J2791" s="127">
        <v>1</v>
      </c>
      <c r="K2791" s="127">
        <v>1931.9</v>
      </c>
      <c r="L2791" s="127">
        <v>2479.6999999999998</v>
      </c>
      <c r="M2791" s="127">
        <v>421294.03</v>
      </c>
      <c r="N2791" s="127">
        <v>484403.71</v>
      </c>
      <c r="O2791" s="127">
        <v>501134.7</v>
      </c>
      <c r="P2791" s="127">
        <v>457653.71</v>
      </c>
      <c r="Q2791" s="127">
        <v>218.07</v>
      </c>
    </row>
    <row r="2792" spans="1:17" ht="25.5" x14ac:dyDescent="0.2">
      <c r="A2792" t="str">
        <f t="shared" si="43"/>
        <v>2019_4104</v>
      </c>
      <c r="D2792" s="126">
        <v>2790</v>
      </c>
      <c r="E2792" s="127">
        <v>4104</v>
      </c>
      <c r="F2792" s="127" t="s">
        <v>157</v>
      </c>
      <c r="G2792" s="127">
        <v>4104</v>
      </c>
      <c r="H2792" s="127">
        <v>2019</v>
      </c>
      <c r="I2792" s="127">
        <v>0</v>
      </c>
      <c r="J2792" s="127">
        <v>1</v>
      </c>
      <c r="K2792" s="127">
        <v>5364.6</v>
      </c>
      <c r="L2792" s="127">
        <v>4877.5</v>
      </c>
      <c r="M2792" s="127">
        <v>1711030.15</v>
      </c>
      <c r="N2792" s="127">
        <v>1061154.8899999999</v>
      </c>
      <c r="O2792" s="127">
        <v>1152287.98</v>
      </c>
      <c r="P2792" s="127">
        <v>1223826.4099999999</v>
      </c>
      <c r="Q2792" s="127">
        <v>318.95</v>
      </c>
    </row>
    <row r="2793" spans="1:17" ht="38.25" x14ac:dyDescent="0.2">
      <c r="A2793" t="str">
        <f t="shared" si="43"/>
        <v>2019_4122</v>
      </c>
      <c r="D2793" s="126">
        <v>2791</v>
      </c>
      <c r="E2793" s="127">
        <v>4122</v>
      </c>
      <c r="F2793" s="127" t="s">
        <v>158</v>
      </c>
      <c r="G2793" s="127">
        <v>4122</v>
      </c>
      <c r="H2793" s="127">
        <v>2019</v>
      </c>
      <c r="I2793" s="127">
        <v>0</v>
      </c>
      <c r="J2793" s="127">
        <v>1</v>
      </c>
      <c r="K2793" s="127">
        <v>516.70000000000005</v>
      </c>
      <c r="L2793" s="127">
        <v>523.29999999999995</v>
      </c>
      <c r="M2793" s="127">
        <v>1634096.97</v>
      </c>
      <c r="N2793" s="127">
        <v>742346.06</v>
      </c>
      <c r="O2793" s="127">
        <v>746959.29</v>
      </c>
      <c r="P2793" s="127">
        <v>159164.29</v>
      </c>
      <c r="Q2793" s="127">
        <v>3162.56</v>
      </c>
    </row>
    <row r="2794" spans="1:17" ht="25.5" x14ac:dyDescent="0.2">
      <c r="A2794" t="str">
        <f t="shared" si="43"/>
        <v>2019_4131</v>
      </c>
      <c r="D2794" s="126">
        <v>2792</v>
      </c>
      <c r="E2794" s="127">
        <v>4131</v>
      </c>
      <c r="F2794" s="127" t="s">
        <v>159</v>
      </c>
      <c r="G2794" s="127">
        <v>4131</v>
      </c>
      <c r="H2794" s="127">
        <v>2019</v>
      </c>
      <c r="I2794" s="127">
        <v>0</v>
      </c>
      <c r="J2794" s="127">
        <v>1</v>
      </c>
      <c r="K2794" s="127">
        <v>3593.4</v>
      </c>
      <c r="L2794" s="127">
        <v>3645.4</v>
      </c>
      <c r="M2794" s="127">
        <v>2039762.36</v>
      </c>
      <c r="N2794" s="127">
        <v>812654.45</v>
      </c>
      <c r="O2794" s="127">
        <v>891284.21</v>
      </c>
      <c r="P2794" s="127">
        <v>944405.21</v>
      </c>
      <c r="Q2794" s="127">
        <v>567.64</v>
      </c>
    </row>
    <row r="2795" spans="1:17" ht="25.5" x14ac:dyDescent="0.2">
      <c r="A2795" t="str">
        <f t="shared" si="43"/>
        <v>2019_4203</v>
      </c>
      <c r="D2795" s="126">
        <v>2793</v>
      </c>
      <c r="E2795" s="127">
        <v>4203</v>
      </c>
      <c r="F2795" s="127" t="s">
        <v>160</v>
      </c>
      <c r="G2795" s="127">
        <v>4203</v>
      </c>
      <c r="H2795" s="127">
        <v>2019</v>
      </c>
      <c r="I2795" s="127">
        <v>0</v>
      </c>
      <c r="J2795" s="127">
        <v>1</v>
      </c>
      <c r="K2795" s="127">
        <v>807.6</v>
      </c>
      <c r="L2795" s="127">
        <v>886.8</v>
      </c>
      <c r="M2795" s="127">
        <v>251892.68</v>
      </c>
      <c r="N2795" s="127">
        <v>39970.86</v>
      </c>
      <c r="O2795" s="127">
        <v>43818.42</v>
      </c>
      <c r="P2795" s="127">
        <v>118002</v>
      </c>
      <c r="Q2795" s="127">
        <v>311.89999999999998</v>
      </c>
    </row>
    <row r="2796" spans="1:17" ht="25.5" x14ac:dyDescent="0.2">
      <c r="A2796" t="str">
        <f t="shared" si="43"/>
        <v>2019_4212</v>
      </c>
      <c r="D2796" s="126">
        <v>2794</v>
      </c>
      <c r="E2796" s="127">
        <v>4212</v>
      </c>
      <c r="F2796" s="127" t="s">
        <v>161</v>
      </c>
      <c r="G2796" s="127">
        <v>4212</v>
      </c>
      <c r="H2796" s="127">
        <v>2019</v>
      </c>
      <c r="I2796" s="127">
        <v>0</v>
      </c>
      <c r="J2796" s="127">
        <v>1</v>
      </c>
      <c r="K2796" s="127">
        <v>345.1</v>
      </c>
      <c r="L2796" s="127">
        <v>337.1</v>
      </c>
      <c r="M2796" s="127">
        <v>152022.31</v>
      </c>
      <c r="N2796" s="127">
        <v>75049.259999999995</v>
      </c>
      <c r="O2796" s="127">
        <v>75674.2</v>
      </c>
      <c r="P2796" s="127">
        <v>59337.43</v>
      </c>
      <c r="Q2796" s="127">
        <v>440.52</v>
      </c>
    </row>
    <row r="2797" spans="1:17" ht="25.5" x14ac:dyDescent="0.2">
      <c r="A2797" t="str">
        <f t="shared" si="43"/>
        <v>2019_4271</v>
      </c>
      <c r="D2797" s="126">
        <v>2795</v>
      </c>
      <c r="E2797" s="127">
        <v>4271</v>
      </c>
      <c r="F2797" s="127" t="s">
        <v>162</v>
      </c>
      <c r="G2797" s="127">
        <v>4271</v>
      </c>
      <c r="H2797" s="127">
        <v>2019</v>
      </c>
      <c r="I2797" s="127">
        <v>0</v>
      </c>
      <c r="J2797" s="127">
        <v>1</v>
      </c>
      <c r="K2797" s="127">
        <v>1259</v>
      </c>
      <c r="L2797" s="127">
        <v>1496.2</v>
      </c>
      <c r="M2797" s="127">
        <v>900989.67</v>
      </c>
      <c r="N2797" s="127">
        <v>655445.66</v>
      </c>
      <c r="O2797" s="127">
        <v>668298.64</v>
      </c>
      <c r="P2797" s="127">
        <v>500575.92</v>
      </c>
      <c r="Q2797" s="127">
        <v>715.64</v>
      </c>
    </row>
    <row r="2798" spans="1:17" x14ac:dyDescent="0.2">
      <c r="A2798" t="str">
        <f t="shared" si="43"/>
        <v>2019_4269</v>
      </c>
      <c r="D2798" s="126">
        <v>2796</v>
      </c>
      <c r="E2798" s="127">
        <v>4269</v>
      </c>
      <c r="F2798" s="127" t="s">
        <v>163</v>
      </c>
      <c r="G2798" s="127">
        <v>4269</v>
      </c>
      <c r="H2798" s="127">
        <v>2019</v>
      </c>
      <c r="I2798" s="127">
        <v>0</v>
      </c>
      <c r="J2798" s="127">
        <v>1</v>
      </c>
      <c r="K2798" s="127">
        <v>535.5</v>
      </c>
      <c r="L2798" s="127">
        <v>462.3</v>
      </c>
      <c r="M2798" s="127">
        <v>591973.42000000004</v>
      </c>
      <c r="N2798" s="127">
        <v>230868.93</v>
      </c>
      <c r="O2798" s="127">
        <v>236857.26</v>
      </c>
      <c r="P2798" s="127">
        <v>163721.84</v>
      </c>
      <c r="Q2798" s="127">
        <v>1105.46</v>
      </c>
    </row>
    <row r="2799" spans="1:17" ht="25.5" x14ac:dyDescent="0.2">
      <c r="A2799" t="str">
        <f t="shared" si="43"/>
        <v>2019_4356</v>
      </c>
      <c r="D2799" s="126">
        <v>2797</v>
      </c>
      <c r="E2799" s="127">
        <v>4356</v>
      </c>
      <c r="F2799" s="127" t="s">
        <v>164</v>
      </c>
      <c r="G2799" s="127">
        <v>4356</v>
      </c>
      <c r="H2799" s="127">
        <v>2019</v>
      </c>
      <c r="I2799" s="127">
        <v>0</v>
      </c>
      <c r="J2799" s="127">
        <v>1</v>
      </c>
      <c r="K2799" s="127">
        <v>809.3</v>
      </c>
      <c r="L2799" s="127">
        <v>760.3</v>
      </c>
      <c r="M2799" s="127">
        <v>1410295.04</v>
      </c>
      <c r="N2799" s="127">
        <v>200762.34</v>
      </c>
      <c r="O2799" s="127">
        <v>208417.75</v>
      </c>
      <c r="P2799" s="127">
        <v>141272.98000000001</v>
      </c>
      <c r="Q2799" s="127">
        <v>1742.61</v>
      </c>
    </row>
    <row r="2800" spans="1:17" ht="38.25" x14ac:dyDescent="0.2">
      <c r="A2800" t="str">
        <f t="shared" si="43"/>
        <v>2019_4149</v>
      </c>
      <c r="D2800" s="126">
        <v>2798</v>
      </c>
      <c r="E2800" s="127">
        <v>4149</v>
      </c>
      <c r="F2800" s="127" t="s">
        <v>340</v>
      </c>
      <c r="G2800" s="127">
        <v>4149</v>
      </c>
      <c r="H2800" s="127">
        <v>2019</v>
      </c>
      <c r="I2800" s="127">
        <v>0</v>
      </c>
      <c r="J2800" s="127">
        <v>1</v>
      </c>
      <c r="K2800" s="127">
        <v>1458.3</v>
      </c>
      <c r="L2800" s="127">
        <v>1455.3</v>
      </c>
      <c r="M2800" s="127">
        <v>995569.46</v>
      </c>
      <c r="N2800" s="127">
        <v>408748.61</v>
      </c>
      <c r="O2800" s="127">
        <v>438426.98</v>
      </c>
      <c r="P2800" s="127">
        <v>174000.23</v>
      </c>
      <c r="Q2800" s="127">
        <v>682.69</v>
      </c>
    </row>
    <row r="2801" spans="1:17" ht="25.5" x14ac:dyDescent="0.2">
      <c r="A2801" t="str">
        <f t="shared" si="43"/>
        <v>2019_4437</v>
      </c>
      <c r="D2801" s="126">
        <v>2799</v>
      </c>
      <c r="E2801" s="127">
        <v>4437</v>
      </c>
      <c r="F2801" s="127" t="s">
        <v>165</v>
      </c>
      <c r="G2801" s="127">
        <v>4437</v>
      </c>
      <c r="H2801" s="127">
        <v>2019</v>
      </c>
      <c r="I2801" s="127">
        <v>0</v>
      </c>
      <c r="J2801" s="127">
        <v>1</v>
      </c>
      <c r="K2801" s="127">
        <v>487.4</v>
      </c>
      <c r="L2801" s="127">
        <v>476.4</v>
      </c>
      <c r="M2801" s="127">
        <v>160762.70000000001</v>
      </c>
      <c r="N2801" s="127">
        <v>125414.53</v>
      </c>
      <c r="O2801" s="127">
        <v>127622.96</v>
      </c>
      <c r="P2801" s="127">
        <v>175241.23</v>
      </c>
      <c r="Q2801" s="127">
        <v>329.84</v>
      </c>
    </row>
    <row r="2802" spans="1:17" ht="25.5" x14ac:dyDescent="0.2">
      <c r="A2802" t="str">
        <f t="shared" si="43"/>
        <v>2019_4446</v>
      </c>
      <c r="D2802" s="126">
        <v>2800</v>
      </c>
      <c r="E2802" s="127">
        <v>4446</v>
      </c>
      <c r="F2802" s="127" t="s">
        <v>166</v>
      </c>
      <c r="G2802" s="127">
        <v>4446</v>
      </c>
      <c r="H2802" s="127">
        <v>2019</v>
      </c>
      <c r="I2802" s="127">
        <v>0</v>
      </c>
      <c r="J2802" s="127">
        <v>1</v>
      </c>
      <c r="K2802" s="127">
        <v>962.3</v>
      </c>
      <c r="L2802" s="127">
        <v>997.8</v>
      </c>
      <c r="M2802" s="127">
        <v>924729.66</v>
      </c>
      <c r="N2802" s="127">
        <v>200080.11</v>
      </c>
      <c r="O2802" s="127">
        <v>222869.55</v>
      </c>
      <c r="P2802" s="127">
        <v>285210.38</v>
      </c>
      <c r="Q2802" s="127">
        <v>960.96</v>
      </c>
    </row>
    <row r="2803" spans="1:17" x14ac:dyDescent="0.2">
      <c r="A2803" t="str">
        <f t="shared" si="43"/>
        <v>2019_4491</v>
      </c>
      <c r="D2803" s="126">
        <v>2801</v>
      </c>
      <c r="E2803" s="127">
        <v>4491</v>
      </c>
      <c r="F2803" s="127" t="s">
        <v>167</v>
      </c>
      <c r="G2803" s="127">
        <v>4491</v>
      </c>
      <c r="H2803" s="127">
        <v>2019</v>
      </c>
      <c r="I2803" s="127">
        <v>0</v>
      </c>
      <c r="J2803" s="127">
        <v>1</v>
      </c>
      <c r="K2803" s="127">
        <v>351</v>
      </c>
      <c r="L2803" s="127">
        <v>373</v>
      </c>
      <c r="M2803" s="127">
        <v>189940.7</v>
      </c>
      <c r="N2803" s="127">
        <v>224887.29</v>
      </c>
      <c r="O2803" s="127">
        <v>227139.74</v>
      </c>
      <c r="P2803" s="127">
        <v>136233.57999999999</v>
      </c>
      <c r="Q2803" s="127">
        <v>541.14</v>
      </c>
    </row>
    <row r="2804" spans="1:17" ht="25.5" x14ac:dyDescent="0.2">
      <c r="A2804" t="str">
        <f t="shared" si="43"/>
        <v>2019_4505</v>
      </c>
      <c r="D2804" s="126">
        <v>2802</v>
      </c>
      <c r="E2804" s="127">
        <v>4505</v>
      </c>
      <c r="F2804" s="127" t="s">
        <v>168</v>
      </c>
      <c r="G2804" s="127">
        <v>4505</v>
      </c>
      <c r="H2804" s="127">
        <v>2019</v>
      </c>
      <c r="I2804" s="127">
        <v>0</v>
      </c>
      <c r="J2804" s="127">
        <v>1</v>
      </c>
      <c r="K2804" s="127">
        <v>249.1</v>
      </c>
      <c r="L2804" s="127">
        <v>209</v>
      </c>
      <c r="M2804" s="127">
        <v>387393.42</v>
      </c>
      <c r="N2804" s="127">
        <v>237489.79</v>
      </c>
      <c r="O2804" s="127">
        <v>239590.12</v>
      </c>
      <c r="P2804" s="127">
        <v>44888.86</v>
      </c>
      <c r="Q2804" s="127">
        <v>1555.17</v>
      </c>
    </row>
    <row r="2805" spans="1:17" ht="25.5" x14ac:dyDescent="0.2">
      <c r="A2805" t="str">
        <f t="shared" si="43"/>
        <v>2019_4509</v>
      </c>
      <c r="D2805" s="126">
        <v>2803</v>
      </c>
      <c r="E2805" s="127">
        <v>4509</v>
      </c>
      <c r="F2805" s="127" t="s">
        <v>169</v>
      </c>
      <c r="G2805" s="127">
        <v>4509</v>
      </c>
      <c r="H2805" s="127">
        <v>2019</v>
      </c>
      <c r="I2805" s="127">
        <v>0</v>
      </c>
      <c r="J2805" s="127">
        <v>1</v>
      </c>
      <c r="K2805" s="127">
        <v>205.6</v>
      </c>
      <c r="L2805" s="127">
        <v>106.4</v>
      </c>
      <c r="M2805" s="127">
        <v>880829.15</v>
      </c>
      <c r="N2805" s="127">
        <v>371236.75</v>
      </c>
      <c r="O2805" s="127">
        <v>377832.91</v>
      </c>
      <c r="P2805" s="127">
        <v>45511.5</v>
      </c>
      <c r="Q2805" s="127">
        <v>4284.1899999999996</v>
      </c>
    </row>
    <row r="2806" spans="1:17" ht="25.5" x14ac:dyDescent="0.2">
      <c r="A2806" t="str">
        <f t="shared" si="43"/>
        <v>2019_4518</v>
      </c>
      <c r="D2806" s="126">
        <v>2804</v>
      </c>
      <c r="E2806" s="127">
        <v>4518</v>
      </c>
      <c r="F2806" s="127" t="s">
        <v>170</v>
      </c>
      <c r="G2806" s="127">
        <v>4518</v>
      </c>
      <c r="H2806" s="127">
        <v>2019</v>
      </c>
      <c r="I2806" s="127">
        <v>0</v>
      </c>
      <c r="J2806" s="127">
        <v>1</v>
      </c>
      <c r="K2806" s="127">
        <v>219.3</v>
      </c>
      <c r="L2806" s="127">
        <v>187.3</v>
      </c>
      <c r="M2806" s="127">
        <v>115019.83</v>
      </c>
      <c r="N2806" s="127">
        <v>14975.73</v>
      </c>
      <c r="O2806" s="127">
        <v>16330.55</v>
      </c>
      <c r="P2806" s="127">
        <v>34868.1</v>
      </c>
      <c r="Q2806" s="127">
        <v>524.49</v>
      </c>
    </row>
    <row r="2807" spans="1:17" ht="25.5" x14ac:dyDescent="0.2">
      <c r="A2807" t="str">
        <f t="shared" si="43"/>
        <v>2019_4527</v>
      </c>
      <c r="D2807" s="126">
        <v>2805</v>
      </c>
      <c r="E2807" s="127">
        <v>4527</v>
      </c>
      <c r="F2807" s="127" t="s">
        <v>171</v>
      </c>
      <c r="G2807" s="127">
        <v>4527</v>
      </c>
      <c r="H2807" s="127">
        <v>2019</v>
      </c>
      <c r="I2807" s="127">
        <v>0</v>
      </c>
      <c r="J2807" s="127">
        <v>1</v>
      </c>
      <c r="K2807" s="127">
        <v>607.4</v>
      </c>
      <c r="L2807" s="127">
        <v>599.79999999999995</v>
      </c>
      <c r="M2807" s="127">
        <v>331687.77</v>
      </c>
      <c r="N2807" s="127">
        <v>310674.26</v>
      </c>
      <c r="O2807" s="127">
        <v>349927.52</v>
      </c>
      <c r="P2807" s="127">
        <v>238589.64</v>
      </c>
      <c r="Q2807" s="127">
        <v>546.08000000000004</v>
      </c>
    </row>
    <row r="2808" spans="1:17" ht="25.5" x14ac:dyDescent="0.2">
      <c r="A2808" t="str">
        <f t="shared" si="43"/>
        <v>2019_4536</v>
      </c>
      <c r="D2808" s="126">
        <v>2806</v>
      </c>
      <c r="E2808" s="127">
        <v>4536</v>
      </c>
      <c r="F2808" s="127" t="s">
        <v>172</v>
      </c>
      <c r="G2808" s="127">
        <v>4536</v>
      </c>
      <c r="H2808" s="127">
        <v>2019</v>
      </c>
      <c r="I2808" s="127">
        <v>0</v>
      </c>
      <c r="J2808" s="127">
        <v>1</v>
      </c>
      <c r="K2808" s="127">
        <v>1922</v>
      </c>
      <c r="L2808" s="127">
        <v>1982.7</v>
      </c>
      <c r="M2808" s="127">
        <v>321884.39</v>
      </c>
      <c r="N2808" s="127">
        <v>544129.15</v>
      </c>
      <c r="O2808" s="127">
        <v>575679.75</v>
      </c>
      <c r="P2808" s="127">
        <v>503588.85</v>
      </c>
      <c r="Q2808" s="127">
        <v>167.47</v>
      </c>
    </row>
    <row r="2809" spans="1:17" ht="25.5" x14ac:dyDescent="0.2">
      <c r="A2809" t="str">
        <f t="shared" si="43"/>
        <v>2019_4554</v>
      </c>
      <c r="D2809" s="126">
        <v>2807</v>
      </c>
      <c r="E2809" s="127">
        <v>4554</v>
      </c>
      <c r="F2809" s="127" t="s">
        <v>173</v>
      </c>
      <c r="G2809" s="127">
        <v>4554</v>
      </c>
      <c r="H2809" s="127">
        <v>2019</v>
      </c>
      <c r="I2809" s="127">
        <v>0</v>
      </c>
      <c r="J2809" s="127">
        <v>1</v>
      </c>
      <c r="K2809" s="127">
        <v>1121.8</v>
      </c>
      <c r="L2809" s="127">
        <v>1354.4</v>
      </c>
      <c r="M2809" s="127">
        <v>439703.87</v>
      </c>
      <c r="N2809" s="127">
        <v>209974.94</v>
      </c>
      <c r="O2809" s="127">
        <v>223496.32000000001</v>
      </c>
      <c r="P2809" s="127">
        <v>252962.22</v>
      </c>
      <c r="Q2809" s="127">
        <v>391.96</v>
      </c>
    </row>
    <row r="2810" spans="1:17" x14ac:dyDescent="0.2">
      <c r="A2810" t="str">
        <f t="shared" si="43"/>
        <v>2019_4572</v>
      </c>
      <c r="D2810" s="126">
        <v>2808</v>
      </c>
      <c r="E2810" s="127">
        <v>4572</v>
      </c>
      <c r="F2810" s="127" t="s">
        <v>174</v>
      </c>
      <c r="G2810" s="127">
        <v>4572</v>
      </c>
      <c r="H2810" s="127">
        <v>2019</v>
      </c>
      <c r="I2810" s="127">
        <v>0</v>
      </c>
      <c r="J2810" s="127">
        <v>1</v>
      </c>
      <c r="K2810" s="127">
        <v>243.2</v>
      </c>
      <c r="L2810" s="127">
        <v>287.2</v>
      </c>
      <c r="M2810" s="127">
        <v>293658.61</v>
      </c>
      <c r="N2810" s="127">
        <v>74967.429999999993</v>
      </c>
      <c r="O2810" s="127">
        <v>105265.41</v>
      </c>
      <c r="P2810" s="127">
        <v>52600.57</v>
      </c>
      <c r="Q2810" s="127">
        <v>1207.48</v>
      </c>
    </row>
    <row r="2811" spans="1:17" ht="25.5" x14ac:dyDescent="0.2">
      <c r="A2811" t="str">
        <f t="shared" si="43"/>
        <v>2019_4581</v>
      </c>
      <c r="D2811" s="126">
        <v>2809</v>
      </c>
      <c r="E2811" s="127">
        <v>4581</v>
      </c>
      <c r="F2811" s="127" t="s">
        <v>175</v>
      </c>
      <c r="G2811" s="127">
        <v>4581</v>
      </c>
      <c r="H2811" s="127">
        <v>2019</v>
      </c>
      <c r="I2811" s="127">
        <v>0</v>
      </c>
      <c r="J2811" s="127">
        <v>1</v>
      </c>
      <c r="K2811" s="127">
        <v>4894</v>
      </c>
      <c r="L2811" s="127">
        <v>4738.1000000000004</v>
      </c>
      <c r="M2811" s="127">
        <v>1513600.65</v>
      </c>
      <c r="N2811" s="127">
        <v>1536586.39</v>
      </c>
      <c r="O2811" s="127">
        <v>1666189.04</v>
      </c>
      <c r="P2811" s="127">
        <v>1213391.73</v>
      </c>
      <c r="Q2811" s="127">
        <v>309.27999999999997</v>
      </c>
    </row>
    <row r="2812" spans="1:17" ht="25.5" x14ac:dyDescent="0.2">
      <c r="A2812" t="str">
        <f t="shared" si="43"/>
        <v>2019_4599</v>
      </c>
      <c r="D2812" s="126">
        <v>2810</v>
      </c>
      <c r="E2812" s="127">
        <v>4599</v>
      </c>
      <c r="F2812" s="127" t="s">
        <v>176</v>
      </c>
      <c r="G2812" s="127">
        <v>4599</v>
      </c>
      <c r="H2812" s="127">
        <v>2019</v>
      </c>
      <c r="I2812" s="127">
        <v>0</v>
      </c>
      <c r="J2812" s="127">
        <v>1</v>
      </c>
      <c r="K2812" s="127">
        <v>599.79999999999995</v>
      </c>
      <c r="L2812" s="127">
        <v>566</v>
      </c>
      <c r="M2812" s="127">
        <v>366690.92</v>
      </c>
      <c r="N2812" s="127">
        <v>149640.70000000001</v>
      </c>
      <c r="O2812" s="127">
        <v>154164.54999999999</v>
      </c>
      <c r="P2812" s="127">
        <v>171995.84</v>
      </c>
      <c r="Q2812" s="127">
        <v>611.36</v>
      </c>
    </row>
    <row r="2813" spans="1:17" x14ac:dyDescent="0.2">
      <c r="A2813" t="str">
        <f t="shared" si="43"/>
        <v>2019_4617</v>
      </c>
      <c r="D2813" s="126">
        <v>2811</v>
      </c>
      <c r="E2813" s="127">
        <v>4617</v>
      </c>
      <c r="F2813" s="127" t="s">
        <v>177</v>
      </c>
      <c r="G2813" s="127">
        <v>4617</v>
      </c>
      <c r="H2813" s="127">
        <v>2019</v>
      </c>
      <c r="I2813" s="127">
        <v>0</v>
      </c>
      <c r="J2813" s="127">
        <v>1</v>
      </c>
      <c r="K2813" s="127">
        <v>1482.3</v>
      </c>
      <c r="L2813" s="127">
        <v>1497.4</v>
      </c>
      <c r="M2813" s="127">
        <v>335728.9</v>
      </c>
      <c r="N2813" s="127">
        <v>366238.09</v>
      </c>
      <c r="O2813" s="127">
        <v>377639.15</v>
      </c>
      <c r="P2813" s="127">
        <v>358323.84</v>
      </c>
      <c r="Q2813" s="127">
        <v>226.49</v>
      </c>
    </row>
    <row r="2814" spans="1:17" ht="25.5" x14ac:dyDescent="0.2">
      <c r="A2814" t="str">
        <f t="shared" si="43"/>
        <v>2019_4662</v>
      </c>
      <c r="D2814" s="126">
        <v>2812</v>
      </c>
      <c r="E2814" s="127">
        <v>4662</v>
      </c>
      <c r="F2814" s="127" t="s">
        <v>178</v>
      </c>
      <c r="G2814" s="127">
        <v>4662</v>
      </c>
      <c r="H2814" s="127">
        <v>2019</v>
      </c>
      <c r="I2814" s="127">
        <v>0</v>
      </c>
      <c r="J2814" s="127">
        <v>1</v>
      </c>
      <c r="K2814" s="127">
        <v>940.6</v>
      </c>
      <c r="L2814" s="127">
        <v>962.7</v>
      </c>
      <c r="M2814" s="127">
        <v>463763.93</v>
      </c>
      <c r="N2814" s="127">
        <v>372330.4</v>
      </c>
      <c r="O2814" s="127">
        <v>385464.07</v>
      </c>
      <c r="P2814" s="127">
        <v>333602.62</v>
      </c>
      <c r="Q2814" s="127">
        <v>493.05</v>
      </c>
    </row>
    <row r="2815" spans="1:17" ht="25.5" x14ac:dyDescent="0.2">
      <c r="A2815" t="str">
        <f t="shared" si="43"/>
        <v>2019_4689</v>
      </c>
      <c r="D2815" s="126">
        <v>2813</v>
      </c>
      <c r="E2815" s="127">
        <v>4689</v>
      </c>
      <c r="F2815" s="127" t="s">
        <v>179</v>
      </c>
      <c r="G2815" s="127">
        <v>4689</v>
      </c>
      <c r="H2815" s="127">
        <v>2019</v>
      </c>
      <c r="I2815" s="127">
        <v>0</v>
      </c>
      <c r="J2815" s="127">
        <v>1</v>
      </c>
      <c r="K2815" s="127">
        <v>495.2</v>
      </c>
      <c r="L2815" s="127">
        <v>509</v>
      </c>
      <c r="M2815" s="127">
        <v>215431.59</v>
      </c>
      <c r="N2815" s="127">
        <v>245475.01</v>
      </c>
      <c r="O2815" s="127">
        <v>255664.85</v>
      </c>
      <c r="P2815" s="127">
        <v>120661</v>
      </c>
      <c r="Q2815" s="127">
        <v>435.04</v>
      </c>
    </row>
    <row r="2816" spans="1:17" ht="25.5" x14ac:dyDescent="0.2">
      <c r="A2816" t="str">
        <f t="shared" si="43"/>
        <v>2019_4644</v>
      </c>
      <c r="D2816" s="126">
        <v>2814</v>
      </c>
      <c r="E2816" s="127">
        <v>4644</v>
      </c>
      <c r="F2816" s="127" t="s">
        <v>180</v>
      </c>
      <c r="G2816" s="127">
        <v>4644</v>
      </c>
      <c r="H2816" s="127">
        <v>2019</v>
      </c>
      <c r="I2816" s="127">
        <v>0</v>
      </c>
      <c r="J2816" s="127">
        <v>1</v>
      </c>
      <c r="K2816" s="127">
        <v>432.4</v>
      </c>
      <c r="L2816" s="127">
        <v>465</v>
      </c>
      <c r="M2816" s="127">
        <v>221766.48</v>
      </c>
      <c r="N2816" s="127">
        <v>300169.55</v>
      </c>
      <c r="O2816" s="127">
        <v>325521.21000000002</v>
      </c>
      <c r="P2816" s="127">
        <v>272579.64</v>
      </c>
      <c r="Q2816" s="127">
        <v>512.87</v>
      </c>
    </row>
    <row r="2817" spans="1:17" x14ac:dyDescent="0.2">
      <c r="A2817" t="str">
        <f t="shared" si="43"/>
        <v>2019_4725</v>
      </c>
      <c r="D2817" s="126">
        <v>2815</v>
      </c>
      <c r="E2817" s="127">
        <v>4725</v>
      </c>
      <c r="F2817" s="127" t="s">
        <v>181</v>
      </c>
      <c r="G2817" s="127">
        <v>4725</v>
      </c>
      <c r="H2817" s="127">
        <v>2019</v>
      </c>
      <c r="I2817" s="127">
        <v>0</v>
      </c>
      <c r="J2817" s="127">
        <v>1</v>
      </c>
      <c r="K2817" s="127">
        <v>3031.4</v>
      </c>
      <c r="L2817" s="127">
        <v>2894.6</v>
      </c>
      <c r="M2817" s="127">
        <v>837092.31</v>
      </c>
      <c r="N2817" s="127">
        <v>500380.6</v>
      </c>
      <c r="O2817" s="127">
        <v>531611.84</v>
      </c>
      <c r="P2817" s="127">
        <v>412842.53</v>
      </c>
      <c r="Q2817" s="127">
        <v>276.14</v>
      </c>
    </row>
    <row r="2818" spans="1:17" ht="25.5" x14ac:dyDescent="0.2">
      <c r="A2818" t="str">
        <f t="shared" si="43"/>
        <v>2019_2673</v>
      </c>
      <c r="D2818" s="126">
        <v>2816</v>
      </c>
      <c r="E2818" s="127">
        <v>2673</v>
      </c>
      <c r="F2818" s="127" t="s">
        <v>182</v>
      </c>
      <c r="G2818" s="127">
        <v>2673</v>
      </c>
      <c r="H2818" s="127">
        <v>2019</v>
      </c>
      <c r="I2818" s="127">
        <v>0</v>
      </c>
      <c r="J2818" s="127">
        <v>1</v>
      </c>
      <c r="K2818" s="127">
        <v>642.1</v>
      </c>
      <c r="L2818" s="127">
        <v>614.6</v>
      </c>
      <c r="M2818" s="127">
        <v>388213.51</v>
      </c>
      <c r="N2818" s="127">
        <v>272338.55</v>
      </c>
      <c r="O2818" s="127">
        <v>281304.84999999998</v>
      </c>
      <c r="P2818" s="127">
        <v>269547</v>
      </c>
      <c r="Q2818" s="127">
        <v>604.6</v>
      </c>
    </row>
    <row r="2819" spans="1:17" ht="25.5" x14ac:dyDescent="0.2">
      <c r="A2819" t="str">
        <f t="shared" si="43"/>
        <v>2019_153</v>
      </c>
      <c r="D2819" s="126">
        <v>2817</v>
      </c>
      <c r="E2819" s="127">
        <v>153</v>
      </c>
      <c r="F2819" s="127" t="s">
        <v>183</v>
      </c>
      <c r="G2819" s="127">
        <v>153</v>
      </c>
      <c r="H2819" s="127">
        <v>2019</v>
      </c>
      <c r="I2819" s="127">
        <v>0</v>
      </c>
      <c r="J2819" s="127">
        <v>1</v>
      </c>
      <c r="K2819" s="127">
        <v>575.6</v>
      </c>
      <c r="L2819" s="127">
        <v>578</v>
      </c>
      <c r="M2819" s="127">
        <v>220409.18</v>
      </c>
      <c r="N2819" s="127">
        <v>174742.27</v>
      </c>
      <c r="O2819" s="127">
        <v>182912.82</v>
      </c>
      <c r="P2819" s="127">
        <v>162871.57</v>
      </c>
      <c r="Q2819" s="127">
        <v>382.92</v>
      </c>
    </row>
    <row r="2820" spans="1:17" ht="25.5" x14ac:dyDescent="0.2">
      <c r="A2820" t="str">
        <f t="shared" ref="A2820:A2883" si="44">CONCATENATE(H2820,"_",G2820)</f>
        <v>2019_3691</v>
      </c>
      <c r="D2820" s="126">
        <v>2818</v>
      </c>
      <c r="E2820" s="127">
        <v>3691</v>
      </c>
      <c r="F2820" s="127" t="s">
        <v>184</v>
      </c>
      <c r="G2820" s="127">
        <v>3691</v>
      </c>
      <c r="H2820" s="127">
        <v>2019</v>
      </c>
      <c r="I2820" s="127">
        <v>0</v>
      </c>
      <c r="J2820" s="127">
        <v>1</v>
      </c>
      <c r="K2820" s="127">
        <v>774.3</v>
      </c>
      <c r="L2820" s="127">
        <v>640.70000000000005</v>
      </c>
      <c r="M2820" s="127">
        <v>707377.8</v>
      </c>
      <c r="N2820" s="127">
        <v>320924.07</v>
      </c>
      <c r="O2820" s="127">
        <v>323253.87</v>
      </c>
      <c r="P2820" s="127">
        <v>145648.84</v>
      </c>
      <c r="Q2820" s="127">
        <v>913.57</v>
      </c>
    </row>
    <row r="2821" spans="1:17" ht="38.25" x14ac:dyDescent="0.2">
      <c r="A2821" t="str">
        <f t="shared" si="44"/>
        <v>2019_4774</v>
      </c>
      <c r="D2821" s="126">
        <v>2819</v>
      </c>
      <c r="E2821" s="127">
        <v>4774</v>
      </c>
      <c r="F2821" s="127" t="s">
        <v>341</v>
      </c>
      <c r="G2821" s="127">
        <v>4774</v>
      </c>
      <c r="H2821" s="127">
        <v>2019</v>
      </c>
      <c r="I2821" s="127">
        <v>0</v>
      </c>
      <c r="J2821" s="127">
        <v>1</v>
      </c>
      <c r="K2821" s="127">
        <v>1124.4000000000001</v>
      </c>
      <c r="L2821" s="127">
        <v>1046.4000000000001</v>
      </c>
      <c r="M2821" s="127">
        <v>731557.02</v>
      </c>
      <c r="N2821" s="127">
        <v>399893.65</v>
      </c>
      <c r="O2821" s="127">
        <v>413601.92</v>
      </c>
      <c r="P2821" s="127">
        <v>417387</v>
      </c>
      <c r="Q2821" s="127">
        <v>650.62</v>
      </c>
    </row>
    <row r="2822" spans="1:17" ht="25.5" x14ac:dyDescent="0.2">
      <c r="A2822" t="str">
        <f t="shared" si="44"/>
        <v>2019_873</v>
      </c>
      <c r="D2822" s="126">
        <v>2820</v>
      </c>
      <c r="E2822" s="127">
        <v>873</v>
      </c>
      <c r="F2822" s="127" t="s">
        <v>185</v>
      </c>
      <c r="G2822" s="127">
        <v>873</v>
      </c>
      <c r="H2822" s="127">
        <v>2019</v>
      </c>
      <c r="I2822" s="127">
        <v>0</v>
      </c>
      <c r="J2822" s="127">
        <v>1</v>
      </c>
      <c r="K2822" s="127">
        <v>458</v>
      </c>
      <c r="L2822" s="127">
        <v>460.2</v>
      </c>
      <c r="M2822" s="127">
        <v>351584.99</v>
      </c>
      <c r="N2822" s="127">
        <v>235609.77</v>
      </c>
      <c r="O2822" s="127">
        <v>249437.49</v>
      </c>
      <c r="P2822" s="127">
        <v>209872.54</v>
      </c>
      <c r="Q2822" s="127">
        <v>767.65</v>
      </c>
    </row>
    <row r="2823" spans="1:17" ht="25.5" x14ac:dyDescent="0.2">
      <c r="A2823" t="str">
        <f t="shared" si="44"/>
        <v>2019_4778</v>
      </c>
      <c r="D2823" s="126">
        <v>2821</v>
      </c>
      <c r="E2823" s="127">
        <v>4778</v>
      </c>
      <c r="F2823" s="127" t="s">
        <v>186</v>
      </c>
      <c r="G2823" s="127">
        <v>4778</v>
      </c>
      <c r="H2823" s="127">
        <v>2019</v>
      </c>
      <c r="I2823" s="127">
        <v>0</v>
      </c>
      <c r="J2823" s="127">
        <v>1</v>
      </c>
      <c r="K2823" s="127">
        <v>273.8</v>
      </c>
      <c r="L2823" s="127">
        <v>286</v>
      </c>
      <c r="M2823" s="127">
        <v>290608.96000000002</v>
      </c>
      <c r="N2823" s="127">
        <v>140956.99</v>
      </c>
      <c r="O2823" s="127">
        <v>145042.62</v>
      </c>
      <c r="P2823" s="127">
        <v>68026</v>
      </c>
      <c r="Q2823" s="127">
        <v>1061.3900000000001</v>
      </c>
    </row>
    <row r="2824" spans="1:17" ht="25.5" x14ac:dyDescent="0.2">
      <c r="A2824" t="str">
        <f t="shared" si="44"/>
        <v>2019_4777</v>
      </c>
      <c r="D2824" s="126">
        <v>2822</v>
      </c>
      <c r="E2824" s="127">
        <v>4777</v>
      </c>
      <c r="F2824" s="127" t="s">
        <v>187</v>
      </c>
      <c r="G2824" s="127">
        <v>4777</v>
      </c>
      <c r="H2824" s="127">
        <v>2019</v>
      </c>
      <c r="I2824" s="127">
        <v>0</v>
      </c>
      <c r="J2824" s="127">
        <v>1</v>
      </c>
      <c r="K2824" s="127">
        <v>618.20000000000005</v>
      </c>
      <c r="L2824" s="127">
        <v>552</v>
      </c>
      <c r="M2824" s="127">
        <v>744627.06</v>
      </c>
      <c r="N2824" s="127">
        <v>200059.18</v>
      </c>
      <c r="O2824" s="127">
        <v>204758.84</v>
      </c>
      <c r="P2824" s="127">
        <v>175841.02</v>
      </c>
      <c r="Q2824" s="127">
        <v>1204.51</v>
      </c>
    </row>
    <row r="2825" spans="1:17" ht="25.5" x14ac:dyDescent="0.2">
      <c r="A2825" t="str">
        <f t="shared" si="44"/>
        <v>2019_4776</v>
      </c>
      <c r="D2825" s="126">
        <v>2823</v>
      </c>
      <c r="E2825" s="127">
        <v>4776</v>
      </c>
      <c r="F2825" s="127" t="s">
        <v>188</v>
      </c>
      <c r="G2825" s="127">
        <v>4776</v>
      </c>
      <c r="H2825" s="127">
        <v>2019</v>
      </c>
      <c r="I2825" s="127">
        <v>0</v>
      </c>
      <c r="J2825" s="127">
        <v>1</v>
      </c>
      <c r="K2825" s="127">
        <v>450.1</v>
      </c>
      <c r="L2825" s="127">
        <v>535</v>
      </c>
      <c r="M2825" s="127">
        <v>275977.58</v>
      </c>
      <c r="N2825" s="127">
        <v>214133.02</v>
      </c>
      <c r="O2825" s="127">
        <v>217111.05</v>
      </c>
      <c r="P2825" s="127">
        <v>188341.57</v>
      </c>
      <c r="Q2825" s="127">
        <v>613.15</v>
      </c>
    </row>
    <row r="2826" spans="1:17" ht="25.5" x14ac:dyDescent="0.2">
      <c r="A2826" t="str">
        <f t="shared" si="44"/>
        <v>2019_4779</v>
      </c>
      <c r="D2826" s="126">
        <v>2824</v>
      </c>
      <c r="E2826" s="127">
        <v>4779</v>
      </c>
      <c r="F2826" s="127" t="s">
        <v>189</v>
      </c>
      <c r="G2826" s="127">
        <v>4779</v>
      </c>
      <c r="H2826" s="127">
        <v>2019</v>
      </c>
      <c r="I2826" s="127">
        <v>0</v>
      </c>
      <c r="J2826" s="127">
        <v>1</v>
      </c>
      <c r="K2826" s="127">
        <v>1727.5</v>
      </c>
      <c r="L2826" s="127">
        <v>1754.8</v>
      </c>
      <c r="M2826" s="127">
        <v>1802428.58</v>
      </c>
      <c r="N2826" s="127">
        <v>725456.34</v>
      </c>
      <c r="O2826" s="127">
        <v>746788.81</v>
      </c>
      <c r="P2826" s="127">
        <v>411065.43</v>
      </c>
      <c r="Q2826" s="127">
        <v>1043.3699999999999</v>
      </c>
    </row>
    <row r="2827" spans="1:17" ht="25.5" x14ac:dyDescent="0.2">
      <c r="A2827" t="str">
        <f t="shared" si="44"/>
        <v>2019_4784</v>
      </c>
      <c r="D2827" s="126">
        <v>2825</v>
      </c>
      <c r="E2827" s="127">
        <v>4784</v>
      </c>
      <c r="F2827" s="127" t="s">
        <v>190</v>
      </c>
      <c r="G2827" s="127">
        <v>4784</v>
      </c>
      <c r="H2827" s="127">
        <v>2019</v>
      </c>
      <c r="I2827" s="127">
        <v>0</v>
      </c>
      <c r="J2827" s="127">
        <v>1</v>
      </c>
      <c r="K2827" s="127">
        <v>3077.3</v>
      </c>
      <c r="L2827" s="127">
        <v>3153.4</v>
      </c>
      <c r="M2827" s="127">
        <v>2186972.61</v>
      </c>
      <c r="N2827" s="127">
        <v>941058.38</v>
      </c>
      <c r="O2827" s="127">
        <v>1017629.58</v>
      </c>
      <c r="P2827" s="127">
        <v>448655.71</v>
      </c>
      <c r="Q2827" s="127">
        <v>710.68</v>
      </c>
    </row>
    <row r="2828" spans="1:17" ht="25.5" x14ac:dyDescent="0.2">
      <c r="A2828" t="str">
        <f t="shared" si="44"/>
        <v>2019_4785</v>
      </c>
      <c r="D2828" s="126">
        <v>2826</v>
      </c>
      <c r="E2828" s="127">
        <v>4785</v>
      </c>
      <c r="F2828" s="127" t="s">
        <v>342</v>
      </c>
      <c r="G2828" s="127">
        <v>4785</v>
      </c>
      <c r="H2828" s="127">
        <v>2019</v>
      </c>
      <c r="I2828" s="127">
        <v>0</v>
      </c>
      <c r="J2828" s="127">
        <v>1</v>
      </c>
      <c r="K2828" s="127">
        <v>446</v>
      </c>
      <c r="L2828" s="127">
        <v>445</v>
      </c>
      <c r="M2828" s="127">
        <v>566027.25</v>
      </c>
      <c r="N2828" s="127">
        <v>248313.04</v>
      </c>
      <c r="O2828" s="127">
        <v>254105.64</v>
      </c>
      <c r="P2828" s="127">
        <v>121126.5</v>
      </c>
      <c r="Q2828" s="127">
        <v>1269.1199999999999</v>
      </c>
    </row>
    <row r="2829" spans="1:17" ht="25.5" x14ac:dyDescent="0.2">
      <c r="A2829" t="str">
        <f t="shared" si="44"/>
        <v>2019_333</v>
      </c>
      <c r="D2829" s="126">
        <v>2827</v>
      </c>
      <c r="E2829" s="127">
        <v>333</v>
      </c>
      <c r="F2829" s="127" t="s">
        <v>191</v>
      </c>
      <c r="G2829" s="127">
        <v>333</v>
      </c>
      <c r="H2829" s="127">
        <v>2019</v>
      </c>
      <c r="I2829" s="127">
        <v>0</v>
      </c>
      <c r="J2829" s="127">
        <v>1</v>
      </c>
      <c r="K2829" s="127">
        <v>410.3</v>
      </c>
      <c r="L2829" s="127">
        <v>335</v>
      </c>
      <c r="M2829" s="127">
        <v>439013.33</v>
      </c>
      <c r="N2829" s="127">
        <v>150010.73000000001</v>
      </c>
      <c r="O2829" s="127">
        <v>152400.84</v>
      </c>
      <c r="P2829" s="127">
        <v>161629.24</v>
      </c>
      <c r="Q2829" s="127">
        <v>1069.98</v>
      </c>
    </row>
    <row r="2830" spans="1:17" x14ac:dyDescent="0.2">
      <c r="A2830" t="str">
        <f t="shared" si="44"/>
        <v>2019_4773</v>
      </c>
      <c r="D2830" s="126">
        <v>2828</v>
      </c>
      <c r="E2830" s="127">
        <v>4773</v>
      </c>
      <c r="F2830" s="127" t="s">
        <v>192</v>
      </c>
      <c r="G2830" s="127">
        <v>4773</v>
      </c>
      <c r="H2830" s="127">
        <v>2019</v>
      </c>
      <c r="I2830" s="127">
        <v>0</v>
      </c>
      <c r="J2830" s="127">
        <v>1</v>
      </c>
      <c r="K2830" s="127">
        <v>522.6</v>
      </c>
      <c r="L2830" s="127">
        <v>827.1</v>
      </c>
      <c r="M2830" s="127">
        <v>182871.1</v>
      </c>
      <c r="N2830" s="127">
        <v>326569.96000000002</v>
      </c>
      <c r="O2830" s="127">
        <v>347322.77</v>
      </c>
      <c r="P2830" s="127">
        <v>146495.81</v>
      </c>
      <c r="Q2830" s="127">
        <v>349.93</v>
      </c>
    </row>
    <row r="2831" spans="1:17" ht="25.5" x14ac:dyDescent="0.2">
      <c r="A2831" t="str">
        <f t="shared" si="44"/>
        <v>2019_4788</v>
      </c>
      <c r="D2831" s="126">
        <v>2829</v>
      </c>
      <c r="E2831" s="127">
        <v>4788</v>
      </c>
      <c r="F2831" s="127" t="s">
        <v>193</v>
      </c>
      <c r="G2831" s="127">
        <v>4788</v>
      </c>
      <c r="H2831" s="127">
        <v>2019</v>
      </c>
      <c r="I2831" s="127">
        <v>0</v>
      </c>
      <c r="J2831" s="127">
        <v>1</v>
      </c>
      <c r="K2831" s="127">
        <v>511.5</v>
      </c>
      <c r="L2831" s="127">
        <v>508.5</v>
      </c>
      <c r="M2831" s="127">
        <v>271310.09000000003</v>
      </c>
      <c r="N2831" s="127">
        <v>149851.67000000001</v>
      </c>
      <c r="O2831" s="127">
        <v>156271.26999999999</v>
      </c>
      <c r="P2831" s="127">
        <v>206594.5</v>
      </c>
      <c r="Q2831" s="127">
        <v>530.41999999999996</v>
      </c>
    </row>
    <row r="2832" spans="1:17" x14ac:dyDescent="0.2">
      <c r="A2832" t="str">
        <f t="shared" si="44"/>
        <v>2019_4797</v>
      </c>
      <c r="D2832" s="126">
        <v>2830</v>
      </c>
      <c r="E2832" s="127">
        <v>4797</v>
      </c>
      <c r="F2832" s="127" t="s">
        <v>194</v>
      </c>
      <c r="G2832" s="127">
        <v>4797</v>
      </c>
      <c r="H2832" s="127">
        <v>2019</v>
      </c>
      <c r="I2832" s="127">
        <v>0</v>
      </c>
      <c r="J2832" s="127">
        <v>1</v>
      </c>
      <c r="K2832" s="127">
        <v>2993.6</v>
      </c>
      <c r="L2832" s="127">
        <v>3044</v>
      </c>
      <c r="M2832" s="127">
        <v>3401706.86</v>
      </c>
      <c r="N2832" s="127">
        <v>649664.23</v>
      </c>
      <c r="O2832" s="127">
        <v>729540.25</v>
      </c>
      <c r="P2832" s="127">
        <v>434028.62</v>
      </c>
      <c r="Q2832" s="127">
        <v>1136.33</v>
      </c>
    </row>
    <row r="2833" spans="1:17" x14ac:dyDescent="0.2">
      <c r="A2833" t="str">
        <f t="shared" si="44"/>
        <v>2019_4860</v>
      </c>
      <c r="D2833" s="126">
        <v>2831</v>
      </c>
      <c r="E2833" s="127">
        <v>4860</v>
      </c>
      <c r="F2833" s="127" t="s">
        <v>343</v>
      </c>
      <c r="G2833" s="127">
        <v>4860</v>
      </c>
      <c r="H2833" s="127">
        <v>2019</v>
      </c>
      <c r="I2833" s="127">
        <v>0</v>
      </c>
      <c r="J2833" s="127">
        <v>1</v>
      </c>
      <c r="K2833" s="127">
        <v>987.4</v>
      </c>
      <c r="L2833" s="127">
        <v>961.1</v>
      </c>
      <c r="M2833" s="127">
        <v>1317930.45</v>
      </c>
      <c r="N2833" s="127">
        <v>199639.63</v>
      </c>
      <c r="O2833" s="127">
        <v>228618.18</v>
      </c>
      <c r="P2833" s="127">
        <v>380574.44</v>
      </c>
      <c r="Q2833" s="127">
        <v>1334.75</v>
      </c>
    </row>
    <row r="2834" spans="1:17" x14ac:dyDescent="0.2">
      <c r="A2834" t="str">
        <f t="shared" si="44"/>
        <v>2019_4869</v>
      </c>
      <c r="D2834" s="126">
        <v>2832</v>
      </c>
      <c r="E2834" s="127">
        <v>4869</v>
      </c>
      <c r="F2834" s="127" t="s">
        <v>195</v>
      </c>
      <c r="G2834" s="127">
        <v>4869</v>
      </c>
      <c r="H2834" s="127">
        <v>2019</v>
      </c>
      <c r="I2834" s="127">
        <v>0</v>
      </c>
      <c r="J2834" s="127">
        <v>1</v>
      </c>
      <c r="K2834" s="127">
        <v>1320.6</v>
      </c>
      <c r="L2834" s="127">
        <v>1211.8</v>
      </c>
      <c r="M2834" s="127">
        <v>576099.77</v>
      </c>
      <c r="N2834" s="127">
        <v>299325.82</v>
      </c>
      <c r="O2834" s="127">
        <v>309161.99</v>
      </c>
      <c r="P2834" s="127">
        <v>344439.05</v>
      </c>
      <c r="Q2834" s="127">
        <v>436.24</v>
      </c>
    </row>
    <row r="2835" spans="1:17" x14ac:dyDescent="0.2">
      <c r="A2835" t="str">
        <f t="shared" si="44"/>
        <v>2019_4878</v>
      </c>
      <c r="D2835" s="126">
        <v>2833</v>
      </c>
      <c r="E2835" s="127">
        <v>4878</v>
      </c>
      <c r="F2835" s="127" t="s">
        <v>196</v>
      </c>
      <c r="G2835" s="127">
        <v>4878</v>
      </c>
      <c r="H2835" s="127">
        <v>2019</v>
      </c>
      <c r="I2835" s="127">
        <v>0</v>
      </c>
      <c r="J2835" s="127">
        <v>1</v>
      </c>
      <c r="K2835" s="127">
        <v>609.20000000000005</v>
      </c>
      <c r="L2835" s="127">
        <v>710.2</v>
      </c>
      <c r="M2835" s="127">
        <v>1087856.8600000001</v>
      </c>
      <c r="N2835" s="127">
        <v>161736.62</v>
      </c>
      <c r="O2835" s="127">
        <v>165102.57</v>
      </c>
      <c r="P2835" s="127">
        <v>348366.26</v>
      </c>
      <c r="Q2835" s="127">
        <v>1785.71</v>
      </c>
    </row>
    <row r="2836" spans="1:17" x14ac:dyDescent="0.2">
      <c r="A2836" t="str">
        <f t="shared" si="44"/>
        <v>2019_4890</v>
      </c>
      <c r="D2836" s="126">
        <v>2834</v>
      </c>
      <c r="E2836" s="127">
        <v>4890</v>
      </c>
      <c r="F2836" s="127" t="s">
        <v>197</v>
      </c>
      <c r="G2836" s="127">
        <v>4890</v>
      </c>
      <c r="H2836" s="127">
        <v>2019</v>
      </c>
      <c r="I2836" s="127">
        <v>0</v>
      </c>
      <c r="J2836" s="127">
        <v>1</v>
      </c>
      <c r="K2836" s="127">
        <v>978.4</v>
      </c>
      <c r="L2836" s="127">
        <v>1035.3</v>
      </c>
      <c r="M2836" s="127">
        <v>203799.21</v>
      </c>
      <c r="N2836" s="127">
        <v>451394.69</v>
      </c>
      <c r="O2836" s="127">
        <v>464299.93</v>
      </c>
      <c r="P2836" s="127">
        <v>457699.98</v>
      </c>
      <c r="Q2836" s="127">
        <v>208.3</v>
      </c>
    </row>
    <row r="2837" spans="1:17" x14ac:dyDescent="0.2">
      <c r="A2837" t="str">
        <f t="shared" si="44"/>
        <v>2019_4905</v>
      </c>
      <c r="D2837" s="126">
        <v>2835</v>
      </c>
      <c r="E2837" s="127">
        <v>4905</v>
      </c>
      <c r="F2837" s="127" t="s">
        <v>344</v>
      </c>
      <c r="G2837" s="127">
        <v>4905</v>
      </c>
      <c r="H2837" s="127">
        <v>2019</v>
      </c>
      <c r="I2837" s="127">
        <v>0</v>
      </c>
      <c r="J2837" s="127">
        <v>1</v>
      </c>
      <c r="K2837" s="127">
        <v>212</v>
      </c>
      <c r="L2837" s="127">
        <v>74</v>
      </c>
      <c r="M2837" s="127">
        <v>425892.09</v>
      </c>
      <c r="N2837" s="127">
        <v>249992.48</v>
      </c>
      <c r="O2837" s="127">
        <v>262569.99</v>
      </c>
      <c r="P2837" s="127">
        <v>58325</v>
      </c>
      <c r="Q2837" s="127">
        <v>2008.92</v>
      </c>
    </row>
    <row r="2838" spans="1:17" ht="38.25" x14ac:dyDescent="0.2">
      <c r="A2838" t="str">
        <f t="shared" si="44"/>
        <v>2019_4978</v>
      </c>
      <c r="D2838" s="126">
        <v>2836</v>
      </c>
      <c r="E2838" s="127">
        <v>4978</v>
      </c>
      <c r="F2838" s="127" t="s">
        <v>198</v>
      </c>
      <c r="G2838" s="127">
        <v>4978</v>
      </c>
      <c r="H2838" s="127">
        <v>2019</v>
      </c>
      <c r="I2838" s="127">
        <v>0</v>
      </c>
      <c r="J2838" s="127">
        <v>1</v>
      </c>
      <c r="K2838" s="127">
        <v>190.3</v>
      </c>
      <c r="L2838" s="127">
        <v>170</v>
      </c>
      <c r="M2838" s="127">
        <v>250939.25</v>
      </c>
      <c r="N2838" s="127">
        <v>78989.009999999995</v>
      </c>
      <c r="O2838" s="127">
        <v>89320.95</v>
      </c>
      <c r="P2838" s="127">
        <v>36446.5</v>
      </c>
      <c r="Q2838" s="127">
        <v>1318.65</v>
      </c>
    </row>
    <row r="2839" spans="1:17" x14ac:dyDescent="0.2">
      <c r="A2839" t="str">
        <f t="shared" si="44"/>
        <v>2019_4995</v>
      </c>
      <c r="D2839" s="126">
        <v>2837</v>
      </c>
      <c r="E2839" s="127">
        <v>4995</v>
      </c>
      <c r="F2839" s="127" t="s">
        <v>199</v>
      </c>
      <c r="G2839" s="127">
        <v>4995</v>
      </c>
      <c r="H2839" s="127">
        <v>2019</v>
      </c>
      <c r="I2839" s="127">
        <v>0</v>
      </c>
      <c r="J2839" s="127">
        <v>1</v>
      </c>
      <c r="K2839" s="127">
        <v>918.7</v>
      </c>
      <c r="L2839" s="127">
        <v>932.1</v>
      </c>
      <c r="M2839" s="127">
        <v>850351.76</v>
      </c>
      <c r="N2839" s="127">
        <v>225267.27</v>
      </c>
      <c r="O2839" s="127">
        <v>241760.84</v>
      </c>
      <c r="P2839" s="127">
        <v>219893.9</v>
      </c>
      <c r="Q2839" s="127">
        <v>925.6</v>
      </c>
    </row>
    <row r="2840" spans="1:17" ht="25.5" x14ac:dyDescent="0.2">
      <c r="A2840" t="str">
        <f t="shared" si="44"/>
        <v>2019_5013</v>
      </c>
      <c r="D2840" s="126">
        <v>2838</v>
      </c>
      <c r="E2840" s="127">
        <v>5013</v>
      </c>
      <c r="F2840" s="127" t="s">
        <v>200</v>
      </c>
      <c r="G2840" s="127">
        <v>5013</v>
      </c>
      <c r="H2840" s="127">
        <v>2019</v>
      </c>
      <c r="I2840" s="127">
        <v>0</v>
      </c>
      <c r="J2840" s="127">
        <v>1</v>
      </c>
      <c r="K2840" s="127">
        <v>2328.5</v>
      </c>
      <c r="L2840" s="127">
        <v>2123.3000000000002</v>
      </c>
      <c r="M2840" s="127">
        <v>1154351.0900000001</v>
      </c>
      <c r="N2840" s="127">
        <v>650565.81999999995</v>
      </c>
      <c r="O2840" s="127">
        <v>664894.86</v>
      </c>
      <c r="P2840" s="127">
        <v>659090.68999999994</v>
      </c>
      <c r="Q2840" s="127">
        <v>495.75</v>
      </c>
    </row>
    <row r="2841" spans="1:17" x14ac:dyDescent="0.2">
      <c r="A2841" t="str">
        <f t="shared" si="44"/>
        <v>2019_5049</v>
      </c>
      <c r="D2841" s="126">
        <v>2839</v>
      </c>
      <c r="E2841" s="127">
        <v>5049</v>
      </c>
      <c r="F2841" s="127" t="s">
        <v>201</v>
      </c>
      <c r="G2841" s="127">
        <v>5049</v>
      </c>
      <c r="H2841" s="127">
        <v>2019</v>
      </c>
      <c r="I2841" s="127">
        <v>0</v>
      </c>
      <c r="J2841" s="127">
        <v>1</v>
      </c>
      <c r="K2841" s="127">
        <v>4655.1000000000004</v>
      </c>
      <c r="L2841" s="127">
        <v>4210.2</v>
      </c>
      <c r="M2841" s="127">
        <v>775062.81</v>
      </c>
      <c r="N2841" s="127">
        <v>597714.67000000004</v>
      </c>
      <c r="O2841" s="127">
        <v>636960.67000000004</v>
      </c>
      <c r="P2841" s="127">
        <v>532855.61</v>
      </c>
      <c r="Q2841" s="127">
        <v>166.5</v>
      </c>
    </row>
    <row r="2842" spans="1:17" x14ac:dyDescent="0.2">
      <c r="A2842" t="str">
        <f t="shared" si="44"/>
        <v>2019_5160</v>
      </c>
      <c r="D2842" s="126">
        <v>2840</v>
      </c>
      <c r="E2842" s="127">
        <v>5319</v>
      </c>
      <c r="F2842" s="127" t="s">
        <v>2</v>
      </c>
      <c r="G2842" s="127">
        <v>5160</v>
      </c>
      <c r="H2842" s="127">
        <v>2019</v>
      </c>
      <c r="I2842" s="127">
        <v>0</v>
      </c>
      <c r="J2842" s="127">
        <v>1</v>
      </c>
      <c r="K2842" s="127">
        <v>1070.9000000000001</v>
      </c>
      <c r="L2842" s="127">
        <v>1060.2</v>
      </c>
      <c r="M2842" s="127">
        <v>450129.44</v>
      </c>
      <c r="N2842" s="127">
        <v>205750.81</v>
      </c>
      <c r="O2842" s="127">
        <v>212632.71</v>
      </c>
      <c r="P2842" s="127">
        <v>228907.42</v>
      </c>
      <c r="Q2842" s="127">
        <v>420.33</v>
      </c>
    </row>
    <row r="2843" spans="1:17" ht="25.5" x14ac:dyDescent="0.2">
      <c r="A2843" t="str">
        <f t="shared" si="44"/>
        <v>2019_5121</v>
      </c>
      <c r="D2843" s="126">
        <v>2841</v>
      </c>
      <c r="E2843" s="127">
        <v>5121</v>
      </c>
      <c r="F2843" s="127" t="s">
        <v>202</v>
      </c>
      <c r="G2843" s="127">
        <v>5121</v>
      </c>
      <c r="H2843" s="127">
        <v>2019</v>
      </c>
      <c r="I2843" s="127">
        <v>0</v>
      </c>
      <c r="J2843" s="127">
        <v>1</v>
      </c>
      <c r="K2843" s="127">
        <v>696.9</v>
      </c>
      <c r="L2843" s="127">
        <v>683.9</v>
      </c>
      <c r="M2843" s="127">
        <v>343671.46</v>
      </c>
      <c r="N2843" s="127">
        <v>199827.21</v>
      </c>
      <c r="O2843" s="127">
        <v>203515.39</v>
      </c>
      <c r="P2843" s="127">
        <v>195341.66</v>
      </c>
      <c r="Q2843" s="127">
        <v>493.14</v>
      </c>
    </row>
    <row r="2844" spans="1:17" ht="25.5" x14ac:dyDescent="0.2">
      <c r="A2844" t="str">
        <f t="shared" si="44"/>
        <v>2019_5139</v>
      </c>
      <c r="D2844" s="126">
        <v>2842</v>
      </c>
      <c r="E2844" s="127">
        <v>5139</v>
      </c>
      <c r="F2844" s="127" t="s">
        <v>203</v>
      </c>
      <c r="G2844" s="127">
        <v>5139</v>
      </c>
      <c r="H2844" s="127">
        <v>2019</v>
      </c>
      <c r="I2844" s="127">
        <v>0</v>
      </c>
      <c r="J2844" s="127">
        <v>1</v>
      </c>
      <c r="K2844" s="127">
        <v>211.7</v>
      </c>
      <c r="L2844" s="127">
        <v>228.1</v>
      </c>
      <c r="M2844" s="127">
        <v>335930.8</v>
      </c>
      <c r="N2844" s="127">
        <v>30559.31</v>
      </c>
      <c r="O2844" s="127">
        <v>31291.16</v>
      </c>
      <c r="P2844" s="127">
        <v>70280</v>
      </c>
      <c r="Q2844" s="127">
        <v>1586.82</v>
      </c>
    </row>
    <row r="2845" spans="1:17" x14ac:dyDescent="0.2">
      <c r="A2845" t="str">
        <f t="shared" si="44"/>
        <v>2019_5163</v>
      </c>
      <c r="D2845" s="126">
        <v>2843</v>
      </c>
      <c r="E2845" s="127">
        <v>5163</v>
      </c>
      <c r="F2845" s="127" t="s">
        <v>204</v>
      </c>
      <c r="G2845" s="127">
        <v>5163</v>
      </c>
      <c r="H2845" s="127">
        <v>2019</v>
      </c>
      <c r="I2845" s="127">
        <v>0</v>
      </c>
      <c r="J2845" s="127">
        <v>1</v>
      </c>
      <c r="K2845" s="127">
        <v>598.29999999999995</v>
      </c>
      <c r="L2845" s="127">
        <v>669.4</v>
      </c>
      <c r="M2845" s="127">
        <v>702572.14</v>
      </c>
      <c r="N2845" s="127">
        <v>0</v>
      </c>
      <c r="O2845" s="127">
        <v>7378.21</v>
      </c>
      <c r="P2845" s="127">
        <v>268695.27</v>
      </c>
      <c r="Q2845" s="127">
        <v>1174.28</v>
      </c>
    </row>
    <row r="2846" spans="1:17" x14ac:dyDescent="0.2">
      <c r="A2846" t="str">
        <f t="shared" si="44"/>
        <v>2019_5166</v>
      </c>
      <c r="D2846" s="126">
        <v>2844</v>
      </c>
      <c r="E2846" s="127">
        <v>5166</v>
      </c>
      <c r="F2846" s="127" t="s">
        <v>205</v>
      </c>
      <c r="G2846" s="127">
        <v>5166</v>
      </c>
      <c r="H2846" s="127">
        <v>2019</v>
      </c>
      <c r="I2846" s="127">
        <v>0</v>
      </c>
      <c r="J2846" s="127">
        <v>1</v>
      </c>
      <c r="K2846" s="127">
        <v>2159.9</v>
      </c>
      <c r="L2846" s="127">
        <v>2325.5</v>
      </c>
      <c r="M2846" s="127">
        <v>1119213.26</v>
      </c>
      <c r="N2846" s="127">
        <v>1000698.57</v>
      </c>
      <c r="O2846" s="127">
        <v>1036027.69</v>
      </c>
      <c r="P2846" s="127">
        <v>817904.42</v>
      </c>
      <c r="Q2846" s="127">
        <v>518.17999999999995</v>
      </c>
    </row>
    <row r="2847" spans="1:17" x14ac:dyDescent="0.2">
      <c r="A2847" t="str">
        <f t="shared" si="44"/>
        <v>2019_5184</v>
      </c>
      <c r="D2847" s="126">
        <v>2845</v>
      </c>
      <c r="E2847" s="127">
        <v>5184</v>
      </c>
      <c r="F2847" s="127" t="s">
        <v>206</v>
      </c>
      <c r="G2847" s="127">
        <v>5184</v>
      </c>
      <c r="H2847" s="127">
        <v>2019</v>
      </c>
      <c r="I2847" s="127">
        <v>0</v>
      </c>
      <c r="J2847" s="127">
        <v>1</v>
      </c>
      <c r="K2847" s="127">
        <v>1811.8</v>
      </c>
      <c r="L2847" s="127">
        <v>1693.6</v>
      </c>
      <c r="M2847" s="127">
        <v>500195.08</v>
      </c>
      <c r="N2847" s="127">
        <v>287519.53999999998</v>
      </c>
      <c r="O2847" s="127">
        <v>296630.71000000002</v>
      </c>
      <c r="P2847" s="127">
        <v>351664.12</v>
      </c>
      <c r="Q2847" s="127">
        <v>276.08</v>
      </c>
    </row>
    <row r="2848" spans="1:17" ht="25.5" x14ac:dyDescent="0.2">
      <c r="A2848" t="str">
        <f t="shared" si="44"/>
        <v>2019_5250</v>
      </c>
      <c r="D2848" s="126">
        <v>2846</v>
      </c>
      <c r="E2848" s="127">
        <v>5250</v>
      </c>
      <c r="F2848" s="127" t="s">
        <v>207</v>
      </c>
      <c r="G2848" s="127">
        <v>5250</v>
      </c>
      <c r="H2848" s="127">
        <v>2019</v>
      </c>
      <c r="I2848" s="127">
        <v>0</v>
      </c>
      <c r="J2848" s="127">
        <v>1</v>
      </c>
      <c r="K2848" s="127">
        <v>5036.7</v>
      </c>
      <c r="L2848" s="127">
        <v>4898.3</v>
      </c>
      <c r="M2848" s="127">
        <v>2252452.7000000002</v>
      </c>
      <c r="N2848" s="127">
        <v>658005.49</v>
      </c>
      <c r="O2848" s="127">
        <v>730710.15</v>
      </c>
      <c r="P2848" s="127">
        <v>497905.23</v>
      </c>
      <c r="Q2848" s="127">
        <v>447.21</v>
      </c>
    </row>
    <row r="2849" spans="1:17" ht="25.5" x14ac:dyDescent="0.2">
      <c r="A2849" t="str">
        <f t="shared" si="44"/>
        <v>2019_5256</v>
      </c>
      <c r="D2849" s="126">
        <v>2847</v>
      </c>
      <c r="E2849" s="127">
        <v>5256</v>
      </c>
      <c r="F2849" s="127" t="s">
        <v>208</v>
      </c>
      <c r="G2849" s="127">
        <v>5256</v>
      </c>
      <c r="H2849" s="127">
        <v>2019</v>
      </c>
      <c r="I2849" s="127">
        <v>0</v>
      </c>
      <c r="J2849" s="127">
        <v>1</v>
      </c>
      <c r="K2849" s="127">
        <v>681</v>
      </c>
      <c r="L2849" s="127">
        <v>701</v>
      </c>
      <c r="M2849" s="127">
        <v>151005.73000000001</v>
      </c>
      <c r="N2849" s="127">
        <v>249623.27</v>
      </c>
      <c r="O2849" s="127">
        <v>251815.61</v>
      </c>
      <c r="P2849" s="127">
        <v>220667.83</v>
      </c>
      <c r="Q2849" s="127">
        <v>221.74</v>
      </c>
    </row>
    <row r="2850" spans="1:17" ht="25.5" x14ac:dyDescent="0.2">
      <c r="A2850" t="str">
        <f t="shared" si="44"/>
        <v>2019_5283</v>
      </c>
      <c r="D2850" s="126">
        <v>2848</v>
      </c>
      <c r="E2850" s="127">
        <v>5283</v>
      </c>
      <c r="F2850" s="127" t="s">
        <v>209</v>
      </c>
      <c r="G2850" s="127">
        <v>5283</v>
      </c>
      <c r="H2850" s="127">
        <v>2019</v>
      </c>
      <c r="I2850" s="127">
        <v>0</v>
      </c>
      <c r="J2850" s="127">
        <v>1</v>
      </c>
      <c r="K2850" s="127">
        <v>673.7</v>
      </c>
      <c r="L2850" s="127">
        <v>687.5</v>
      </c>
      <c r="M2850" s="127">
        <v>789915.05</v>
      </c>
      <c r="N2850" s="127">
        <v>333200.99</v>
      </c>
      <c r="O2850" s="127">
        <v>411362.43</v>
      </c>
      <c r="P2850" s="127">
        <v>362922.35</v>
      </c>
      <c r="Q2850" s="127">
        <v>1172.5</v>
      </c>
    </row>
    <row r="2851" spans="1:17" x14ac:dyDescent="0.2">
      <c r="A2851" t="str">
        <f t="shared" si="44"/>
        <v>2019_5310</v>
      </c>
      <c r="D2851" s="126">
        <v>2849</v>
      </c>
      <c r="E2851" s="127">
        <v>5310</v>
      </c>
      <c r="F2851" s="127" t="s">
        <v>210</v>
      </c>
      <c r="G2851" s="127">
        <v>5310</v>
      </c>
      <c r="H2851" s="127">
        <v>2019</v>
      </c>
      <c r="I2851" s="127">
        <v>0</v>
      </c>
      <c r="J2851" s="127">
        <v>1</v>
      </c>
      <c r="K2851" s="127">
        <v>729</v>
      </c>
      <c r="L2851" s="127">
        <v>740</v>
      </c>
      <c r="M2851" s="127">
        <v>473052.8</v>
      </c>
      <c r="N2851" s="127">
        <v>0</v>
      </c>
      <c r="O2851" s="127">
        <v>0</v>
      </c>
      <c r="P2851" s="127">
        <v>131045.26</v>
      </c>
      <c r="Q2851" s="127">
        <v>648.91</v>
      </c>
    </row>
    <row r="2852" spans="1:17" x14ac:dyDescent="0.2">
      <c r="A2852" t="str">
        <f t="shared" si="44"/>
        <v>2019_5463</v>
      </c>
      <c r="D2852" s="126">
        <v>2850</v>
      </c>
      <c r="E2852" s="127">
        <v>5463</v>
      </c>
      <c r="F2852" s="127" t="s">
        <v>211</v>
      </c>
      <c r="G2852" s="127">
        <v>5463</v>
      </c>
      <c r="H2852" s="127">
        <v>2019</v>
      </c>
      <c r="I2852" s="127">
        <v>0</v>
      </c>
      <c r="J2852" s="127">
        <v>1</v>
      </c>
      <c r="K2852" s="127">
        <v>1032.5999999999999</v>
      </c>
      <c r="L2852" s="127">
        <v>1003.6</v>
      </c>
      <c r="M2852" s="127">
        <v>1946701.6</v>
      </c>
      <c r="N2852" s="127">
        <v>15448.54</v>
      </c>
      <c r="O2852" s="127">
        <v>26872.06</v>
      </c>
      <c r="P2852" s="127">
        <v>391600.33</v>
      </c>
      <c r="Q2852" s="127">
        <v>1885.24</v>
      </c>
    </row>
    <row r="2853" spans="1:17" ht="25.5" x14ac:dyDescent="0.2">
      <c r="A2853" t="str">
        <f t="shared" si="44"/>
        <v>2019_5486</v>
      </c>
      <c r="D2853" s="126">
        <v>2851</v>
      </c>
      <c r="E2853" s="127">
        <v>5486</v>
      </c>
      <c r="F2853" s="127" t="s">
        <v>212</v>
      </c>
      <c r="G2853" s="127">
        <v>5486</v>
      </c>
      <c r="H2853" s="127">
        <v>2019</v>
      </c>
      <c r="I2853" s="127">
        <v>0</v>
      </c>
      <c r="J2853" s="127">
        <v>1</v>
      </c>
      <c r="K2853" s="127">
        <v>318.7</v>
      </c>
      <c r="L2853" s="127">
        <v>311.7</v>
      </c>
      <c r="M2853" s="127">
        <v>413770.78</v>
      </c>
      <c r="N2853" s="127">
        <v>60070.04</v>
      </c>
      <c r="O2853" s="127">
        <v>62119.76</v>
      </c>
      <c r="P2853" s="127">
        <v>70205.81</v>
      </c>
      <c r="Q2853" s="127">
        <v>1298.31</v>
      </c>
    </row>
    <row r="2854" spans="1:17" x14ac:dyDescent="0.2">
      <c r="A2854" t="str">
        <f t="shared" si="44"/>
        <v>2019_5508</v>
      </c>
      <c r="D2854" s="126">
        <v>2852</v>
      </c>
      <c r="E2854" s="127">
        <v>5508</v>
      </c>
      <c r="F2854" s="127" t="s">
        <v>213</v>
      </c>
      <c r="G2854" s="127">
        <v>5508</v>
      </c>
      <c r="H2854" s="127">
        <v>2019</v>
      </c>
      <c r="I2854" s="127">
        <v>0</v>
      </c>
      <c r="J2854" s="127">
        <v>1</v>
      </c>
      <c r="K2854" s="127">
        <v>313.60000000000002</v>
      </c>
      <c r="L2854" s="127">
        <v>337.6</v>
      </c>
      <c r="M2854" s="127">
        <v>645792.1</v>
      </c>
      <c r="N2854" s="127">
        <v>102015.82</v>
      </c>
      <c r="O2854" s="127">
        <v>115279.36</v>
      </c>
      <c r="P2854" s="127">
        <v>54990</v>
      </c>
      <c r="Q2854" s="127">
        <v>2059.29</v>
      </c>
    </row>
    <row r="2855" spans="1:17" ht="25.5" x14ac:dyDescent="0.2">
      <c r="A2855" t="str">
        <f t="shared" si="44"/>
        <v>2019_1975</v>
      </c>
      <c r="D2855" s="126">
        <v>2853</v>
      </c>
      <c r="E2855" s="127">
        <v>1975</v>
      </c>
      <c r="F2855" s="127" t="s">
        <v>214</v>
      </c>
      <c r="G2855" s="127">
        <v>1975</v>
      </c>
      <c r="H2855" s="127">
        <v>2019</v>
      </c>
      <c r="I2855" s="127">
        <v>0</v>
      </c>
      <c r="J2855" s="127">
        <v>1</v>
      </c>
      <c r="K2855" s="127">
        <v>407.3</v>
      </c>
      <c r="L2855" s="127">
        <v>401.1</v>
      </c>
      <c r="M2855" s="127">
        <v>1094529.52</v>
      </c>
      <c r="N2855" s="127">
        <v>427933.94</v>
      </c>
      <c r="O2855" s="127">
        <v>431524.53</v>
      </c>
      <c r="P2855" s="127">
        <v>216730.36</v>
      </c>
      <c r="Q2855" s="127">
        <v>2687.28</v>
      </c>
    </row>
    <row r="2856" spans="1:17" x14ac:dyDescent="0.2">
      <c r="A2856" t="str">
        <f t="shared" si="44"/>
        <v>2019_5510</v>
      </c>
      <c r="D2856" s="126">
        <v>2854</v>
      </c>
      <c r="E2856" s="127">
        <v>4824</v>
      </c>
      <c r="F2856" s="127" t="s">
        <v>215</v>
      </c>
      <c r="G2856" s="127">
        <v>5510</v>
      </c>
      <c r="H2856" s="127">
        <v>2019</v>
      </c>
      <c r="I2856" s="127">
        <v>0</v>
      </c>
      <c r="J2856" s="127">
        <v>1</v>
      </c>
      <c r="K2856" s="127">
        <v>695.2</v>
      </c>
      <c r="L2856" s="127">
        <v>621.1</v>
      </c>
      <c r="M2856" s="127">
        <v>230612.86</v>
      </c>
      <c r="N2856" s="127">
        <v>225274.68</v>
      </c>
      <c r="O2856" s="127">
        <v>229877.8</v>
      </c>
      <c r="P2856" s="127">
        <v>215874.88</v>
      </c>
      <c r="Q2856" s="127">
        <v>331.72</v>
      </c>
    </row>
    <row r="2857" spans="1:17" ht="25.5" x14ac:dyDescent="0.2">
      <c r="A2857" t="str">
        <f t="shared" si="44"/>
        <v>2019_5607</v>
      </c>
      <c r="D2857" s="126">
        <v>2855</v>
      </c>
      <c r="E2857" s="127">
        <v>5607</v>
      </c>
      <c r="F2857" s="127" t="s">
        <v>216</v>
      </c>
      <c r="G2857" s="127">
        <v>5607</v>
      </c>
      <c r="H2857" s="127">
        <v>2019</v>
      </c>
      <c r="I2857" s="127">
        <v>0</v>
      </c>
      <c r="J2857" s="127">
        <v>1</v>
      </c>
      <c r="K2857" s="127">
        <v>804.9</v>
      </c>
      <c r="L2857" s="127">
        <v>847.9</v>
      </c>
      <c r="M2857" s="127">
        <v>220701.59</v>
      </c>
      <c r="N2857" s="127">
        <v>115341.37</v>
      </c>
      <c r="O2857" s="127">
        <v>116877.86</v>
      </c>
      <c r="P2857" s="127">
        <v>113558.45</v>
      </c>
      <c r="Q2857" s="127">
        <v>274.2</v>
      </c>
    </row>
    <row r="2858" spans="1:17" ht="25.5" x14ac:dyDescent="0.2">
      <c r="A2858" t="str">
        <f t="shared" si="44"/>
        <v>2019_5643</v>
      </c>
      <c r="D2858" s="126">
        <v>2856</v>
      </c>
      <c r="E2858" s="127">
        <v>5643</v>
      </c>
      <c r="F2858" s="127" t="s">
        <v>217</v>
      </c>
      <c r="G2858" s="127">
        <v>5643</v>
      </c>
      <c r="H2858" s="127">
        <v>2019</v>
      </c>
      <c r="I2858" s="127">
        <v>0</v>
      </c>
      <c r="J2858" s="127">
        <v>1</v>
      </c>
      <c r="K2858" s="127">
        <v>1041.5999999999999</v>
      </c>
      <c r="L2858" s="127">
        <v>1117.5999999999999</v>
      </c>
      <c r="M2858" s="127">
        <v>599963.1</v>
      </c>
      <c r="N2858" s="127">
        <v>254988.74</v>
      </c>
      <c r="O2858" s="127">
        <v>262668.03000000003</v>
      </c>
      <c r="P2858" s="127">
        <v>309497.3</v>
      </c>
      <c r="Q2858" s="127">
        <v>576</v>
      </c>
    </row>
    <row r="2859" spans="1:17" ht="51" x14ac:dyDescent="0.2">
      <c r="A2859" t="str">
        <f t="shared" si="44"/>
        <v>2019_5697</v>
      </c>
      <c r="D2859" s="126">
        <v>2857</v>
      </c>
      <c r="E2859" s="127">
        <v>5697</v>
      </c>
      <c r="F2859" s="127" t="s">
        <v>345</v>
      </c>
      <c r="G2859" s="127">
        <v>5697</v>
      </c>
      <c r="H2859" s="127">
        <v>2019</v>
      </c>
      <c r="I2859" s="127">
        <v>0</v>
      </c>
      <c r="J2859" s="127">
        <v>1</v>
      </c>
      <c r="K2859" s="127">
        <v>414</v>
      </c>
      <c r="L2859" s="127">
        <v>413</v>
      </c>
      <c r="M2859" s="127">
        <v>243207.5</v>
      </c>
      <c r="N2859" s="127">
        <v>148601.82</v>
      </c>
      <c r="O2859" s="127">
        <v>159553.88</v>
      </c>
      <c r="P2859" s="127">
        <v>158994.38</v>
      </c>
      <c r="Q2859" s="127">
        <v>587.46</v>
      </c>
    </row>
    <row r="2860" spans="1:17" ht="25.5" x14ac:dyDescent="0.2">
      <c r="A2860" t="str">
        <f t="shared" si="44"/>
        <v>2019_5724</v>
      </c>
      <c r="D2860" s="126">
        <v>2858</v>
      </c>
      <c r="E2860" s="127">
        <v>5724</v>
      </c>
      <c r="F2860" s="127" t="s">
        <v>218</v>
      </c>
      <c r="G2860" s="127">
        <v>5724</v>
      </c>
      <c r="H2860" s="127">
        <v>2019</v>
      </c>
      <c r="I2860" s="127">
        <v>0</v>
      </c>
      <c r="J2860" s="127">
        <v>1</v>
      </c>
      <c r="K2860" s="127">
        <v>217</v>
      </c>
      <c r="L2860" s="127">
        <v>171</v>
      </c>
      <c r="M2860" s="127">
        <v>533991.51</v>
      </c>
      <c r="N2860" s="127">
        <v>42025.62</v>
      </c>
      <c r="O2860" s="127">
        <v>44432.06</v>
      </c>
      <c r="P2860" s="127">
        <v>98044.31</v>
      </c>
      <c r="Q2860" s="127">
        <v>2460.79</v>
      </c>
    </row>
    <row r="2861" spans="1:17" x14ac:dyDescent="0.2">
      <c r="A2861" t="str">
        <f t="shared" si="44"/>
        <v>2019_5805</v>
      </c>
      <c r="D2861" s="126">
        <v>2859</v>
      </c>
      <c r="E2861" s="127">
        <v>5805</v>
      </c>
      <c r="F2861" s="127" t="s">
        <v>219</v>
      </c>
      <c r="G2861" s="127">
        <v>5805</v>
      </c>
      <c r="H2861" s="127">
        <v>2019</v>
      </c>
      <c r="I2861" s="127">
        <v>0</v>
      </c>
      <c r="J2861" s="127">
        <v>1</v>
      </c>
      <c r="K2861" s="127">
        <v>1126.5</v>
      </c>
      <c r="L2861" s="127">
        <v>1278.0999999999999</v>
      </c>
      <c r="M2861" s="127">
        <v>1100325.1499999999</v>
      </c>
      <c r="N2861" s="127">
        <v>586734.21</v>
      </c>
      <c r="O2861" s="127">
        <v>644698.41</v>
      </c>
      <c r="P2861" s="127">
        <v>563391.34</v>
      </c>
      <c r="Q2861" s="127">
        <v>976.76</v>
      </c>
    </row>
    <row r="2862" spans="1:17" ht="25.5" x14ac:dyDescent="0.2">
      <c r="A2862" t="str">
        <f t="shared" si="44"/>
        <v>2019_5823</v>
      </c>
      <c r="D2862" s="126">
        <v>2860</v>
      </c>
      <c r="E2862" s="127">
        <v>5823</v>
      </c>
      <c r="F2862" s="127" t="s">
        <v>220</v>
      </c>
      <c r="G2862" s="127">
        <v>5823</v>
      </c>
      <c r="H2862" s="127">
        <v>2019</v>
      </c>
      <c r="I2862" s="127">
        <v>0</v>
      </c>
      <c r="J2862" s="127">
        <v>1</v>
      </c>
      <c r="K2862" s="127">
        <v>367</v>
      </c>
      <c r="L2862" s="127">
        <v>351</v>
      </c>
      <c r="M2862" s="127">
        <v>1471532.85</v>
      </c>
      <c r="N2862" s="127">
        <v>345373.89</v>
      </c>
      <c r="O2862" s="127">
        <v>402809.51</v>
      </c>
      <c r="P2862" s="127">
        <v>205691.72</v>
      </c>
      <c r="Q2862" s="127">
        <v>4009.63</v>
      </c>
    </row>
    <row r="2863" spans="1:17" ht="25.5" x14ac:dyDescent="0.2">
      <c r="A2863" t="str">
        <f t="shared" si="44"/>
        <v>2019_5832</v>
      </c>
      <c r="D2863" s="126">
        <v>2861</v>
      </c>
      <c r="E2863" s="127">
        <v>5832</v>
      </c>
      <c r="F2863" s="127" t="s">
        <v>221</v>
      </c>
      <c r="G2863" s="127">
        <v>5832</v>
      </c>
      <c r="H2863" s="127">
        <v>2019</v>
      </c>
      <c r="I2863" s="127">
        <v>0</v>
      </c>
      <c r="J2863" s="127">
        <v>1</v>
      </c>
      <c r="K2863" s="127">
        <v>260</v>
      </c>
      <c r="L2863" s="127">
        <v>178</v>
      </c>
      <c r="M2863" s="127">
        <v>190481.05</v>
      </c>
      <c r="N2863" s="127">
        <v>100971.93</v>
      </c>
      <c r="O2863" s="127">
        <v>102651.5</v>
      </c>
      <c r="P2863" s="127">
        <v>44073.58</v>
      </c>
      <c r="Q2863" s="127">
        <v>732.62</v>
      </c>
    </row>
    <row r="2864" spans="1:17" ht="38.25" x14ac:dyDescent="0.2">
      <c r="A2864" t="str">
        <f t="shared" si="44"/>
        <v>2019_5877</v>
      </c>
      <c r="D2864" s="126">
        <v>2862</v>
      </c>
      <c r="E2864" s="127">
        <v>5877</v>
      </c>
      <c r="F2864" s="127" t="s">
        <v>222</v>
      </c>
      <c r="G2864" s="127">
        <v>5877</v>
      </c>
      <c r="H2864" s="127">
        <v>2019</v>
      </c>
      <c r="I2864" s="127">
        <v>0</v>
      </c>
      <c r="J2864" s="127">
        <v>1</v>
      </c>
      <c r="K2864" s="127">
        <v>1438.7</v>
      </c>
      <c r="L2864" s="127">
        <v>1620.7</v>
      </c>
      <c r="M2864" s="127">
        <v>1112879.3400000001</v>
      </c>
      <c r="N2864" s="127">
        <v>598828.48</v>
      </c>
      <c r="O2864" s="127">
        <v>624254.63</v>
      </c>
      <c r="P2864" s="127">
        <v>665369.89</v>
      </c>
      <c r="Q2864" s="127">
        <v>773.53</v>
      </c>
    </row>
    <row r="2865" spans="1:17" x14ac:dyDescent="0.2">
      <c r="A2865" t="str">
        <f t="shared" si="44"/>
        <v>2019_5895</v>
      </c>
      <c r="D2865" s="126">
        <v>2863</v>
      </c>
      <c r="E2865" s="127">
        <v>5895</v>
      </c>
      <c r="F2865" s="127" t="s">
        <v>223</v>
      </c>
      <c r="G2865" s="127">
        <v>5895</v>
      </c>
      <c r="H2865" s="127">
        <v>2019</v>
      </c>
      <c r="I2865" s="127">
        <v>0</v>
      </c>
      <c r="J2865" s="127">
        <v>1</v>
      </c>
      <c r="K2865" s="127">
        <v>274</v>
      </c>
      <c r="L2865" s="127">
        <v>243.2</v>
      </c>
      <c r="M2865" s="127">
        <v>146749.26999999999</v>
      </c>
      <c r="N2865" s="127">
        <v>124.11</v>
      </c>
      <c r="O2865" s="127">
        <v>1532.04</v>
      </c>
      <c r="P2865" s="127">
        <v>90637.92</v>
      </c>
      <c r="Q2865" s="127">
        <v>535.58000000000004</v>
      </c>
    </row>
    <row r="2866" spans="1:17" x14ac:dyDescent="0.2">
      <c r="A2866" t="str">
        <f t="shared" si="44"/>
        <v>2019_5949</v>
      </c>
      <c r="D2866" s="126">
        <v>2864</v>
      </c>
      <c r="E2866" s="127">
        <v>5949</v>
      </c>
      <c r="F2866" s="127" t="s">
        <v>224</v>
      </c>
      <c r="G2866" s="127">
        <v>5949</v>
      </c>
      <c r="H2866" s="127">
        <v>2019</v>
      </c>
      <c r="I2866" s="127">
        <v>0</v>
      </c>
      <c r="J2866" s="127">
        <v>1</v>
      </c>
      <c r="K2866" s="127">
        <v>1087.9000000000001</v>
      </c>
      <c r="L2866" s="127">
        <v>1079.9000000000001</v>
      </c>
      <c r="M2866" s="127">
        <v>776294.92</v>
      </c>
      <c r="N2866" s="127">
        <v>546073.93000000005</v>
      </c>
      <c r="O2866" s="127">
        <v>577495.31999999995</v>
      </c>
      <c r="P2866" s="127">
        <v>397435.07</v>
      </c>
      <c r="Q2866" s="127">
        <v>713.57</v>
      </c>
    </row>
    <row r="2867" spans="1:17" ht="25.5" x14ac:dyDescent="0.2">
      <c r="A2867" t="str">
        <f t="shared" si="44"/>
        <v>2019_5976</v>
      </c>
      <c r="D2867" s="126">
        <v>2865</v>
      </c>
      <c r="E2867" s="127">
        <v>5976</v>
      </c>
      <c r="F2867" s="127" t="s">
        <v>225</v>
      </c>
      <c r="G2867" s="127">
        <v>5976</v>
      </c>
      <c r="H2867" s="127">
        <v>2019</v>
      </c>
      <c r="I2867" s="127">
        <v>0</v>
      </c>
      <c r="J2867" s="127">
        <v>1</v>
      </c>
      <c r="K2867" s="127">
        <v>1050.7</v>
      </c>
      <c r="L2867" s="127">
        <v>1036.0999999999999</v>
      </c>
      <c r="M2867" s="127">
        <v>681576.48</v>
      </c>
      <c r="N2867" s="127">
        <v>704336.7</v>
      </c>
      <c r="O2867" s="127">
        <v>745184.87</v>
      </c>
      <c r="P2867" s="127">
        <v>355173.02</v>
      </c>
      <c r="Q2867" s="127">
        <v>648.69000000000005</v>
      </c>
    </row>
    <row r="2868" spans="1:17" ht="38.25" x14ac:dyDescent="0.2">
      <c r="A2868" t="str">
        <f t="shared" si="44"/>
        <v>2019_5994</v>
      </c>
      <c r="D2868" s="126">
        <v>2866</v>
      </c>
      <c r="E2868" s="127">
        <v>5994</v>
      </c>
      <c r="F2868" s="127" t="s">
        <v>226</v>
      </c>
      <c r="G2868" s="127">
        <v>5994</v>
      </c>
      <c r="H2868" s="127">
        <v>2019</v>
      </c>
      <c r="I2868" s="127">
        <v>0</v>
      </c>
      <c r="J2868" s="127">
        <v>1</v>
      </c>
      <c r="K2868" s="127">
        <v>750.2</v>
      </c>
      <c r="L2868" s="127">
        <v>762.2</v>
      </c>
      <c r="M2868" s="127">
        <v>688238.24</v>
      </c>
      <c r="N2868" s="127">
        <v>349936.83</v>
      </c>
      <c r="O2868" s="127">
        <v>356789.82</v>
      </c>
      <c r="P2868" s="127">
        <v>263038.05</v>
      </c>
      <c r="Q2868" s="127">
        <v>917.41</v>
      </c>
    </row>
    <row r="2869" spans="1:17" x14ac:dyDescent="0.2">
      <c r="A2869" t="str">
        <f t="shared" si="44"/>
        <v>2019_6003</v>
      </c>
      <c r="D2869" s="126">
        <v>2867</v>
      </c>
      <c r="E2869" s="127">
        <v>6003</v>
      </c>
      <c r="F2869" s="127" t="s">
        <v>227</v>
      </c>
      <c r="G2869" s="127">
        <v>6003</v>
      </c>
      <c r="H2869" s="127">
        <v>2019</v>
      </c>
      <c r="I2869" s="127">
        <v>0</v>
      </c>
      <c r="J2869" s="127">
        <v>1</v>
      </c>
      <c r="K2869" s="127">
        <v>373.6</v>
      </c>
      <c r="L2869" s="127">
        <v>479.2</v>
      </c>
      <c r="M2869" s="127">
        <v>78208.160000000003</v>
      </c>
      <c r="N2869" s="127">
        <v>84752.23</v>
      </c>
      <c r="O2869" s="127">
        <v>87663.46</v>
      </c>
      <c r="P2869" s="127">
        <v>194698</v>
      </c>
      <c r="Q2869" s="127">
        <v>209.34</v>
      </c>
    </row>
    <row r="2870" spans="1:17" ht="25.5" x14ac:dyDescent="0.2">
      <c r="A2870" t="str">
        <f t="shared" si="44"/>
        <v>2019_6012</v>
      </c>
      <c r="D2870" s="126">
        <v>2868</v>
      </c>
      <c r="E2870" s="127">
        <v>6012</v>
      </c>
      <c r="F2870" s="127" t="s">
        <v>228</v>
      </c>
      <c r="G2870" s="127">
        <v>6012</v>
      </c>
      <c r="H2870" s="127">
        <v>2019</v>
      </c>
      <c r="I2870" s="127">
        <v>0</v>
      </c>
      <c r="J2870" s="127">
        <v>1</v>
      </c>
      <c r="K2870" s="127">
        <v>554.5</v>
      </c>
      <c r="L2870" s="127">
        <v>538.5</v>
      </c>
      <c r="M2870" s="127">
        <v>1608866.65</v>
      </c>
      <c r="N2870" s="127">
        <v>122957.77</v>
      </c>
      <c r="O2870" s="127">
        <v>128786.37</v>
      </c>
      <c r="P2870" s="127">
        <v>115386</v>
      </c>
      <c r="Q2870" s="127">
        <v>2901.47</v>
      </c>
    </row>
    <row r="2871" spans="1:17" ht="25.5" x14ac:dyDescent="0.2">
      <c r="A2871" t="str">
        <f t="shared" si="44"/>
        <v>2019_6030</v>
      </c>
      <c r="D2871" s="126">
        <v>2869</v>
      </c>
      <c r="E2871" s="127">
        <v>6030</v>
      </c>
      <c r="F2871" s="127" t="s">
        <v>229</v>
      </c>
      <c r="G2871" s="127">
        <v>6030</v>
      </c>
      <c r="H2871" s="127">
        <v>2019</v>
      </c>
      <c r="I2871" s="127">
        <v>0</v>
      </c>
      <c r="J2871" s="127">
        <v>1</v>
      </c>
      <c r="K2871" s="127">
        <v>1334.7</v>
      </c>
      <c r="L2871" s="127">
        <v>1389.8</v>
      </c>
      <c r="M2871" s="127">
        <v>199327.39</v>
      </c>
      <c r="N2871" s="127">
        <v>125059.33</v>
      </c>
      <c r="O2871" s="127">
        <v>133173.14000000001</v>
      </c>
      <c r="P2871" s="127">
        <v>164762.5</v>
      </c>
      <c r="Q2871" s="127">
        <v>149.34</v>
      </c>
    </row>
    <row r="2872" spans="1:17" ht="25.5" x14ac:dyDescent="0.2">
      <c r="A2872" t="str">
        <f t="shared" si="44"/>
        <v>2019_6035</v>
      </c>
      <c r="D2872" s="126">
        <v>2870</v>
      </c>
      <c r="E2872" s="127">
        <v>6048</v>
      </c>
      <c r="F2872" s="127" t="s">
        <v>230</v>
      </c>
      <c r="G2872" s="127">
        <v>6035</v>
      </c>
      <c r="H2872" s="127">
        <v>2019</v>
      </c>
      <c r="I2872" s="127">
        <v>0</v>
      </c>
      <c r="J2872" s="127">
        <v>1</v>
      </c>
      <c r="K2872" s="127">
        <v>483</v>
      </c>
      <c r="L2872" s="127">
        <v>641</v>
      </c>
      <c r="M2872" s="127">
        <v>385688.55</v>
      </c>
      <c r="N2872" s="127">
        <v>242360.91</v>
      </c>
      <c r="O2872" s="127">
        <v>255248.53</v>
      </c>
      <c r="P2872" s="127">
        <v>227268.76</v>
      </c>
      <c r="Q2872" s="127">
        <v>798.53</v>
      </c>
    </row>
    <row r="2873" spans="1:17" ht="25.5" x14ac:dyDescent="0.2">
      <c r="A2873" t="str">
        <f t="shared" si="44"/>
        <v>2019_6039</v>
      </c>
      <c r="D2873" s="126">
        <v>2871</v>
      </c>
      <c r="E2873" s="127">
        <v>6039</v>
      </c>
      <c r="F2873" s="127" t="s">
        <v>231</v>
      </c>
      <c r="G2873" s="127">
        <v>6039</v>
      </c>
      <c r="H2873" s="127">
        <v>2019</v>
      </c>
      <c r="I2873" s="127">
        <v>0</v>
      </c>
      <c r="J2873" s="127">
        <v>1</v>
      </c>
      <c r="K2873" s="127">
        <v>14569.6</v>
      </c>
      <c r="L2873" s="127">
        <v>14242.1</v>
      </c>
      <c r="M2873" s="127">
        <v>6129577.2800000003</v>
      </c>
      <c r="N2873" s="127">
        <v>4613681.97</v>
      </c>
      <c r="O2873" s="127">
        <v>4741127.12</v>
      </c>
      <c r="P2873" s="127">
        <v>2613592.83</v>
      </c>
      <c r="Q2873" s="127">
        <v>420.71</v>
      </c>
    </row>
    <row r="2874" spans="1:17" x14ac:dyDescent="0.2">
      <c r="A2874" t="str">
        <f t="shared" si="44"/>
        <v>2019_6093</v>
      </c>
      <c r="D2874" s="126">
        <v>2872</v>
      </c>
      <c r="E2874" s="127">
        <v>6093</v>
      </c>
      <c r="F2874" s="127" t="s">
        <v>232</v>
      </c>
      <c r="G2874" s="127">
        <v>6093</v>
      </c>
      <c r="H2874" s="127">
        <v>2019</v>
      </c>
      <c r="I2874" s="127">
        <v>0</v>
      </c>
      <c r="J2874" s="127">
        <v>1</v>
      </c>
      <c r="K2874" s="127">
        <v>1397.1</v>
      </c>
      <c r="L2874" s="127">
        <v>1494.7</v>
      </c>
      <c r="M2874" s="127">
        <v>779980.14</v>
      </c>
      <c r="N2874" s="127">
        <v>161978.71</v>
      </c>
      <c r="O2874" s="127">
        <v>173411.47</v>
      </c>
      <c r="P2874" s="127">
        <v>262759.12</v>
      </c>
      <c r="Q2874" s="127">
        <v>558.29</v>
      </c>
    </row>
    <row r="2875" spans="1:17" ht="38.25" x14ac:dyDescent="0.2">
      <c r="A2875" t="str">
        <f t="shared" si="44"/>
        <v>2019_6091</v>
      </c>
      <c r="D2875" s="126">
        <v>2873</v>
      </c>
      <c r="E2875" s="127">
        <v>6091</v>
      </c>
      <c r="F2875" s="127" t="s">
        <v>233</v>
      </c>
      <c r="G2875" s="127">
        <v>6091</v>
      </c>
      <c r="H2875" s="127">
        <v>2019</v>
      </c>
      <c r="I2875" s="127">
        <v>0</v>
      </c>
      <c r="J2875" s="127">
        <v>1</v>
      </c>
      <c r="K2875" s="127">
        <v>946.8</v>
      </c>
      <c r="L2875" s="127">
        <v>867.8</v>
      </c>
      <c r="M2875" s="127">
        <v>357064.05</v>
      </c>
      <c r="N2875" s="127">
        <v>129498.01</v>
      </c>
      <c r="O2875" s="127">
        <v>134284.57</v>
      </c>
      <c r="P2875" s="127">
        <v>218380.82</v>
      </c>
      <c r="Q2875" s="127">
        <v>377.13</v>
      </c>
    </row>
    <row r="2876" spans="1:17" ht="25.5" x14ac:dyDescent="0.2">
      <c r="A2876" t="str">
        <f t="shared" si="44"/>
        <v>2019_6095</v>
      </c>
      <c r="D2876" s="126">
        <v>2874</v>
      </c>
      <c r="E2876" s="127">
        <v>6095</v>
      </c>
      <c r="F2876" s="127" t="s">
        <v>234</v>
      </c>
      <c r="G2876" s="127">
        <v>6095</v>
      </c>
      <c r="H2876" s="127">
        <v>2019</v>
      </c>
      <c r="I2876" s="127">
        <v>0</v>
      </c>
      <c r="J2876" s="127">
        <v>1</v>
      </c>
      <c r="K2876" s="127">
        <v>629.9</v>
      </c>
      <c r="L2876" s="127">
        <v>692.8</v>
      </c>
      <c r="M2876" s="127">
        <v>567170.64</v>
      </c>
      <c r="N2876" s="127">
        <v>375822.43</v>
      </c>
      <c r="O2876" s="127">
        <v>389194.41</v>
      </c>
      <c r="P2876" s="127">
        <v>197233.14</v>
      </c>
      <c r="Q2876" s="127">
        <v>900.41</v>
      </c>
    </row>
    <row r="2877" spans="1:17" ht="25.5" x14ac:dyDescent="0.2">
      <c r="A2877" t="str">
        <f t="shared" si="44"/>
        <v>2019_6099</v>
      </c>
      <c r="D2877" s="126">
        <v>2875</v>
      </c>
      <c r="E2877" s="127">
        <v>5157</v>
      </c>
      <c r="F2877" s="127" t="s">
        <v>235</v>
      </c>
      <c r="G2877" s="127">
        <v>6099</v>
      </c>
      <c r="H2877" s="127">
        <v>2019</v>
      </c>
      <c r="I2877" s="127">
        <v>0</v>
      </c>
      <c r="J2877" s="127">
        <v>1</v>
      </c>
      <c r="K2877" s="127">
        <v>611.6</v>
      </c>
      <c r="L2877" s="127">
        <v>592</v>
      </c>
      <c r="M2877" s="127">
        <v>309615.95</v>
      </c>
      <c r="N2877" s="127">
        <v>240153.73</v>
      </c>
      <c r="O2877" s="127">
        <v>250796.12</v>
      </c>
      <c r="P2877" s="127">
        <v>294123</v>
      </c>
      <c r="Q2877" s="127">
        <v>506.24</v>
      </c>
    </row>
    <row r="2878" spans="1:17" ht="25.5" x14ac:dyDescent="0.2">
      <c r="A2878" t="str">
        <f t="shared" si="44"/>
        <v>2019_6097</v>
      </c>
      <c r="D2878" s="126">
        <v>2876</v>
      </c>
      <c r="E2878" s="127">
        <v>6097</v>
      </c>
      <c r="F2878" s="127" t="s">
        <v>236</v>
      </c>
      <c r="G2878" s="127">
        <v>6097</v>
      </c>
      <c r="H2878" s="127">
        <v>2019</v>
      </c>
      <c r="I2878" s="127">
        <v>0</v>
      </c>
      <c r="J2878" s="127">
        <v>1</v>
      </c>
      <c r="K2878" s="127">
        <v>195</v>
      </c>
      <c r="L2878" s="127">
        <v>118</v>
      </c>
      <c r="M2878" s="127">
        <v>20084.330000000002</v>
      </c>
      <c r="N2878" s="127">
        <v>64539.16</v>
      </c>
      <c r="O2878" s="127">
        <v>66056.77</v>
      </c>
      <c r="P2878" s="127">
        <v>91126.6</v>
      </c>
      <c r="Q2878" s="127">
        <v>103</v>
      </c>
    </row>
    <row r="2879" spans="1:17" ht="25.5" x14ac:dyDescent="0.2">
      <c r="A2879" t="str">
        <f t="shared" si="44"/>
        <v>2019_6098</v>
      </c>
      <c r="D2879" s="126">
        <v>2877</v>
      </c>
      <c r="E2879" s="127">
        <v>6098</v>
      </c>
      <c r="F2879" s="127" t="s">
        <v>346</v>
      </c>
      <c r="G2879" s="127">
        <v>6098</v>
      </c>
      <c r="H2879" s="127">
        <v>2019</v>
      </c>
      <c r="I2879" s="127">
        <v>0</v>
      </c>
      <c r="J2879" s="127">
        <v>1</v>
      </c>
      <c r="K2879" s="127">
        <v>1541.1</v>
      </c>
      <c r="L2879" s="127">
        <v>1468.1</v>
      </c>
      <c r="M2879" s="127">
        <v>291794.49</v>
      </c>
      <c r="N2879" s="127">
        <v>312837.96000000002</v>
      </c>
      <c r="O2879" s="127">
        <v>321553.69</v>
      </c>
      <c r="P2879" s="127">
        <v>372205.52</v>
      </c>
      <c r="Q2879" s="127">
        <v>189.34</v>
      </c>
    </row>
    <row r="2880" spans="1:17" ht="38.25" x14ac:dyDescent="0.2">
      <c r="A2880" t="str">
        <f t="shared" si="44"/>
        <v>2019_6100</v>
      </c>
      <c r="D2880" s="126">
        <v>2878</v>
      </c>
      <c r="E2880" s="127">
        <v>6100</v>
      </c>
      <c r="F2880" s="127" t="s">
        <v>237</v>
      </c>
      <c r="G2880" s="127">
        <v>6100</v>
      </c>
      <c r="H2880" s="127">
        <v>2019</v>
      </c>
      <c r="I2880" s="127">
        <v>0</v>
      </c>
      <c r="J2880" s="127">
        <v>1</v>
      </c>
      <c r="K2880" s="127">
        <v>501.8</v>
      </c>
      <c r="L2880" s="127">
        <v>461.8</v>
      </c>
      <c r="M2880" s="127">
        <v>767018.54</v>
      </c>
      <c r="N2880" s="127">
        <v>179985.6</v>
      </c>
      <c r="O2880" s="127">
        <v>194067.68</v>
      </c>
      <c r="P2880" s="127">
        <v>268905.55</v>
      </c>
      <c r="Q2880" s="127">
        <v>1528.53</v>
      </c>
    </row>
    <row r="2881" spans="1:17" ht="25.5" x14ac:dyDescent="0.2">
      <c r="A2881" t="str">
        <f t="shared" si="44"/>
        <v>2019_6101</v>
      </c>
      <c r="D2881" s="126">
        <v>2879</v>
      </c>
      <c r="E2881" s="127">
        <v>6101</v>
      </c>
      <c r="F2881" s="127" t="s">
        <v>238</v>
      </c>
      <c r="G2881" s="127">
        <v>6101</v>
      </c>
      <c r="H2881" s="127">
        <v>2019</v>
      </c>
      <c r="I2881" s="127">
        <v>0</v>
      </c>
      <c r="J2881" s="127">
        <v>1</v>
      </c>
      <c r="K2881" s="127">
        <v>6894.4</v>
      </c>
      <c r="L2881" s="127">
        <v>6913.6</v>
      </c>
      <c r="M2881" s="127">
        <v>2485404.62</v>
      </c>
      <c r="N2881" s="127">
        <v>1722172.25</v>
      </c>
      <c r="O2881" s="127">
        <v>1844905.05</v>
      </c>
      <c r="P2881" s="127">
        <v>1694661.93</v>
      </c>
      <c r="Q2881" s="127">
        <v>360.5</v>
      </c>
    </row>
    <row r="2882" spans="1:17" ht="25.5" x14ac:dyDescent="0.2">
      <c r="A2882" t="str">
        <f t="shared" si="44"/>
        <v>2019_6096</v>
      </c>
      <c r="D2882" s="126">
        <v>2880</v>
      </c>
      <c r="E2882" s="127">
        <v>6096</v>
      </c>
      <c r="F2882" s="127" t="s">
        <v>419</v>
      </c>
      <c r="G2882" s="127">
        <v>6096</v>
      </c>
      <c r="H2882" s="127">
        <v>2019</v>
      </c>
      <c r="I2882" s="127">
        <v>0</v>
      </c>
      <c r="J2882" s="127">
        <v>2</v>
      </c>
      <c r="K2882" s="127">
        <v>1148.0999999999999</v>
      </c>
      <c r="L2882" s="127">
        <v>1076</v>
      </c>
      <c r="M2882" s="127">
        <v>928504.38</v>
      </c>
      <c r="N2882" s="127">
        <v>501729.75</v>
      </c>
      <c r="O2882" s="127">
        <v>515557</v>
      </c>
      <c r="P2882" s="127">
        <v>351388.19</v>
      </c>
      <c r="Q2882" s="127">
        <v>808.73</v>
      </c>
    </row>
    <row r="2883" spans="1:17" ht="25.5" x14ac:dyDescent="0.2">
      <c r="A2883" t="str">
        <f t="shared" si="44"/>
        <v>2019_6094</v>
      </c>
      <c r="D2883" s="126">
        <v>2881</v>
      </c>
      <c r="E2883" s="127">
        <v>6094</v>
      </c>
      <c r="F2883" s="127" t="s">
        <v>239</v>
      </c>
      <c r="G2883" s="127">
        <v>6094</v>
      </c>
      <c r="H2883" s="127">
        <v>2019</v>
      </c>
      <c r="I2883" s="127">
        <v>0</v>
      </c>
      <c r="J2883" s="127">
        <v>1</v>
      </c>
      <c r="K2883" s="127">
        <v>540.9</v>
      </c>
      <c r="L2883" s="127">
        <v>491</v>
      </c>
      <c r="M2883" s="127">
        <v>416160.3</v>
      </c>
      <c r="N2883" s="127">
        <v>229947.81</v>
      </c>
      <c r="O2883" s="127">
        <v>235738.93</v>
      </c>
      <c r="P2883" s="127">
        <v>224765.19</v>
      </c>
      <c r="Q2883" s="127">
        <v>769.38</v>
      </c>
    </row>
    <row r="2884" spans="1:17" x14ac:dyDescent="0.2">
      <c r="A2884" t="str">
        <f t="shared" ref="A2884:A2947" si="45">CONCATENATE(H2884,"_",G2884)</f>
        <v>2019_6102</v>
      </c>
      <c r="D2884" s="126">
        <v>2882</v>
      </c>
      <c r="E2884" s="127">
        <v>6102</v>
      </c>
      <c r="F2884" s="127" t="s">
        <v>240</v>
      </c>
      <c r="G2884" s="127">
        <v>6102</v>
      </c>
      <c r="H2884" s="127">
        <v>2019</v>
      </c>
      <c r="I2884" s="127">
        <v>0</v>
      </c>
      <c r="J2884" s="127">
        <v>1</v>
      </c>
      <c r="K2884" s="127">
        <v>1958</v>
      </c>
      <c r="L2884" s="127">
        <v>2029</v>
      </c>
      <c r="M2884" s="127">
        <v>1395280.48</v>
      </c>
      <c r="N2884" s="127">
        <v>1176299.01</v>
      </c>
      <c r="O2884" s="127">
        <v>1244640.9099999999</v>
      </c>
      <c r="P2884" s="127">
        <v>584706.37</v>
      </c>
      <c r="Q2884" s="127">
        <v>712.6</v>
      </c>
    </row>
    <row r="2885" spans="1:17" ht="25.5" x14ac:dyDescent="0.2">
      <c r="A2885" t="str">
        <f t="shared" si="45"/>
        <v>2019_6120</v>
      </c>
      <c r="D2885" s="126">
        <v>2883</v>
      </c>
      <c r="E2885" s="127">
        <v>6120</v>
      </c>
      <c r="F2885" s="127" t="s">
        <v>241</v>
      </c>
      <c r="G2885" s="127">
        <v>6120</v>
      </c>
      <c r="H2885" s="127">
        <v>2019</v>
      </c>
      <c r="I2885" s="127">
        <v>0</v>
      </c>
      <c r="J2885" s="127">
        <v>1</v>
      </c>
      <c r="K2885" s="127">
        <v>1167.7</v>
      </c>
      <c r="L2885" s="127">
        <v>1222.8</v>
      </c>
      <c r="M2885" s="127">
        <v>339708.96</v>
      </c>
      <c r="N2885" s="127">
        <v>299136.14</v>
      </c>
      <c r="O2885" s="127">
        <v>314858.76</v>
      </c>
      <c r="P2885" s="127">
        <v>580193.56999999995</v>
      </c>
      <c r="Q2885" s="127">
        <v>290.92</v>
      </c>
    </row>
    <row r="2886" spans="1:17" ht="25.5" x14ac:dyDescent="0.2">
      <c r="A2886" t="str">
        <f t="shared" si="45"/>
        <v>2019_6138</v>
      </c>
      <c r="D2886" s="126">
        <v>2884</v>
      </c>
      <c r="E2886" s="127">
        <v>6138</v>
      </c>
      <c r="F2886" s="127" t="s">
        <v>242</v>
      </c>
      <c r="G2886" s="127">
        <v>6138</v>
      </c>
      <c r="H2886" s="127">
        <v>2019</v>
      </c>
      <c r="I2886" s="127">
        <v>0</v>
      </c>
      <c r="J2886" s="127">
        <v>1</v>
      </c>
      <c r="K2886" s="127">
        <v>382.1</v>
      </c>
      <c r="L2886" s="127">
        <v>371</v>
      </c>
      <c r="M2886" s="127">
        <v>178047.63</v>
      </c>
      <c r="N2886" s="127">
        <v>100277.4</v>
      </c>
      <c r="O2886" s="127">
        <v>102297.63</v>
      </c>
      <c r="P2886" s="127">
        <v>119053.34</v>
      </c>
      <c r="Q2886" s="127">
        <v>465.97</v>
      </c>
    </row>
    <row r="2887" spans="1:17" ht="25.5" x14ac:dyDescent="0.2">
      <c r="A2887" t="str">
        <f t="shared" si="45"/>
        <v>2019_5751</v>
      </c>
      <c r="D2887" s="126">
        <v>2885</v>
      </c>
      <c r="E2887" s="127">
        <v>5751</v>
      </c>
      <c r="F2887" s="127" t="s">
        <v>243</v>
      </c>
      <c r="G2887" s="127">
        <v>5751</v>
      </c>
      <c r="H2887" s="127">
        <v>2019</v>
      </c>
      <c r="I2887" s="127">
        <v>0</v>
      </c>
      <c r="J2887" s="127">
        <v>1</v>
      </c>
      <c r="K2887" s="127">
        <v>577.79999999999995</v>
      </c>
      <c r="L2887" s="127">
        <v>565.1</v>
      </c>
      <c r="M2887" s="127">
        <v>633444.75</v>
      </c>
      <c r="N2887" s="127">
        <v>125244.79</v>
      </c>
      <c r="O2887" s="127">
        <v>135646.43</v>
      </c>
      <c r="P2887" s="127">
        <v>242772.59</v>
      </c>
      <c r="Q2887" s="127">
        <v>1096.3</v>
      </c>
    </row>
    <row r="2888" spans="1:17" x14ac:dyDescent="0.2">
      <c r="A2888" t="str">
        <f t="shared" si="45"/>
        <v>2019_6165</v>
      </c>
      <c r="D2888" s="126">
        <v>2886</v>
      </c>
      <c r="E2888" s="127">
        <v>6165</v>
      </c>
      <c r="F2888" s="127" t="s">
        <v>244</v>
      </c>
      <c r="G2888" s="127">
        <v>6165</v>
      </c>
      <c r="H2888" s="127">
        <v>2019</v>
      </c>
      <c r="I2888" s="127">
        <v>0</v>
      </c>
      <c r="J2888" s="127">
        <v>1</v>
      </c>
      <c r="K2888" s="127">
        <v>172.1</v>
      </c>
      <c r="L2888" s="127">
        <v>232.1</v>
      </c>
      <c r="M2888" s="127">
        <v>502826.11</v>
      </c>
      <c r="N2888" s="127">
        <v>50110.86</v>
      </c>
      <c r="O2888" s="127">
        <v>52326.23</v>
      </c>
      <c r="P2888" s="127">
        <v>101524.29</v>
      </c>
      <c r="Q2888" s="127">
        <v>2921.71</v>
      </c>
    </row>
    <row r="2889" spans="1:17" x14ac:dyDescent="0.2">
      <c r="A2889" t="str">
        <f t="shared" si="45"/>
        <v>2019_6175</v>
      </c>
      <c r="D2889" s="126">
        <v>2887</v>
      </c>
      <c r="E2889" s="127">
        <v>6175</v>
      </c>
      <c r="F2889" s="127" t="s">
        <v>245</v>
      </c>
      <c r="G2889" s="127">
        <v>6175</v>
      </c>
      <c r="H2889" s="127">
        <v>2019</v>
      </c>
      <c r="I2889" s="127">
        <v>0</v>
      </c>
      <c r="J2889" s="127">
        <v>1</v>
      </c>
      <c r="K2889" s="127">
        <v>599</v>
      </c>
      <c r="L2889" s="127">
        <v>584</v>
      </c>
      <c r="M2889" s="127">
        <v>978534.6</v>
      </c>
      <c r="N2889" s="127">
        <v>423505.75</v>
      </c>
      <c r="O2889" s="127">
        <v>442932.73</v>
      </c>
      <c r="P2889" s="127">
        <v>317467.09000000003</v>
      </c>
      <c r="Q2889" s="127">
        <v>1633.61</v>
      </c>
    </row>
    <row r="2890" spans="1:17" ht="25.5" x14ac:dyDescent="0.2">
      <c r="A2890" t="str">
        <f t="shared" si="45"/>
        <v>2019_6219</v>
      </c>
      <c r="D2890" s="126">
        <v>2888</v>
      </c>
      <c r="E2890" s="127">
        <v>6219</v>
      </c>
      <c r="F2890" s="127" t="s">
        <v>246</v>
      </c>
      <c r="G2890" s="127">
        <v>6219</v>
      </c>
      <c r="H2890" s="127">
        <v>2019</v>
      </c>
      <c r="I2890" s="127">
        <v>0</v>
      </c>
      <c r="J2890" s="127">
        <v>1</v>
      </c>
      <c r="K2890" s="127">
        <v>2390</v>
      </c>
      <c r="L2890" s="127">
        <v>2499.6</v>
      </c>
      <c r="M2890" s="127">
        <v>907442.43</v>
      </c>
      <c r="N2890" s="127">
        <v>481903.11</v>
      </c>
      <c r="O2890" s="127">
        <v>505386.36</v>
      </c>
      <c r="P2890" s="127">
        <v>662523.53</v>
      </c>
      <c r="Q2890" s="127">
        <v>379.68</v>
      </c>
    </row>
    <row r="2891" spans="1:17" x14ac:dyDescent="0.2">
      <c r="A2891" t="str">
        <f t="shared" si="45"/>
        <v>2019_6246</v>
      </c>
      <c r="D2891" s="126">
        <v>2889</v>
      </c>
      <c r="E2891" s="127">
        <v>6246</v>
      </c>
      <c r="F2891" s="127" t="s">
        <v>247</v>
      </c>
      <c r="G2891" s="127">
        <v>6246</v>
      </c>
      <c r="H2891" s="127">
        <v>2019</v>
      </c>
      <c r="I2891" s="127">
        <v>0</v>
      </c>
      <c r="J2891" s="127">
        <v>1</v>
      </c>
      <c r="K2891" s="127">
        <v>141.69999999999999</v>
      </c>
      <c r="L2891" s="127">
        <v>79.400000000000006</v>
      </c>
      <c r="M2891" s="127">
        <v>894478.49</v>
      </c>
      <c r="N2891" s="127">
        <v>50048.39</v>
      </c>
      <c r="O2891" s="127">
        <v>51006.67</v>
      </c>
      <c r="P2891" s="127">
        <v>0</v>
      </c>
      <c r="Q2891" s="127">
        <v>6312.48</v>
      </c>
    </row>
    <row r="2892" spans="1:17" ht="38.25" x14ac:dyDescent="0.2">
      <c r="A2892" t="str">
        <f t="shared" si="45"/>
        <v>2019_6273</v>
      </c>
      <c r="D2892" s="126">
        <v>2890</v>
      </c>
      <c r="E2892" s="127">
        <v>6273</v>
      </c>
      <c r="F2892" s="127" t="s">
        <v>248</v>
      </c>
      <c r="G2892" s="127">
        <v>6273</v>
      </c>
      <c r="H2892" s="127">
        <v>2019</v>
      </c>
      <c r="I2892" s="127">
        <v>0</v>
      </c>
      <c r="J2892" s="127">
        <v>1</v>
      </c>
      <c r="K2892" s="127">
        <v>818.8</v>
      </c>
      <c r="L2892" s="127">
        <v>807.6</v>
      </c>
      <c r="M2892" s="127">
        <v>381183.16</v>
      </c>
      <c r="N2892" s="127">
        <v>99703.48</v>
      </c>
      <c r="O2892" s="127">
        <v>113173</v>
      </c>
      <c r="P2892" s="127">
        <v>197336.69</v>
      </c>
      <c r="Q2892" s="127">
        <v>465.54</v>
      </c>
    </row>
    <row r="2893" spans="1:17" x14ac:dyDescent="0.2">
      <c r="A2893" t="str">
        <f t="shared" si="45"/>
        <v>2019_6408</v>
      </c>
      <c r="D2893" s="126">
        <v>2891</v>
      </c>
      <c r="E2893" s="127">
        <v>6408</v>
      </c>
      <c r="F2893" s="127" t="s">
        <v>249</v>
      </c>
      <c r="G2893" s="127">
        <v>6408</v>
      </c>
      <c r="H2893" s="127">
        <v>2019</v>
      </c>
      <c r="I2893" s="127">
        <v>0</v>
      </c>
      <c r="J2893" s="127">
        <v>1</v>
      </c>
      <c r="K2893" s="127">
        <v>877.1</v>
      </c>
      <c r="L2893" s="127">
        <v>954.3</v>
      </c>
      <c r="M2893" s="127">
        <v>304912.87</v>
      </c>
      <c r="N2893" s="127">
        <v>174951.99</v>
      </c>
      <c r="O2893" s="127">
        <v>183218.71</v>
      </c>
      <c r="P2893" s="127">
        <v>185875.94</v>
      </c>
      <c r="Q2893" s="127">
        <v>347.64</v>
      </c>
    </row>
    <row r="2894" spans="1:17" x14ac:dyDescent="0.2">
      <c r="A2894" t="str">
        <f t="shared" si="45"/>
        <v>2019_6453</v>
      </c>
      <c r="D2894" s="126">
        <v>2892</v>
      </c>
      <c r="E2894" s="127">
        <v>6453</v>
      </c>
      <c r="F2894" s="127" t="s">
        <v>250</v>
      </c>
      <c r="G2894" s="127">
        <v>6453</v>
      </c>
      <c r="H2894" s="127">
        <v>2019</v>
      </c>
      <c r="I2894" s="127">
        <v>0</v>
      </c>
      <c r="J2894" s="127">
        <v>1</v>
      </c>
      <c r="K2894" s="127">
        <v>631.1</v>
      </c>
      <c r="L2894" s="127">
        <v>836.5</v>
      </c>
      <c r="M2894" s="127">
        <v>570810.43000000005</v>
      </c>
      <c r="N2894" s="127">
        <v>129998.98</v>
      </c>
      <c r="O2894" s="127">
        <v>138439.64000000001</v>
      </c>
      <c r="P2894" s="127">
        <v>179855</v>
      </c>
      <c r="Q2894" s="127">
        <v>904.47</v>
      </c>
    </row>
    <row r="2895" spans="1:17" x14ac:dyDescent="0.2">
      <c r="A2895" t="str">
        <f t="shared" si="45"/>
        <v>2019_6460</v>
      </c>
      <c r="D2895" s="126">
        <v>2893</v>
      </c>
      <c r="E2895" s="127">
        <v>6460</v>
      </c>
      <c r="F2895" s="127" t="s">
        <v>251</v>
      </c>
      <c r="G2895" s="127">
        <v>6460</v>
      </c>
      <c r="H2895" s="127">
        <v>2019</v>
      </c>
      <c r="I2895" s="127">
        <v>0</v>
      </c>
      <c r="J2895" s="127">
        <v>1</v>
      </c>
      <c r="K2895" s="127">
        <v>641</v>
      </c>
      <c r="L2895" s="127">
        <v>662.2</v>
      </c>
      <c r="M2895" s="127">
        <v>597072.42000000004</v>
      </c>
      <c r="N2895" s="127">
        <v>224961.93</v>
      </c>
      <c r="O2895" s="127">
        <v>228776.51</v>
      </c>
      <c r="P2895" s="127">
        <v>180493.41</v>
      </c>
      <c r="Q2895" s="127">
        <v>931.47</v>
      </c>
    </row>
    <row r="2896" spans="1:17" ht="25.5" x14ac:dyDescent="0.2">
      <c r="A2896" t="str">
        <f t="shared" si="45"/>
        <v>2019_6462</v>
      </c>
      <c r="D2896" s="126">
        <v>2894</v>
      </c>
      <c r="E2896" s="127">
        <v>6462</v>
      </c>
      <c r="F2896" s="127" t="s">
        <v>252</v>
      </c>
      <c r="G2896" s="127">
        <v>6462</v>
      </c>
      <c r="H2896" s="127">
        <v>2019</v>
      </c>
      <c r="I2896" s="127">
        <v>0</v>
      </c>
      <c r="J2896" s="127">
        <v>1</v>
      </c>
      <c r="K2896" s="127">
        <v>285.8</v>
      </c>
      <c r="L2896" s="127">
        <v>239.4</v>
      </c>
      <c r="M2896" s="127">
        <v>778389.39</v>
      </c>
      <c r="N2896" s="127">
        <v>249388.65</v>
      </c>
      <c r="O2896" s="127">
        <v>250468.81</v>
      </c>
      <c r="P2896" s="127">
        <v>107658.3</v>
      </c>
      <c r="Q2896" s="127">
        <v>2723.55</v>
      </c>
    </row>
    <row r="2897" spans="1:17" x14ac:dyDescent="0.2">
      <c r="A2897" t="str">
        <f t="shared" si="45"/>
        <v>2019_6471</v>
      </c>
      <c r="D2897" s="126">
        <v>2895</v>
      </c>
      <c r="E2897" s="127">
        <v>6471</v>
      </c>
      <c r="F2897" s="127" t="s">
        <v>253</v>
      </c>
      <c r="G2897" s="127">
        <v>6471</v>
      </c>
      <c r="H2897" s="127">
        <v>2019</v>
      </c>
      <c r="I2897" s="127">
        <v>0</v>
      </c>
      <c r="J2897" s="127">
        <v>1</v>
      </c>
      <c r="K2897" s="127">
        <v>410</v>
      </c>
      <c r="L2897" s="127">
        <v>372</v>
      </c>
      <c r="M2897" s="127">
        <v>250532.32</v>
      </c>
      <c r="N2897" s="127">
        <v>150635.53</v>
      </c>
      <c r="O2897" s="127">
        <v>151137.51</v>
      </c>
      <c r="P2897" s="127">
        <v>113176.21</v>
      </c>
      <c r="Q2897" s="127">
        <v>611.04999999999995</v>
      </c>
    </row>
    <row r="2898" spans="1:17" ht="25.5" x14ac:dyDescent="0.2">
      <c r="A2898" t="str">
        <f t="shared" si="45"/>
        <v>2019_6509</v>
      </c>
      <c r="D2898" s="126">
        <v>2896</v>
      </c>
      <c r="E2898" s="127">
        <v>6509</v>
      </c>
      <c r="F2898" s="127" t="s">
        <v>254</v>
      </c>
      <c r="G2898" s="127">
        <v>6509</v>
      </c>
      <c r="H2898" s="127">
        <v>2019</v>
      </c>
      <c r="I2898" s="127">
        <v>0</v>
      </c>
      <c r="J2898" s="127">
        <v>1</v>
      </c>
      <c r="K2898" s="127">
        <v>343.2</v>
      </c>
      <c r="L2898" s="127">
        <v>318.2</v>
      </c>
      <c r="M2898" s="127">
        <v>994682.28</v>
      </c>
      <c r="N2898" s="127">
        <v>250090.95</v>
      </c>
      <c r="O2898" s="127">
        <v>261334.46</v>
      </c>
      <c r="P2898" s="127">
        <v>129717.65</v>
      </c>
      <c r="Q2898" s="127">
        <v>2898.26</v>
      </c>
    </row>
    <row r="2899" spans="1:17" ht="25.5" x14ac:dyDescent="0.2">
      <c r="A2899" t="str">
        <f t="shared" si="45"/>
        <v>2019_6512</v>
      </c>
      <c r="D2899" s="126">
        <v>2897</v>
      </c>
      <c r="E2899" s="127">
        <v>6512</v>
      </c>
      <c r="F2899" s="127" t="s">
        <v>255</v>
      </c>
      <c r="G2899" s="127">
        <v>6512</v>
      </c>
      <c r="H2899" s="127">
        <v>2019</v>
      </c>
      <c r="I2899" s="127">
        <v>0</v>
      </c>
      <c r="J2899" s="127">
        <v>1</v>
      </c>
      <c r="K2899" s="127">
        <v>332.4</v>
      </c>
      <c r="L2899" s="127">
        <v>326.7</v>
      </c>
      <c r="M2899" s="127">
        <v>457973.79</v>
      </c>
      <c r="N2899" s="127">
        <v>274190.17</v>
      </c>
      <c r="O2899" s="127">
        <v>275244.49</v>
      </c>
      <c r="P2899" s="127">
        <v>53333.65</v>
      </c>
      <c r="Q2899" s="127">
        <v>1377.78</v>
      </c>
    </row>
    <row r="2900" spans="1:17" ht="25.5" x14ac:dyDescent="0.2">
      <c r="A2900" t="str">
        <f t="shared" si="45"/>
        <v>2019_6516</v>
      </c>
      <c r="D2900" s="126">
        <v>2898</v>
      </c>
      <c r="E2900" s="127">
        <v>6516</v>
      </c>
      <c r="F2900" s="127" t="s">
        <v>256</v>
      </c>
      <c r="G2900" s="127">
        <v>6516</v>
      </c>
      <c r="H2900" s="127">
        <v>2019</v>
      </c>
      <c r="I2900" s="127">
        <v>0</v>
      </c>
      <c r="J2900" s="127">
        <v>1</v>
      </c>
      <c r="K2900" s="127">
        <v>135</v>
      </c>
      <c r="L2900" s="127">
        <v>42</v>
      </c>
      <c r="M2900" s="127">
        <v>442098.33</v>
      </c>
      <c r="N2900" s="127">
        <v>0</v>
      </c>
      <c r="O2900" s="127">
        <v>2298.5500000000002</v>
      </c>
      <c r="P2900" s="127">
        <v>69276</v>
      </c>
      <c r="Q2900" s="127">
        <v>3274.8</v>
      </c>
    </row>
    <row r="2901" spans="1:17" ht="25.5" x14ac:dyDescent="0.2">
      <c r="A2901" t="str">
        <f t="shared" si="45"/>
        <v>2019_6534</v>
      </c>
      <c r="D2901" s="126">
        <v>2899</v>
      </c>
      <c r="E2901" s="127">
        <v>6534</v>
      </c>
      <c r="F2901" s="127" t="s">
        <v>257</v>
      </c>
      <c r="G2901" s="127">
        <v>6534</v>
      </c>
      <c r="H2901" s="127">
        <v>2019</v>
      </c>
      <c r="I2901" s="127">
        <v>0</v>
      </c>
      <c r="J2901" s="127">
        <v>1</v>
      </c>
      <c r="K2901" s="127">
        <v>719</v>
      </c>
      <c r="L2901" s="127">
        <v>787.1</v>
      </c>
      <c r="M2901" s="127">
        <v>24706.61</v>
      </c>
      <c r="N2901" s="127">
        <v>216730.27</v>
      </c>
      <c r="O2901" s="127">
        <v>224857.67</v>
      </c>
      <c r="P2901" s="127">
        <v>217843.07</v>
      </c>
      <c r="Q2901" s="127">
        <v>34.36</v>
      </c>
    </row>
    <row r="2902" spans="1:17" x14ac:dyDescent="0.2">
      <c r="A2902" t="str">
        <f t="shared" si="45"/>
        <v>2019_6536</v>
      </c>
      <c r="D2902" s="126">
        <v>2900</v>
      </c>
      <c r="E2902" s="127">
        <v>1935</v>
      </c>
      <c r="F2902" s="127" t="s">
        <v>258</v>
      </c>
      <c r="G2902" s="127">
        <v>6536</v>
      </c>
      <c r="H2902" s="127">
        <v>2019</v>
      </c>
      <c r="I2902" s="127">
        <v>0</v>
      </c>
      <c r="J2902" s="127">
        <v>1</v>
      </c>
      <c r="K2902" s="127">
        <v>1054.4000000000001</v>
      </c>
      <c r="L2902" s="127">
        <v>1027.3</v>
      </c>
      <c r="M2902" s="127">
        <v>916866.37</v>
      </c>
      <c r="N2902" s="127">
        <v>319834.81</v>
      </c>
      <c r="O2902" s="127">
        <v>343038.53</v>
      </c>
      <c r="P2902" s="127">
        <v>356577.47</v>
      </c>
      <c r="Q2902" s="127">
        <v>869.56</v>
      </c>
    </row>
    <row r="2903" spans="1:17" x14ac:dyDescent="0.2">
      <c r="A2903" t="str">
        <f t="shared" si="45"/>
        <v>2019_6561</v>
      </c>
      <c r="D2903" s="126">
        <v>2901</v>
      </c>
      <c r="E2903" s="127">
        <v>6561</v>
      </c>
      <c r="F2903" s="127" t="s">
        <v>259</v>
      </c>
      <c r="G2903" s="127">
        <v>6561</v>
      </c>
      <c r="H2903" s="127">
        <v>2019</v>
      </c>
      <c r="I2903" s="127">
        <v>0</v>
      </c>
      <c r="J2903" s="127">
        <v>1</v>
      </c>
      <c r="K2903" s="127">
        <v>393.4</v>
      </c>
      <c r="L2903" s="127">
        <v>267</v>
      </c>
      <c r="M2903" s="127">
        <v>264709.74</v>
      </c>
      <c r="N2903" s="127">
        <v>89255.09</v>
      </c>
      <c r="O2903" s="127">
        <v>99066.57</v>
      </c>
      <c r="P2903" s="127">
        <v>123385.97</v>
      </c>
      <c r="Q2903" s="127">
        <v>672.88</v>
      </c>
    </row>
    <row r="2904" spans="1:17" ht="25.5" x14ac:dyDescent="0.2">
      <c r="A2904" t="str">
        <f t="shared" si="45"/>
        <v>2019_6579</v>
      </c>
      <c r="D2904" s="126">
        <v>2902</v>
      </c>
      <c r="E2904" s="127">
        <v>6579</v>
      </c>
      <c r="F2904" s="127" t="s">
        <v>260</v>
      </c>
      <c r="G2904" s="127">
        <v>6579</v>
      </c>
      <c r="H2904" s="127">
        <v>2019</v>
      </c>
      <c r="I2904" s="127">
        <v>0</v>
      </c>
      <c r="J2904" s="127">
        <v>1</v>
      </c>
      <c r="K2904" s="127">
        <v>3374</v>
      </c>
      <c r="L2904" s="127">
        <v>3982.1</v>
      </c>
      <c r="M2904" s="127">
        <v>974856.04</v>
      </c>
      <c r="N2904" s="127">
        <v>794977.31</v>
      </c>
      <c r="O2904" s="127">
        <v>848789.22</v>
      </c>
      <c r="P2904" s="127">
        <v>810901.24</v>
      </c>
      <c r="Q2904" s="127">
        <v>288.93</v>
      </c>
    </row>
    <row r="2905" spans="1:17" ht="38.25" x14ac:dyDescent="0.2">
      <c r="A2905" t="str">
        <f t="shared" si="45"/>
        <v>2019_6592</v>
      </c>
      <c r="D2905" s="126">
        <v>2903</v>
      </c>
      <c r="E2905" s="127">
        <v>6592</v>
      </c>
      <c r="F2905" s="127" t="s">
        <v>399</v>
      </c>
      <c r="G2905" s="127">
        <v>6592</v>
      </c>
      <c r="H2905" s="127">
        <v>2019</v>
      </c>
      <c r="I2905" s="127">
        <v>0</v>
      </c>
      <c r="J2905" s="127">
        <v>2</v>
      </c>
      <c r="K2905" s="127">
        <v>999.2</v>
      </c>
      <c r="L2905" s="127">
        <v>814</v>
      </c>
      <c r="M2905" s="127">
        <v>528416.25</v>
      </c>
      <c r="N2905" s="127">
        <v>227438.34</v>
      </c>
      <c r="O2905" s="127">
        <v>231200.6</v>
      </c>
      <c r="P2905" s="127">
        <v>172214</v>
      </c>
      <c r="Q2905" s="127">
        <v>528.84</v>
      </c>
    </row>
    <row r="2906" spans="1:17" ht="25.5" x14ac:dyDescent="0.2">
      <c r="A2906" t="str">
        <f t="shared" si="45"/>
        <v>2019_6615</v>
      </c>
      <c r="D2906" s="126">
        <v>2904</v>
      </c>
      <c r="E2906" s="127">
        <v>6615</v>
      </c>
      <c r="F2906" s="127" t="s">
        <v>261</v>
      </c>
      <c r="G2906" s="127">
        <v>6615</v>
      </c>
      <c r="H2906" s="127">
        <v>2019</v>
      </c>
      <c r="I2906" s="127">
        <v>0</v>
      </c>
      <c r="J2906" s="127">
        <v>1</v>
      </c>
      <c r="K2906" s="127">
        <v>724.3</v>
      </c>
      <c r="L2906" s="127">
        <v>869.4</v>
      </c>
      <c r="M2906" s="127">
        <v>272575.67</v>
      </c>
      <c r="N2906" s="127">
        <v>212633.5</v>
      </c>
      <c r="O2906" s="127">
        <v>222654.34</v>
      </c>
      <c r="P2906" s="127">
        <v>332551.21999999997</v>
      </c>
      <c r="Q2906" s="127">
        <v>376.33</v>
      </c>
    </row>
    <row r="2907" spans="1:17" x14ac:dyDescent="0.2">
      <c r="A2907" t="str">
        <f t="shared" si="45"/>
        <v>2019_6651</v>
      </c>
      <c r="D2907" s="126">
        <v>2905</v>
      </c>
      <c r="E2907" s="127">
        <v>6651</v>
      </c>
      <c r="F2907" s="127" t="s">
        <v>262</v>
      </c>
      <c r="G2907" s="127">
        <v>6651</v>
      </c>
      <c r="H2907" s="127">
        <v>2019</v>
      </c>
      <c r="I2907" s="127">
        <v>0</v>
      </c>
      <c r="J2907" s="127">
        <v>1</v>
      </c>
      <c r="K2907" s="127">
        <v>303</v>
      </c>
      <c r="L2907" s="127">
        <v>306.5</v>
      </c>
      <c r="M2907" s="127">
        <v>448804.31</v>
      </c>
      <c r="N2907" s="127">
        <v>230304.72</v>
      </c>
      <c r="O2907" s="127">
        <v>255768.59</v>
      </c>
      <c r="P2907" s="127">
        <v>176517.8</v>
      </c>
      <c r="Q2907" s="127">
        <v>1481.2</v>
      </c>
    </row>
    <row r="2908" spans="1:17" ht="38.25" x14ac:dyDescent="0.2">
      <c r="A2908" t="str">
        <f t="shared" si="45"/>
        <v>2019_6660</v>
      </c>
      <c r="D2908" s="126">
        <v>2906</v>
      </c>
      <c r="E2908" s="127">
        <v>6660</v>
      </c>
      <c r="F2908" s="127" t="s">
        <v>263</v>
      </c>
      <c r="G2908" s="127">
        <v>6660</v>
      </c>
      <c r="H2908" s="127">
        <v>2019</v>
      </c>
      <c r="I2908" s="127">
        <v>0</v>
      </c>
      <c r="J2908" s="127">
        <v>1</v>
      </c>
      <c r="K2908" s="127">
        <v>1505.6</v>
      </c>
      <c r="L2908" s="127">
        <v>1449.3</v>
      </c>
      <c r="M2908" s="127">
        <v>539234.92000000004</v>
      </c>
      <c r="N2908" s="127">
        <v>149165.32</v>
      </c>
      <c r="O2908" s="127">
        <v>165852.89000000001</v>
      </c>
      <c r="P2908" s="127">
        <v>361257.5</v>
      </c>
      <c r="Q2908" s="127">
        <v>358.15</v>
      </c>
    </row>
    <row r="2909" spans="1:17" x14ac:dyDescent="0.2">
      <c r="A2909" t="str">
        <f t="shared" si="45"/>
        <v>2019_6700</v>
      </c>
      <c r="D2909" s="126">
        <v>2907</v>
      </c>
      <c r="E2909" s="127">
        <v>6700</v>
      </c>
      <c r="F2909" s="127" t="s">
        <v>264</v>
      </c>
      <c r="G2909" s="127">
        <v>6700</v>
      </c>
      <c r="H2909" s="127">
        <v>2019</v>
      </c>
      <c r="I2909" s="127">
        <v>0</v>
      </c>
      <c r="J2909" s="127">
        <v>1</v>
      </c>
      <c r="K2909" s="127">
        <v>482.1</v>
      </c>
      <c r="L2909" s="127">
        <v>479.9</v>
      </c>
      <c r="M2909" s="127">
        <v>481147.08</v>
      </c>
      <c r="N2909" s="127">
        <v>115565.39</v>
      </c>
      <c r="O2909" s="127">
        <v>117886.2</v>
      </c>
      <c r="P2909" s="127">
        <v>177053.17</v>
      </c>
      <c r="Q2909" s="127">
        <v>998.02</v>
      </c>
    </row>
    <row r="2910" spans="1:17" x14ac:dyDescent="0.2">
      <c r="A2910" t="str">
        <f t="shared" si="45"/>
        <v>2019_6759</v>
      </c>
      <c r="D2910" s="126">
        <v>2908</v>
      </c>
      <c r="E2910" s="127">
        <v>6759</v>
      </c>
      <c r="F2910" s="127" t="s">
        <v>265</v>
      </c>
      <c r="G2910" s="127">
        <v>6759</v>
      </c>
      <c r="H2910" s="127">
        <v>2019</v>
      </c>
      <c r="I2910" s="127">
        <v>0</v>
      </c>
      <c r="J2910" s="127">
        <v>1</v>
      </c>
      <c r="K2910" s="127">
        <v>619.1</v>
      </c>
      <c r="L2910" s="127">
        <v>575.1</v>
      </c>
      <c r="M2910" s="127">
        <v>599991.76</v>
      </c>
      <c r="N2910" s="127">
        <v>227079.6</v>
      </c>
      <c r="O2910" s="127">
        <v>243942.83</v>
      </c>
      <c r="P2910" s="127">
        <v>184918.5</v>
      </c>
      <c r="Q2910" s="127">
        <v>969.14</v>
      </c>
    </row>
    <row r="2911" spans="1:17" ht="25.5" x14ac:dyDescent="0.2">
      <c r="A2911" t="str">
        <f t="shared" si="45"/>
        <v>2019_6762</v>
      </c>
      <c r="D2911" s="126">
        <v>2909</v>
      </c>
      <c r="E2911" s="127">
        <v>6762</v>
      </c>
      <c r="F2911" s="127" t="s">
        <v>266</v>
      </c>
      <c r="G2911" s="127">
        <v>6762</v>
      </c>
      <c r="H2911" s="127">
        <v>2019</v>
      </c>
      <c r="I2911" s="127">
        <v>0</v>
      </c>
      <c r="J2911" s="127">
        <v>1</v>
      </c>
      <c r="K2911" s="127">
        <v>678.6</v>
      </c>
      <c r="L2911" s="127">
        <v>707.8</v>
      </c>
      <c r="M2911" s="127">
        <v>383674</v>
      </c>
      <c r="N2911" s="127">
        <v>397360.98</v>
      </c>
      <c r="O2911" s="127">
        <v>413093.46</v>
      </c>
      <c r="P2911" s="127">
        <v>172711.33</v>
      </c>
      <c r="Q2911" s="127">
        <v>565.39</v>
      </c>
    </row>
    <row r="2912" spans="1:17" ht="25.5" x14ac:dyDescent="0.2">
      <c r="A2912" t="str">
        <f t="shared" si="45"/>
        <v>2019_6768</v>
      </c>
      <c r="D2912" s="126">
        <v>2910</v>
      </c>
      <c r="E2912" s="127">
        <v>6768</v>
      </c>
      <c r="F2912" s="127" t="s">
        <v>267</v>
      </c>
      <c r="G2912" s="127">
        <v>6768</v>
      </c>
      <c r="H2912" s="127">
        <v>2019</v>
      </c>
      <c r="I2912" s="127">
        <v>0</v>
      </c>
      <c r="J2912" s="127">
        <v>1</v>
      </c>
      <c r="K2912" s="127">
        <v>1714.5</v>
      </c>
      <c r="L2912" s="127">
        <v>1644</v>
      </c>
      <c r="M2912" s="127">
        <v>866409.06</v>
      </c>
      <c r="N2912" s="127">
        <v>1361753.09</v>
      </c>
      <c r="O2912" s="127">
        <v>1399247.64</v>
      </c>
      <c r="P2912" s="127">
        <v>1043546.59</v>
      </c>
      <c r="Q2912" s="127">
        <v>505.34</v>
      </c>
    </row>
    <row r="2913" spans="1:17" x14ac:dyDescent="0.2">
      <c r="A2913" t="str">
        <f t="shared" si="45"/>
        <v>2019_6795</v>
      </c>
      <c r="D2913" s="126">
        <v>2911</v>
      </c>
      <c r="E2913" s="127">
        <v>6795</v>
      </c>
      <c r="F2913" s="127" t="s">
        <v>268</v>
      </c>
      <c r="G2913" s="127">
        <v>6795</v>
      </c>
      <c r="H2913" s="127">
        <v>2019</v>
      </c>
      <c r="I2913" s="127">
        <v>0</v>
      </c>
      <c r="J2913" s="127">
        <v>1</v>
      </c>
      <c r="K2913" s="127">
        <v>10776.7</v>
      </c>
      <c r="L2913" s="127">
        <v>10484.200000000001</v>
      </c>
      <c r="M2913" s="127">
        <v>1741577.35</v>
      </c>
      <c r="N2913" s="127">
        <v>1493541.74</v>
      </c>
      <c r="O2913" s="127">
        <v>1553759.01</v>
      </c>
      <c r="P2913" s="127">
        <v>1713087.11</v>
      </c>
      <c r="Q2913" s="127">
        <v>161.61000000000001</v>
      </c>
    </row>
    <row r="2914" spans="1:17" x14ac:dyDescent="0.2">
      <c r="A2914" t="str">
        <f t="shared" si="45"/>
        <v>2019_6822</v>
      </c>
      <c r="D2914" s="126">
        <v>2912</v>
      </c>
      <c r="E2914" s="127">
        <v>6822</v>
      </c>
      <c r="F2914" s="127" t="s">
        <v>269</v>
      </c>
      <c r="G2914" s="127">
        <v>6822</v>
      </c>
      <c r="H2914" s="127">
        <v>2019</v>
      </c>
      <c r="I2914" s="127">
        <v>0</v>
      </c>
      <c r="J2914" s="127">
        <v>1</v>
      </c>
      <c r="K2914" s="127">
        <v>11197.6</v>
      </c>
      <c r="L2914" s="127">
        <v>10880.8</v>
      </c>
      <c r="M2914" s="127">
        <v>1298631.3600000001</v>
      </c>
      <c r="N2914" s="127">
        <v>699739.12</v>
      </c>
      <c r="O2914" s="127">
        <v>781341.55</v>
      </c>
      <c r="P2914" s="127">
        <v>898183.75</v>
      </c>
      <c r="Q2914" s="127">
        <v>115.97</v>
      </c>
    </row>
    <row r="2915" spans="1:17" ht="38.25" x14ac:dyDescent="0.2">
      <c r="A2915" t="str">
        <f t="shared" si="45"/>
        <v>2019_6840</v>
      </c>
      <c r="D2915" s="126">
        <v>2913</v>
      </c>
      <c r="E2915" s="127">
        <v>6840</v>
      </c>
      <c r="F2915" s="127" t="s">
        <v>270</v>
      </c>
      <c r="G2915" s="127">
        <v>6840</v>
      </c>
      <c r="H2915" s="127">
        <v>2019</v>
      </c>
      <c r="I2915" s="127">
        <v>0</v>
      </c>
      <c r="J2915" s="127">
        <v>1</v>
      </c>
      <c r="K2915" s="127">
        <v>2118</v>
      </c>
      <c r="L2915" s="127">
        <v>2261</v>
      </c>
      <c r="M2915" s="127">
        <v>854288.17</v>
      </c>
      <c r="N2915" s="127">
        <v>396981.24</v>
      </c>
      <c r="O2915" s="127">
        <v>421188.41</v>
      </c>
      <c r="P2915" s="127">
        <v>389183.36</v>
      </c>
      <c r="Q2915" s="127">
        <v>403.35</v>
      </c>
    </row>
    <row r="2916" spans="1:17" x14ac:dyDescent="0.2">
      <c r="A2916" t="str">
        <f t="shared" si="45"/>
        <v>2019_6854</v>
      </c>
      <c r="D2916" s="126">
        <v>2914</v>
      </c>
      <c r="E2916" s="127">
        <v>6854</v>
      </c>
      <c r="F2916" s="127" t="s">
        <v>271</v>
      </c>
      <c r="G2916" s="127">
        <v>6854</v>
      </c>
      <c r="H2916" s="127">
        <v>2019</v>
      </c>
      <c r="I2916" s="127">
        <v>0</v>
      </c>
      <c r="J2916" s="127">
        <v>1</v>
      </c>
      <c r="K2916" s="127">
        <v>572.29999999999995</v>
      </c>
      <c r="L2916" s="127">
        <v>606.6</v>
      </c>
      <c r="M2916" s="127">
        <v>513274.6</v>
      </c>
      <c r="N2916" s="127">
        <v>100177.12</v>
      </c>
      <c r="O2916" s="127">
        <v>115274.38</v>
      </c>
      <c r="P2916" s="127">
        <v>252607.06</v>
      </c>
      <c r="Q2916" s="127">
        <v>896.86</v>
      </c>
    </row>
    <row r="2917" spans="1:17" ht="25.5" x14ac:dyDescent="0.2">
      <c r="A2917" t="str">
        <f t="shared" si="45"/>
        <v>2019_6867</v>
      </c>
      <c r="D2917" s="126">
        <v>2915</v>
      </c>
      <c r="E2917" s="127">
        <v>6867</v>
      </c>
      <c r="F2917" s="127" t="s">
        <v>272</v>
      </c>
      <c r="G2917" s="127">
        <v>6867</v>
      </c>
      <c r="H2917" s="127">
        <v>2019</v>
      </c>
      <c r="I2917" s="127">
        <v>0</v>
      </c>
      <c r="J2917" s="127">
        <v>2</v>
      </c>
      <c r="K2917" s="127">
        <v>1718</v>
      </c>
      <c r="L2917" s="127">
        <v>1714</v>
      </c>
      <c r="M2917" s="127">
        <v>814615.89</v>
      </c>
      <c r="N2917" s="127">
        <v>680262.56</v>
      </c>
      <c r="O2917" s="127">
        <v>702724.47</v>
      </c>
      <c r="P2917" s="127">
        <v>487491.32</v>
      </c>
      <c r="Q2917" s="127">
        <v>474.17</v>
      </c>
    </row>
    <row r="2918" spans="1:17" ht="38.25" x14ac:dyDescent="0.2">
      <c r="A2918" t="str">
        <f t="shared" si="45"/>
        <v>2019_6921</v>
      </c>
      <c r="D2918" s="126">
        <v>2916</v>
      </c>
      <c r="E2918" s="127">
        <v>6921</v>
      </c>
      <c r="F2918" s="127" t="s">
        <v>273</v>
      </c>
      <c r="G2918" s="127">
        <v>6921</v>
      </c>
      <c r="H2918" s="127">
        <v>2019</v>
      </c>
      <c r="I2918" s="127">
        <v>0</v>
      </c>
      <c r="J2918" s="127">
        <v>1</v>
      </c>
      <c r="K2918" s="127">
        <v>284.39999999999998</v>
      </c>
      <c r="L2918" s="127">
        <v>306.39999999999998</v>
      </c>
      <c r="M2918" s="127">
        <v>451212.75</v>
      </c>
      <c r="N2918" s="127">
        <v>0</v>
      </c>
      <c r="O2918" s="127">
        <v>1117.24</v>
      </c>
      <c r="P2918" s="127">
        <v>68961.279999999999</v>
      </c>
      <c r="Q2918" s="127">
        <v>1586.54</v>
      </c>
    </row>
    <row r="2919" spans="1:17" ht="25.5" x14ac:dyDescent="0.2">
      <c r="A2919" t="str">
        <f t="shared" si="45"/>
        <v>2019_6930</v>
      </c>
      <c r="D2919" s="126">
        <v>2917</v>
      </c>
      <c r="E2919" s="127">
        <v>6930</v>
      </c>
      <c r="F2919" s="127" t="s">
        <v>274</v>
      </c>
      <c r="G2919" s="127">
        <v>6930</v>
      </c>
      <c r="H2919" s="127">
        <v>2019</v>
      </c>
      <c r="I2919" s="127">
        <v>0</v>
      </c>
      <c r="J2919" s="127">
        <v>1</v>
      </c>
      <c r="K2919" s="127">
        <v>736.2</v>
      </c>
      <c r="L2919" s="127">
        <v>735.4</v>
      </c>
      <c r="M2919" s="127">
        <v>888275.32</v>
      </c>
      <c r="N2919" s="127">
        <v>490808.17</v>
      </c>
      <c r="O2919" s="127">
        <v>501382.82</v>
      </c>
      <c r="P2919" s="127">
        <v>197405.34</v>
      </c>
      <c r="Q2919" s="127">
        <v>1206.57</v>
      </c>
    </row>
    <row r="2920" spans="1:17" ht="38.25" x14ac:dyDescent="0.2">
      <c r="A2920" t="str">
        <f t="shared" si="45"/>
        <v>2019_6937</v>
      </c>
      <c r="D2920" s="126">
        <v>2918</v>
      </c>
      <c r="E2920" s="127">
        <v>6937</v>
      </c>
      <c r="F2920" s="127" t="s">
        <v>347</v>
      </c>
      <c r="G2920" s="127">
        <v>6937</v>
      </c>
      <c r="H2920" s="127">
        <v>2019</v>
      </c>
      <c r="I2920" s="127">
        <v>0</v>
      </c>
      <c r="J2920" s="127">
        <v>1</v>
      </c>
      <c r="K2920" s="127">
        <v>473.3</v>
      </c>
      <c r="L2920" s="127">
        <v>951.3</v>
      </c>
      <c r="M2920" s="127">
        <v>43240.75</v>
      </c>
      <c r="N2920" s="127">
        <v>109969.5</v>
      </c>
      <c r="O2920" s="127">
        <v>158750.63</v>
      </c>
      <c r="P2920" s="127">
        <v>257063.06</v>
      </c>
      <c r="Q2920" s="127">
        <v>91.36</v>
      </c>
    </row>
    <row r="2921" spans="1:17" ht="25.5" x14ac:dyDescent="0.2">
      <c r="A2921" t="str">
        <f t="shared" si="45"/>
        <v>2019_6943</v>
      </c>
      <c r="D2921" s="126">
        <v>2919</v>
      </c>
      <c r="E2921" s="127">
        <v>6943</v>
      </c>
      <c r="F2921" s="127" t="s">
        <v>275</v>
      </c>
      <c r="G2921" s="127">
        <v>6943</v>
      </c>
      <c r="H2921" s="127">
        <v>2019</v>
      </c>
      <c r="I2921" s="127">
        <v>0</v>
      </c>
      <c r="J2921" s="127">
        <v>1</v>
      </c>
      <c r="K2921" s="127">
        <v>254</v>
      </c>
      <c r="L2921" s="127">
        <v>260</v>
      </c>
      <c r="M2921" s="127">
        <v>50176.35</v>
      </c>
      <c r="N2921" s="127">
        <v>61001</v>
      </c>
      <c r="O2921" s="127">
        <v>70619.67</v>
      </c>
      <c r="P2921" s="127">
        <v>67338.2</v>
      </c>
      <c r="Q2921" s="127">
        <v>197.54</v>
      </c>
    </row>
    <row r="2922" spans="1:17" ht="38.25" x14ac:dyDescent="0.2">
      <c r="A2922" t="str">
        <f t="shared" si="45"/>
        <v>2019_6264</v>
      </c>
      <c r="D2922" s="126">
        <v>2920</v>
      </c>
      <c r="E2922" s="127">
        <v>6264</v>
      </c>
      <c r="F2922" s="127" t="s">
        <v>276</v>
      </c>
      <c r="G2922" s="127">
        <v>6264</v>
      </c>
      <c r="H2922" s="127">
        <v>2019</v>
      </c>
      <c r="I2922" s="127">
        <v>0</v>
      </c>
      <c r="J2922" s="127">
        <v>1</v>
      </c>
      <c r="K2922" s="127">
        <v>962.4</v>
      </c>
      <c r="L2922" s="127">
        <v>817.2</v>
      </c>
      <c r="M2922" s="127">
        <v>498829.94</v>
      </c>
      <c r="N2922" s="127">
        <v>39653.199999999997</v>
      </c>
      <c r="O2922" s="127">
        <v>44999.77</v>
      </c>
      <c r="P2922" s="127">
        <v>134776.78</v>
      </c>
      <c r="Q2922" s="127">
        <v>518.32000000000005</v>
      </c>
    </row>
    <row r="2923" spans="1:17" ht="38.25" x14ac:dyDescent="0.2">
      <c r="A2923" t="str">
        <f t="shared" si="45"/>
        <v>2019_6950</v>
      </c>
      <c r="D2923" s="126">
        <v>2921</v>
      </c>
      <c r="E2923" s="127">
        <v>6950</v>
      </c>
      <c r="F2923" s="127" t="s">
        <v>348</v>
      </c>
      <c r="G2923" s="127">
        <v>6950</v>
      </c>
      <c r="H2923" s="127">
        <v>2019</v>
      </c>
      <c r="I2923" s="127">
        <v>0</v>
      </c>
      <c r="J2923" s="127">
        <v>1</v>
      </c>
      <c r="K2923" s="127">
        <v>1439.4</v>
      </c>
      <c r="L2923" s="127">
        <v>1393.1</v>
      </c>
      <c r="M2923" s="127">
        <v>1190028.76</v>
      </c>
      <c r="N2923" s="127">
        <v>275119.5</v>
      </c>
      <c r="O2923" s="127">
        <v>295190.11</v>
      </c>
      <c r="P2923" s="127">
        <v>551783.18999999994</v>
      </c>
      <c r="Q2923" s="127">
        <v>826.75</v>
      </c>
    </row>
    <row r="2924" spans="1:17" ht="38.25" x14ac:dyDescent="0.2">
      <c r="A2924" t="str">
        <f t="shared" si="45"/>
        <v>2019_6957</v>
      </c>
      <c r="D2924" s="126">
        <v>2922</v>
      </c>
      <c r="E2924" s="127">
        <v>6957</v>
      </c>
      <c r="F2924" s="127" t="s">
        <v>277</v>
      </c>
      <c r="G2924" s="127">
        <v>6957</v>
      </c>
      <c r="H2924" s="127">
        <v>2019</v>
      </c>
      <c r="I2924" s="127">
        <v>0</v>
      </c>
      <c r="J2924" s="127">
        <v>1</v>
      </c>
      <c r="K2924" s="127">
        <v>8940.2000000000007</v>
      </c>
      <c r="L2924" s="127">
        <v>8946</v>
      </c>
      <c r="M2924" s="127">
        <v>16765897.619999999</v>
      </c>
      <c r="N2924" s="127">
        <v>8890941.2699999996</v>
      </c>
      <c r="O2924" s="127">
        <v>9641332.8000000007</v>
      </c>
      <c r="P2924" s="127">
        <v>2153556.42</v>
      </c>
      <c r="Q2924" s="127">
        <v>1875.34</v>
      </c>
    </row>
    <row r="2925" spans="1:17" ht="25.5" x14ac:dyDescent="0.2">
      <c r="A2925" t="str">
        <f t="shared" si="45"/>
        <v>2019_5922</v>
      </c>
      <c r="D2925" s="126">
        <v>2923</v>
      </c>
      <c r="E2925" s="127">
        <v>5922</v>
      </c>
      <c r="F2925" s="127" t="s">
        <v>349</v>
      </c>
      <c r="G2925" s="127">
        <v>5922</v>
      </c>
      <c r="H2925" s="127">
        <v>2019</v>
      </c>
      <c r="I2925" s="127">
        <v>0</v>
      </c>
      <c r="J2925" s="127">
        <v>1</v>
      </c>
      <c r="K2925" s="127">
        <v>704</v>
      </c>
      <c r="L2925" s="127">
        <v>655</v>
      </c>
      <c r="M2925" s="127">
        <v>1017237.13</v>
      </c>
      <c r="N2925" s="127">
        <v>180110.85</v>
      </c>
      <c r="O2925" s="127">
        <v>188127.06</v>
      </c>
      <c r="P2925" s="127">
        <v>146234.92000000001</v>
      </c>
      <c r="Q2925" s="127">
        <v>1444.94</v>
      </c>
    </row>
    <row r="2926" spans="1:17" ht="25.5" x14ac:dyDescent="0.2">
      <c r="A2926" t="str">
        <f t="shared" si="45"/>
        <v>2019_819</v>
      </c>
      <c r="D2926" s="126">
        <v>2924</v>
      </c>
      <c r="E2926" s="127">
        <v>819</v>
      </c>
      <c r="F2926" s="127" t="s">
        <v>278</v>
      </c>
      <c r="G2926" s="127">
        <v>819</v>
      </c>
      <c r="H2926" s="127">
        <v>2019</v>
      </c>
      <c r="I2926" s="127">
        <v>0</v>
      </c>
      <c r="J2926" s="127">
        <v>1</v>
      </c>
      <c r="K2926" s="127">
        <v>539.29999999999995</v>
      </c>
      <c r="L2926" s="127">
        <v>549.29999999999995</v>
      </c>
      <c r="M2926" s="127">
        <v>286688.53000000003</v>
      </c>
      <c r="N2926" s="127">
        <v>349868.32</v>
      </c>
      <c r="O2926" s="127">
        <v>358556.66</v>
      </c>
      <c r="P2926" s="127">
        <v>221104</v>
      </c>
      <c r="Q2926" s="127">
        <v>531.59</v>
      </c>
    </row>
    <row r="2927" spans="1:17" ht="25.5" x14ac:dyDescent="0.2">
      <c r="A2927" t="str">
        <f t="shared" si="45"/>
        <v>2019_6969</v>
      </c>
      <c r="D2927" s="126">
        <v>2925</v>
      </c>
      <c r="E2927" s="127">
        <v>6969</v>
      </c>
      <c r="F2927" s="127" t="s">
        <v>279</v>
      </c>
      <c r="G2927" s="127">
        <v>6969</v>
      </c>
      <c r="H2927" s="127">
        <v>2019</v>
      </c>
      <c r="I2927" s="127">
        <v>0</v>
      </c>
      <c r="J2927" s="127">
        <v>1</v>
      </c>
      <c r="K2927" s="127">
        <v>341.7</v>
      </c>
      <c r="L2927" s="127">
        <v>293.10000000000002</v>
      </c>
      <c r="M2927" s="127">
        <v>725320.7</v>
      </c>
      <c r="N2927" s="127">
        <v>336740.09</v>
      </c>
      <c r="O2927" s="127">
        <v>349379.87</v>
      </c>
      <c r="P2927" s="127">
        <v>183735.31</v>
      </c>
      <c r="Q2927" s="127">
        <v>2122.6799999999998</v>
      </c>
    </row>
    <row r="2928" spans="1:17" ht="25.5" x14ac:dyDescent="0.2">
      <c r="A2928" t="str">
        <f t="shared" si="45"/>
        <v>2019_6975</v>
      </c>
      <c r="D2928" s="126">
        <v>2926</v>
      </c>
      <c r="E2928" s="127">
        <v>6975</v>
      </c>
      <c r="F2928" s="127" t="s">
        <v>280</v>
      </c>
      <c r="G2928" s="127">
        <v>6975</v>
      </c>
      <c r="H2928" s="127">
        <v>2019</v>
      </c>
      <c r="I2928" s="127">
        <v>0</v>
      </c>
      <c r="J2928" s="127">
        <v>1</v>
      </c>
      <c r="K2928" s="127">
        <v>1332.8</v>
      </c>
      <c r="L2928" s="127">
        <v>1318.6</v>
      </c>
      <c r="M2928" s="127">
        <v>280960.03000000003</v>
      </c>
      <c r="N2928" s="127">
        <v>200263.21</v>
      </c>
      <c r="O2928" s="127">
        <v>204150.7</v>
      </c>
      <c r="P2928" s="127">
        <v>137250.28</v>
      </c>
      <c r="Q2928" s="127">
        <v>210.8</v>
      </c>
    </row>
    <row r="2929" spans="1:17" ht="25.5" x14ac:dyDescent="0.2">
      <c r="A2929" t="str">
        <f t="shared" si="45"/>
        <v>2019_6983</v>
      </c>
      <c r="D2929" s="126">
        <v>2927</v>
      </c>
      <c r="E2929" s="127">
        <v>6983</v>
      </c>
      <c r="F2929" s="127" t="s">
        <v>281</v>
      </c>
      <c r="G2929" s="127">
        <v>6983</v>
      </c>
      <c r="H2929" s="127">
        <v>2019</v>
      </c>
      <c r="I2929" s="127">
        <v>0</v>
      </c>
      <c r="J2929" s="127">
        <v>1</v>
      </c>
      <c r="K2929" s="127">
        <v>938.2</v>
      </c>
      <c r="L2929" s="127">
        <v>914.2</v>
      </c>
      <c r="M2929" s="127">
        <v>247895.81</v>
      </c>
      <c r="N2929" s="127">
        <v>198004.28</v>
      </c>
      <c r="O2929" s="127">
        <v>208215.54</v>
      </c>
      <c r="P2929" s="127">
        <v>189224.75</v>
      </c>
      <c r="Q2929" s="127">
        <v>264.22000000000003</v>
      </c>
    </row>
    <row r="2930" spans="1:17" ht="25.5" x14ac:dyDescent="0.2">
      <c r="A2930" t="str">
        <f t="shared" si="45"/>
        <v>2019_6985</v>
      </c>
      <c r="D2930" s="126">
        <v>2928</v>
      </c>
      <c r="E2930" s="127">
        <v>6985</v>
      </c>
      <c r="F2930" s="127" t="s">
        <v>282</v>
      </c>
      <c r="G2930" s="127">
        <v>6985</v>
      </c>
      <c r="H2930" s="127">
        <v>2019</v>
      </c>
      <c r="I2930" s="127">
        <v>0</v>
      </c>
      <c r="J2930" s="127">
        <v>1</v>
      </c>
      <c r="K2930" s="127">
        <v>870.1</v>
      </c>
      <c r="L2930" s="127">
        <v>964.1</v>
      </c>
      <c r="M2930" s="127">
        <v>211370.17</v>
      </c>
      <c r="N2930" s="127">
        <v>180021.96</v>
      </c>
      <c r="O2930" s="127">
        <v>182722.03</v>
      </c>
      <c r="P2930" s="127">
        <v>220185.79</v>
      </c>
      <c r="Q2930" s="127">
        <v>242.93</v>
      </c>
    </row>
    <row r="2931" spans="1:17" ht="25.5" x14ac:dyDescent="0.2">
      <c r="A2931" t="str">
        <f t="shared" si="45"/>
        <v>2019_6987</v>
      </c>
      <c r="D2931" s="126">
        <v>2929</v>
      </c>
      <c r="E2931" s="127">
        <v>6987</v>
      </c>
      <c r="F2931" s="127" t="s">
        <v>283</v>
      </c>
      <c r="G2931" s="127">
        <v>6987</v>
      </c>
      <c r="H2931" s="127">
        <v>2019</v>
      </c>
      <c r="I2931" s="127">
        <v>0</v>
      </c>
      <c r="J2931" s="127">
        <v>1</v>
      </c>
      <c r="K2931" s="127">
        <v>629.9</v>
      </c>
      <c r="L2931" s="127">
        <v>611.9</v>
      </c>
      <c r="M2931" s="127">
        <v>1016206.2</v>
      </c>
      <c r="N2931" s="127">
        <v>597519.04</v>
      </c>
      <c r="O2931" s="127">
        <v>615746.56000000006</v>
      </c>
      <c r="P2931" s="127">
        <v>268029.09999999998</v>
      </c>
      <c r="Q2931" s="127">
        <v>1613.28</v>
      </c>
    </row>
    <row r="2932" spans="1:17" ht="25.5" x14ac:dyDescent="0.2">
      <c r="A2932" t="str">
        <f t="shared" si="45"/>
        <v>2019_6990</v>
      </c>
      <c r="D2932" s="126">
        <v>2930</v>
      </c>
      <c r="E2932" s="127">
        <v>6990</v>
      </c>
      <c r="F2932" s="127" t="s">
        <v>284</v>
      </c>
      <c r="G2932" s="127">
        <v>6990</v>
      </c>
      <c r="H2932" s="127">
        <v>2019</v>
      </c>
      <c r="I2932" s="127">
        <v>0</v>
      </c>
      <c r="J2932" s="127">
        <v>1</v>
      </c>
      <c r="K2932" s="127">
        <v>828</v>
      </c>
      <c r="L2932" s="127">
        <v>777.9</v>
      </c>
      <c r="M2932" s="127">
        <v>166517.09</v>
      </c>
      <c r="N2932" s="127">
        <v>600142.93999999994</v>
      </c>
      <c r="O2932" s="127">
        <v>608473.05000000005</v>
      </c>
      <c r="P2932" s="127">
        <v>487791.18</v>
      </c>
      <c r="Q2932" s="127">
        <v>201.11</v>
      </c>
    </row>
    <row r="2933" spans="1:17" ht="38.25" x14ac:dyDescent="0.2">
      <c r="A2933" t="str">
        <f t="shared" si="45"/>
        <v>2019_6961</v>
      </c>
      <c r="D2933" s="126">
        <v>2931</v>
      </c>
      <c r="E2933" s="127">
        <v>6961</v>
      </c>
      <c r="F2933" s="127" t="s">
        <v>350</v>
      </c>
      <c r="G2933" s="127">
        <v>6961</v>
      </c>
      <c r="H2933" s="127">
        <v>2019</v>
      </c>
      <c r="I2933" s="127">
        <v>0</v>
      </c>
      <c r="J2933" s="127">
        <v>1</v>
      </c>
      <c r="K2933" s="127">
        <v>3093.7</v>
      </c>
      <c r="L2933" s="127">
        <v>3301.7</v>
      </c>
      <c r="M2933" s="127">
        <v>2828256.7</v>
      </c>
      <c r="N2933" s="127">
        <v>1525906.1</v>
      </c>
      <c r="O2933" s="127">
        <v>1618930.21</v>
      </c>
      <c r="P2933" s="127">
        <v>1018035</v>
      </c>
      <c r="Q2933" s="127">
        <v>914.2</v>
      </c>
    </row>
    <row r="2934" spans="1:17" ht="25.5" x14ac:dyDescent="0.2">
      <c r="A2934" t="str">
        <f t="shared" si="45"/>
        <v>2019_6992</v>
      </c>
      <c r="D2934" s="126">
        <v>2932</v>
      </c>
      <c r="E2934" s="127">
        <v>6992</v>
      </c>
      <c r="F2934" s="127" t="s">
        <v>285</v>
      </c>
      <c r="G2934" s="127">
        <v>6992</v>
      </c>
      <c r="H2934" s="127">
        <v>2019</v>
      </c>
      <c r="I2934" s="127">
        <v>0</v>
      </c>
      <c r="J2934" s="127">
        <v>1</v>
      </c>
      <c r="K2934" s="127">
        <v>563.5</v>
      </c>
      <c r="L2934" s="127">
        <v>585</v>
      </c>
      <c r="M2934" s="127">
        <v>517670.52</v>
      </c>
      <c r="N2934" s="127">
        <v>288255.44</v>
      </c>
      <c r="O2934" s="127">
        <v>512534.02</v>
      </c>
      <c r="P2934" s="127">
        <v>444155</v>
      </c>
      <c r="Q2934" s="127">
        <v>918.67</v>
      </c>
    </row>
    <row r="2935" spans="1:17" x14ac:dyDescent="0.2">
      <c r="A2935" t="str">
        <f t="shared" si="45"/>
        <v>2019_7002</v>
      </c>
      <c r="D2935" s="126">
        <v>2933</v>
      </c>
      <c r="E2935" s="127">
        <v>7002</v>
      </c>
      <c r="F2935" s="127" t="s">
        <v>286</v>
      </c>
      <c r="G2935" s="127">
        <v>7002</v>
      </c>
      <c r="H2935" s="127">
        <v>2019</v>
      </c>
      <c r="I2935" s="127">
        <v>0</v>
      </c>
      <c r="J2935" s="127">
        <v>1</v>
      </c>
      <c r="K2935" s="127">
        <v>204.3</v>
      </c>
      <c r="L2935" s="127">
        <v>199.3</v>
      </c>
      <c r="M2935" s="127">
        <v>312127.73</v>
      </c>
      <c r="N2935" s="127">
        <v>150629.72</v>
      </c>
      <c r="O2935" s="127">
        <v>154446.75</v>
      </c>
      <c r="P2935" s="127">
        <v>98050.34</v>
      </c>
      <c r="Q2935" s="127">
        <v>1527.79</v>
      </c>
    </row>
    <row r="2936" spans="1:17" ht="25.5" x14ac:dyDescent="0.2">
      <c r="A2936" t="str">
        <f t="shared" si="45"/>
        <v>2019_7029</v>
      </c>
      <c r="D2936" s="126">
        <v>2934</v>
      </c>
      <c r="E2936" s="127">
        <v>7029</v>
      </c>
      <c r="F2936" s="127" t="s">
        <v>287</v>
      </c>
      <c r="G2936" s="127">
        <v>7029</v>
      </c>
      <c r="H2936" s="127">
        <v>2019</v>
      </c>
      <c r="I2936" s="127">
        <v>0</v>
      </c>
      <c r="J2936" s="127">
        <v>1</v>
      </c>
      <c r="K2936" s="127">
        <v>1101.4000000000001</v>
      </c>
      <c r="L2936" s="127">
        <v>1142.8</v>
      </c>
      <c r="M2936" s="127">
        <v>549163.93999999994</v>
      </c>
      <c r="N2936" s="127">
        <v>429074.54</v>
      </c>
      <c r="O2936" s="127">
        <v>450797.56</v>
      </c>
      <c r="P2936" s="127">
        <v>360848.36</v>
      </c>
      <c r="Q2936" s="127">
        <v>498.61</v>
      </c>
    </row>
    <row r="2937" spans="1:17" x14ac:dyDescent="0.2">
      <c r="A2937" t="str">
        <f t="shared" si="45"/>
        <v>2019_7038</v>
      </c>
      <c r="D2937" s="126">
        <v>2935</v>
      </c>
      <c r="E2937" s="127">
        <v>7038</v>
      </c>
      <c r="F2937" s="127" t="s">
        <v>288</v>
      </c>
      <c r="G2937" s="127">
        <v>7038</v>
      </c>
      <c r="H2937" s="127">
        <v>2019</v>
      </c>
      <c r="I2937" s="127">
        <v>0</v>
      </c>
      <c r="J2937" s="127">
        <v>1</v>
      </c>
      <c r="K2937" s="127">
        <v>838.3</v>
      </c>
      <c r="L2937" s="127">
        <v>888.3</v>
      </c>
      <c r="M2937" s="127">
        <v>436320.51</v>
      </c>
      <c r="N2937" s="127">
        <v>219705.01</v>
      </c>
      <c r="O2937" s="127">
        <v>233600.65</v>
      </c>
      <c r="P2937" s="127">
        <v>289720.01</v>
      </c>
      <c r="Q2937" s="127">
        <v>520.48</v>
      </c>
    </row>
    <row r="2938" spans="1:17" ht="25.5" x14ac:dyDescent="0.2">
      <c r="A2938" t="str">
        <f t="shared" si="45"/>
        <v>2019_7047</v>
      </c>
      <c r="D2938" s="126">
        <v>2936</v>
      </c>
      <c r="E2938" s="127">
        <v>7047</v>
      </c>
      <c r="F2938" s="127" t="s">
        <v>289</v>
      </c>
      <c r="G2938" s="127">
        <v>7047</v>
      </c>
      <c r="H2938" s="127">
        <v>2019</v>
      </c>
      <c r="I2938" s="127">
        <v>0</v>
      </c>
      <c r="J2938" s="127">
        <v>1</v>
      </c>
      <c r="K2938" s="127">
        <v>321.3</v>
      </c>
      <c r="L2938" s="127">
        <v>410.1</v>
      </c>
      <c r="M2938" s="127">
        <v>137833.82</v>
      </c>
      <c r="N2938" s="127">
        <v>0</v>
      </c>
      <c r="O2938" s="127">
        <v>914.39</v>
      </c>
      <c r="P2938" s="127">
        <v>57796</v>
      </c>
      <c r="Q2938" s="127">
        <v>428.99</v>
      </c>
    </row>
    <row r="2939" spans="1:17" x14ac:dyDescent="0.2">
      <c r="A2939" t="str">
        <f t="shared" si="45"/>
        <v>2019_7056</v>
      </c>
      <c r="D2939" s="126">
        <v>2937</v>
      </c>
      <c r="E2939" s="127">
        <v>7056</v>
      </c>
      <c r="F2939" s="127" t="s">
        <v>290</v>
      </c>
      <c r="G2939" s="127">
        <v>7056</v>
      </c>
      <c r="H2939" s="127">
        <v>2019</v>
      </c>
      <c r="I2939" s="127">
        <v>0</v>
      </c>
      <c r="J2939" s="127">
        <v>1</v>
      </c>
      <c r="K2939" s="127">
        <v>1717.9</v>
      </c>
      <c r="L2939" s="127">
        <v>1689.5</v>
      </c>
      <c r="M2939" s="127">
        <v>2107288.33</v>
      </c>
      <c r="N2939" s="127">
        <v>500488.44</v>
      </c>
      <c r="O2939" s="127">
        <v>544670.15</v>
      </c>
      <c r="P2939" s="127">
        <v>325799.99</v>
      </c>
      <c r="Q2939" s="127">
        <v>1226.67</v>
      </c>
    </row>
    <row r="2940" spans="1:17" ht="25.5" x14ac:dyDescent="0.2">
      <c r="A2940" t="str">
        <f t="shared" si="45"/>
        <v>2019_7092</v>
      </c>
      <c r="D2940" s="126">
        <v>2938</v>
      </c>
      <c r="E2940" s="127">
        <v>7092</v>
      </c>
      <c r="F2940" s="127" t="s">
        <v>291</v>
      </c>
      <c r="G2940" s="127">
        <v>7092</v>
      </c>
      <c r="H2940" s="127">
        <v>2019</v>
      </c>
      <c r="I2940" s="127">
        <v>0</v>
      </c>
      <c r="J2940" s="127">
        <v>1</v>
      </c>
      <c r="K2940" s="127">
        <v>466</v>
      </c>
      <c r="L2940" s="127">
        <v>446</v>
      </c>
      <c r="M2940" s="127">
        <v>431067.16</v>
      </c>
      <c r="N2940" s="127">
        <v>361843.01</v>
      </c>
      <c r="O2940" s="127">
        <v>370294.33</v>
      </c>
      <c r="P2940" s="127">
        <v>145210.76999999999</v>
      </c>
      <c r="Q2940" s="127">
        <v>925.04</v>
      </c>
    </row>
    <row r="2941" spans="1:17" ht="25.5" x14ac:dyDescent="0.2">
      <c r="A2941" t="str">
        <f t="shared" si="45"/>
        <v>2019_7098</v>
      </c>
      <c r="D2941" s="126">
        <v>2939</v>
      </c>
      <c r="E2941" s="127">
        <v>7098</v>
      </c>
      <c r="F2941" s="127" t="s">
        <v>292</v>
      </c>
      <c r="G2941" s="127">
        <v>7098</v>
      </c>
      <c r="H2941" s="127">
        <v>2019</v>
      </c>
      <c r="I2941" s="127">
        <v>0</v>
      </c>
      <c r="J2941" s="127">
        <v>1</v>
      </c>
      <c r="K2941" s="127">
        <v>550.6</v>
      </c>
      <c r="L2941" s="127">
        <v>576</v>
      </c>
      <c r="M2941" s="127">
        <v>247260.95</v>
      </c>
      <c r="N2941" s="127">
        <v>100178.06</v>
      </c>
      <c r="O2941" s="127">
        <v>105564.3</v>
      </c>
      <c r="P2941" s="127">
        <v>197547.69</v>
      </c>
      <c r="Q2941" s="127">
        <v>449.08</v>
      </c>
    </row>
    <row r="2942" spans="1:17" ht="25.5" x14ac:dyDescent="0.2">
      <c r="A2942" t="str">
        <f t="shared" si="45"/>
        <v>2019_7110</v>
      </c>
      <c r="D2942" s="126">
        <v>2940</v>
      </c>
      <c r="E2942" s="127">
        <v>7110</v>
      </c>
      <c r="F2942" s="127" t="s">
        <v>293</v>
      </c>
      <c r="G2942" s="127">
        <v>7110</v>
      </c>
      <c r="H2942" s="127">
        <v>2019</v>
      </c>
      <c r="I2942" s="127">
        <v>0</v>
      </c>
      <c r="J2942" s="127">
        <v>1</v>
      </c>
      <c r="K2942" s="127">
        <v>934.5</v>
      </c>
      <c r="L2942" s="127">
        <v>992.7</v>
      </c>
      <c r="M2942" s="127">
        <v>385481.06</v>
      </c>
      <c r="N2942" s="127">
        <v>280115.32</v>
      </c>
      <c r="O2942" s="127">
        <v>315578.28000000003</v>
      </c>
      <c r="P2942" s="127">
        <v>319444.51</v>
      </c>
      <c r="Q2942" s="127">
        <v>412.5</v>
      </c>
    </row>
    <row r="2943" spans="1:17" x14ac:dyDescent="0.2">
      <c r="A2943" t="str">
        <f t="shared" si="45"/>
        <v>2020_9</v>
      </c>
      <c r="D2943" s="126">
        <v>2941</v>
      </c>
      <c r="E2943" s="127">
        <v>9</v>
      </c>
      <c r="F2943" s="127" t="s">
        <v>0</v>
      </c>
      <c r="G2943" s="127">
        <v>9</v>
      </c>
      <c r="H2943" s="127">
        <v>2020</v>
      </c>
      <c r="I2943" s="127">
        <v>0</v>
      </c>
      <c r="J2943" s="127">
        <v>1</v>
      </c>
      <c r="K2943" s="127">
        <v>645.20000000000005</v>
      </c>
      <c r="L2943" s="127">
        <v>586.20000000000005</v>
      </c>
      <c r="M2943" s="127">
        <v>545828.74</v>
      </c>
      <c r="N2943" s="127">
        <v>329956.84999999998</v>
      </c>
      <c r="O2943" s="127">
        <v>339628.58</v>
      </c>
      <c r="P2943" s="127">
        <v>273950.58</v>
      </c>
      <c r="Q2943" s="127">
        <v>845.98</v>
      </c>
    </row>
    <row r="2944" spans="1:17" x14ac:dyDescent="0.2">
      <c r="A2944" t="str">
        <f t="shared" si="45"/>
        <v>2020_441</v>
      </c>
      <c r="D2944" s="126">
        <v>2942</v>
      </c>
      <c r="E2944" s="127">
        <v>441</v>
      </c>
      <c r="F2944" s="127" t="s">
        <v>295</v>
      </c>
      <c r="G2944" s="127">
        <v>441</v>
      </c>
      <c r="H2944" s="127">
        <v>2020</v>
      </c>
      <c r="I2944" s="127">
        <v>0</v>
      </c>
      <c r="J2944" s="127">
        <v>1</v>
      </c>
      <c r="K2944" s="127">
        <v>780.7</v>
      </c>
      <c r="L2944" s="127">
        <v>695.5</v>
      </c>
      <c r="M2944" s="127">
        <v>256699.16</v>
      </c>
      <c r="N2944" s="127">
        <v>208625.49</v>
      </c>
      <c r="O2944" s="127">
        <v>213825.87</v>
      </c>
      <c r="P2944" s="127">
        <v>163027.63</v>
      </c>
      <c r="Q2944" s="127">
        <v>328.81</v>
      </c>
    </row>
    <row r="2945" spans="1:17" ht="25.5" x14ac:dyDescent="0.2">
      <c r="A2945" t="str">
        <f t="shared" si="45"/>
        <v>2020_18</v>
      </c>
      <c r="D2945" s="126">
        <v>2943</v>
      </c>
      <c r="E2945" s="127">
        <v>18</v>
      </c>
      <c r="F2945" s="127" t="s">
        <v>10</v>
      </c>
      <c r="G2945" s="127">
        <v>18</v>
      </c>
      <c r="H2945" s="127">
        <v>2020</v>
      </c>
      <c r="I2945" s="127">
        <v>0</v>
      </c>
      <c r="J2945" s="127">
        <v>1</v>
      </c>
      <c r="K2945" s="127">
        <v>297.39999999999998</v>
      </c>
      <c r="L2945" s="127">
        <v>241</v>
      </c>
      <c r="M2945" s="127">
        <v>264426.78999999998</v>
      </c>
      <c r="N2945" s="127">
        <v>149834.96</v>
      </c>
      <c r="O2945" s="127">
        <v>164074.85999999999</v>
      </c>
      <c r="P2945" s="127">
        <v>144897.5</v>
      </c>
      <c r="Q2945" s="127">
        <v>889.13</v>
      </c>
    </row>
    <row r="2946" spans="1:17" ht="38.25" x14ac:dyDescent="0.2">
      <c r="A2946" t="str">
        <f t="shared" si="45"/>
        <v>2020_27</v>
      </c>
      <c r="D2946" s="126">
        <v>2944</v>
      </c>
      <c r="E2946" s="127">
        <v>27</v>
      </c>
      <c r="F2946" s="127" t="s">
        <v>324</v>
      </c>
      <c r="G2946" s="127">
        <v>27</v>
      </c>
      <c r="H2946" s="127">
        <v>2020</v>
      </c>
      <c r="I2946" s="127">
        <v>0</v>
      </c>
      <c r="J2946" s="127">
        <v>1</v>
      </c>
      <c r="K2946" s="127">
        <v>1932.2</v>
      </c>
      <c r="L2946" s="127">
        <v>2006.5</v>
      </c>
      <c r="M2946" s="127">
        <v>1597274.63</v>
      </c>
      <c r="N2946" s="127">
        <v>154.43</v>
      </c>
      <c r="O2946" s="127">
        <v>24396.83</v>
      </c>
      <c r="P2946" s="127">
        <v>236233.79</v>
      </c>
      <c r="Q2946" s="127">
        <v>826.66</v>
      </c>
    </row>
    <row r="2947" spans="1:17" ht="25.5" x14ac:dyDescent="0.2">
      <c r="A2947" t="str">
        <f t="shared" si="45"/>
        <v>2020_63</v>
      </c>
      <c r="D2947" s="126">
        <v>2945</v>
      </c>
      <c r="E2947" s="127">
        <v>63</v>
      </c>
      <c r="F2947" s="127" t="s">
        <v>325</v>
      </c>
      <c r="G2947" s="127">
        <v>63</v>
      </c>
      <c r="H2947" s="127">
        <v>2020</v>
      </c>
      <c r="I2947" s="127">
        <v>0</v>
      </c>
      <c r="J2947" s="127">
        <v>1</v>
      </c>
      <c r="K2947" s="127">
        <v>577.4</v>
      </c>
      <c r="L2947" s="127">
        <v>562.4</v>
      </c>
      <c r="M2947" s="127">
        <v>215109.37</v>
      </c>
      <c r="N2947" s="127">
        <v>279228.59000000003</v>
      </c>
      <c r="O2947" s="127">
        <v>281878.12</v>
      </c>
      <c r="P2947" s="127">
        <v>367716.5</v>
      </c>
      <c r="Q2947" s="127">
        <v>372.55</v>
      </c>
    </row>
    <row r="2948" spans="1:17" ht="38.25" x14ac:dyDescent="0.2">
      <c r="A2948" t="str">
        <f t="shared" ref="A2948:A3011" si="46">CONCATENATE(H2948,"_",G2948)</f>
        <v>2020_72</v>
      </c>
      <c r="D2948" s="126">
        <v>2946</v>
      </c>
      <c r="E2948" s="127">
        <v>72</v>
      </c>
      <c r="F2948" s="127" t="s">
        <v>11</v>
      </c>
      <c r="G2948" s="127">
        <v>72</v>
      </c>
      <c r="H2948" s="127">
        <v>2020</v>
      </c>
      <c r="I2948" s="127">
        <v>0</v>
      </c>
      <c r="J2948" s="127">
        <v>1</v>
      </c>
      <c r="K2948" s="127">
        <v>216.9</v>
      </c>
      <c r="L2948" s="127">
        <v>105</v>
      </c>
      <c r="M2948" s="127">
        <v>386444.08</v>
      </c>
      <c r="N2948" s="127">
        <v>100081.95</v>
      </c>
      <c r="O2948" s="127">
        <v>103847.77</v>
      </c>
      <c r="P2948" s="127">
        <v>96142.66</v>
      </c>
      <c r="Q2948" s="127">
        <v>1781.67</v>
      </c>
    </row>
    <row r="2949" spans="1:17" x14ac:dyDescent="0.2">
      <c r="A2949" t="str">
        <f t="shared" si="46"/>
        <v>2020_81</v>
      </c>
      <c r="D2949" s="126">
        <v>2947</v>
      </c>
      <c r="E2949" s="127">
        <v>81</v>
      </c>
      <c r="F2949" s="127" t="s">
        <v>12</v>
      </c>
      <c r="G2949" s="127">
        <v>81</v>
      </c>
      <c r="H2949" s="127">
        <v>2020</v>
      </c>
      <c r="I2949" s="127">
        <v>0</v>
      </c>
      <c r="J2949" s="127">
        <v>1</v>
      </c>
      <c r="K2949" s="127">
        <v>1151.0999999999999</v>
      </c>
      <c r="L2949" s="127">
        <v>1136.5</v>
      </c>
      <c r="M2949" s="127">
        <v>958157.11</v>
      </c>
      <c r="N2949" s="127">
        <v>494790.39</v>
      </c>
      <c r="O2949" s="127">
        <v>501037.18</v>
      </c>
      <c r="P2949" s="127">
        <v>255444.38</v>
      </c>
      <c r="Q2949" s="127">
        <v>832.38</v>
      </c>
    </row>
    <row r="2950" spans="1:17" x14ac:dyDescent="0.2">
      <c r="A2950" t="str">
        <f t="shared" si="46"/>
        <v>2020_99</v>
      </c>
      <c r="D2950" s="126">
        <v>2948</v>
      </c>
      <c r="E2950" s="127">
        <v>99</v>
      </c>
      <c r="F2950" s="127" t="s">
        <v>13</v>
      </c>
      <c r="G2950" s="127">
        <v>99</v>
      </c>
      <c r="H2950" s="127">
        <v>2020</v>
      </c>
      <c r="I2950" s="127">
        <v>0</v>
      </c>
      <c r="J2950" s="127">
        <v>1</v>
      </c>
      <c r="K2950" s="127">
        <v>511.8</v>
      </c>
      <c r="L2950" s="127">
        <v>638.6</v>
      </c>
      <c r="M2950" s="127">
        <v>280080.53000000003</v>
      </c>
      <c r="N2950" s="127">
        <v>197575.7</v>
      </c>
      <c r="O2950" s="127">
        <v>199247.54</v>
      </c>
      <c r="P2950" s="127">
        <v>107911.5</v>
      </c>
      <c r="Q2950" s="127">
        <v>547.25</v>
      </c>
    </row>
    <row r="2951" spans="1:17" x14ac:dyDescent="0.2">
      <c r="A2951" t="str">
        <f t="shared" si="46"/>
        <v>2020_108</v>
      </c>
      <c r="D2951" s="126">
        <v>2949</v>
      </c>
      <c r="E2951" s="127">
        <v>108</v>
      </c>
      <c r="F2951" s="127" t="s">
        <v>14</v>
      </c>
      <c r="G2951" s="127">
        <v>108</v>
      </c>
      <c r="H2951" s="127">
        <v>2020</v>
      </c>
      <c r="I2951" s="127">
        <v>0</v>
      </c>
      <c r="J2951" s="127">
        <v>1</v>
      </c>
      <c r="K2951" s="127">
        <v>264.39999999999998</v>
      </c>
      <c r="L2951" s="127">
        <v>140</v>
      </c>
      <c r="M2951" s="127">
        <v>150678.09</v>
      </c>
      <c r="N2951" s="127">
        <v>59292.4</v>
      </c>
      <c r="O2951" s="127">
        <v>60805.77</v>
      </c>
      <c r="P2951" s="127">
        <v>49569.5</v>
      </c>
      <c r="Q2951" s="127">
        <v>569.89</v>
      </c>
    </row>
    <row r="2952" spans="1:17" x14ac:dyDescent="0.2">
      <c r="A2952" t="str">
        <f t="shared" si="46"/>
        <v>2020_126</v>
      </c>
      <c r="D2952" s="126">
        <v>2950</v>
      </c>
      <c r="E2952" s="127">
        <v>126</v>
      </c>
      <c r="F2952" s="127" t="s">
        <v>15</v>
      </c>
      <c r="G2952" s="127">
        <v>126</v>
      </c>
      <c r="H2952" s="127">
        <v>2020</v>
      </c>
      <c r="I2952" s="127">
        <v>0</v>
      </c>
      <c r="J2952" s="127">
        <v>2</v>
      </c>
      <c r="K2952" s="127">
        <v>1441.7</v>
      </c>
      <c r="L2952" s="127">
        <v>1416.9</v>
      </c>
      <c r="M2952" s="127">
        <v>1045029.89</v>
      </c>
      <c r="N2952" s="127">
        <v>484115.24</v>
      </c>
      <c r="O2952" s="127">
        <v>498966.95</v>
      </c>
      <c r="P2952" s="127">
        <v>503851.47</v>
      </c>
      <c r="Q2952" s="127">
        <v>724.86</v>
      </c>
    </row>
    <row r="2953" spans="1:17" ht="25.5" x14ac:dyDescent="0.2">
      <c r="A2953" t="str">
        <f t="shared" si="46"/>
        <v>2020_135</v>
      </c>
      <c r="D2953" s="126">
        <v>2951</v>
      </c>
      <c r="E2953" s="127">
        <v>135</v>
      </c>
      <c r="F2953" s="127" t="s">
        <v>16</v>
      </c>
      <c r="G2953" s="127">
        <v>135</v>
      </c>
      <c r="H2953" s="127">
        <v>2020</v>
      </c>
      <c r="I2953" s="127">
        <v>0</v>
      </c>
      <c r="J2953" s="127">
        <v>1</v>
      </c>
      <c r="K2953" s="127">
        <v>1095</v>
      </c>
      <c r="L2953" s="127">
        <v>1083.7</v>
      </c>
      <c r="M2953" s="127">
        <v>969944.9</v>
      </c>
      <c r="N2953" s="127">
        <v>294898.59000000003</v>
      </c>
      <c r="O2953" s="127">
        <v>312849.71000000002</v>
      </c>
      <c r="P2953" s="127">
        <v>280453.53000000003</v>
      </c>
      <c r="Q2953" s="127">
        <v>885.79</v>
      </c>
    </row>
    <row r="2954" spans="1:17" ht="25.5" x14ac:dyDescent="0.2">
      <c r="A2954" t="str">
        <f t="shared" si="46"/>
        <v>2020_171</v>
      </c>
      <c r="D2954" s="126">
        <v>2952</v>
      </c>
      <c r="E2954" s="127">
        <v>171</v>
      </c>
      <c r="F2954" s="127" t="s">
        <v>326</v>
      </c>
      <c r="G2954" s="127">
        <v>171</v>
      </c>
      <c r="H2954" s="127">
        <v>2020</v>
      </c>
      <c r="I2954" s="127">
        <v>0</v>
      </c>
      <c r="J2954" s="127">
        <v>1</v>
      </c>
      <c r="K2954" s="127">
        <v>803.2</v>
      </c>
      <c r="L2954" s="127">
        <v>757.2</v>
      </c>
      <c r="M2954" s="127">
        <v>965606.39</v>
      </c>
      <c r="N2954" s="127">
        <v>113952.54</v>
      </c>
      <c r="O2954" s="127">
        <v>116298.76</v>
      </c>
      <c r="P2954" s="127">
        <v>288800.7</v>
      </c>
      <c r="Q2954" s="127">
        <v>1202.2</v>
      </c>
    </row>
    <row r="2955" spans="1:17" x14ac:dyDescent="0.2">
      <c r="A2955" t="str">
        <f t="shared" si="46"/>
        <v>2020_225</v>
      </c>
      <c r="D2955" s="126">
        <v>2953</v>
      </c>
      <c r="E2955" s="127">
        <v>225</v>
      </c>
      <c r="F2955" s="127" t="s">
        <v>17</v>
      </c>
      <c r="G2955" s="127">
        <v>225</v>
      </c>
      <c r="H2955" s="127">
        <v>2020</v>
      </c>
      <c r="I2955" s="127">
        <v>0</v>
      </c>
      <c r="J2955" s="127">
        <v>1</v>
      </c>
      <c r="K2955" s="127">
        <v>4477.3999999999996</v>
      </c>
      <c r="L2955" s="127">
        <v>4811</v>
      </c>
      <c r="M2955" s="127">
        <v>3445157.37</v>
      </c>
      <c r="N2955" s="127">
        <v>420970.57</v>
      </c>
      <c r="O2955" s="127">
        <v>484376.48</v>
      </c>
      <c r="P2955" s="127">
        <v>1138081.31</v>
      </c>
      <c r="Q2955" s="127">
        <v>769.45</v>
      </c>
    </row>
    <row r="2956" spans="1:17" x14ac:dyDescent="0.2">
      <c r="A2956" t="str">
        <f t="shared" si="46"/>
        <v>2020_234</v>
      </c>
      <c r="D2956" s="126">
        <v>2954</v>
      </c>
      <c r="E2956" s="127">
        <v>234</v>
      </c>
      <c r="F2956" s="127" t="s">
        <v>18</v>
      </c>
      <c r="G2956" s="127">
        <v>234</v>
      </c>
      <c r="H2956" s="127">
        <v>2020</v>
      </c>
      <c r="I2956" s="127">
        <v>0</v>
      </c>
      <c r="J2956" s="127">
        <v>1</v>
      </c>
      <c r="K2956" s="127">
        <v>1298.2</v>
      </c>
      <c r="L2956" s="127">
        <v>1198.5999999999999</v>
      </c>
      <c r="M2956" s="127">
        <v>330188.78999999998</v>
      </c>
      <c r="N2956" s="127">
        <v>199604.53</v>
      </c>
      <c r="O2956" s="127">
        <v>202715.32</v>
      </c>
      <c r="P2956" s="127">
        <v>204706.42</v>
      </c>
      <c r="Q2956" s="127">
        <v>254.34</v>
      </c>
    </row>
    <row r="2957" spans="1:17" x14ac:dyDescent="0.2">
      <c r="A2957" t="str">
        <f t="shared" si="46"/>
        <v>2020_243</v>
      </c>
      <c r="D2957" s="126">
        <v>2955</v>
      </c>
      <c r="E2957" s="127">
        <v>243</v>
      </c>
      <c r="F2957" s="127" t="s">
        <v>19</v>
      </c>
      <c r="G2957" s="127">
        <v>243</v>
      </c>
      <c r="H2957" s="127">
        <v>2020</v>
      </c>
      <c r="I2957" s="127">
        <v>0</v>
      </c>
      <c r="J2957" s="127">
        <v>1</v>
      </c>
      <c r="K2957" s="127">
        <v>234.3</v>
      </c>
      <c r="L2957" s="127">
        <v>134</v>
      </c>
      <c r="M2957" s="127">
        <v>997728.58</v>
      </c>
      <c r="N2957" s="127">
        <v>308804.89</v>
      </c>
      <c r="O2957" s="127">
        <v>314722.53000000003</v>
      </c>
      <c r="P2957" s="127">
        <v>37443</v>
      </c>
      <c r="Q2957" s="127">
        <v>4258.34</v>
      </c>
    </row>
    <row r="2958" spans="1:17" x14ac:dyDescent="0.2">
      <c r="A2958" t="str">
        <f t="shared" si="46"/>
        <v>2020_261</v>
      </c>
      <c r="D2958" s="126">
        <v>2956</v>
      </c>
      <c r="E2958" s="127">
        <v>261</v>
      </c>
      <c r="F2958" s="127" t="s">
        <v>20</v>
      </c>
      <c r="G2958" s="127">
        <v>261</v>
      </c>
      <c r="H2958" s="127">
        <v>2020</v>
      </c>
      <c r="I2958" s="127">
        <v>0</v>
      </c>
      <c r="J2958" s="127">
        <v>1</v>
      </c>
      <c r="K2958" s="127">
        <v>12255.8</v>
      </c>
      <c r="L2958" s="127">
        <v>12072.7</v>
      </c>
      <c r="M2958" s="127">
        <v>7653184.2699999996</v>
      </c>
      <c r="N2958" s="127">
        <v>991495.46</v>
      </c>
      <c r="O2958" s="127">
        <v>1103766.96</v>
      </c>
      <c r="P2958" s="127">
        <v>1134314.6000000001</v>
      </c>
      <c r="Q2958" s="127">
        <v>624.45000000000005</v>
      </c>
    </row>
    <row r="2959" spans="1:17" ht="38.25" x14ac:dyDescent="0.2">
      <c r="A2959" t="str">
        <f t="shared" si="46"/>
        <v>2020_279</v>
      </c>
      <c r="D2959" s="126">
        <v>2957</v>
      </c>
      <c r="E2959" s="127">
        <v>279</v>
      </c>
      <c r="F2959" s="127" t="s">
        <v>21</v>
      </c>
      <c r="G2959" s="127">
        <v>279</v>
      </c>
      <c r="H2959" s="127">
        <v>2020</v>
      </c>
      <c r="I2959" s="127">
        <v>0</v>
      </c>
      <c r="J2959" s="127">
        <v>1</v>
      </c>
      <c r="K2959" s="127">
        <v>788</v>
      </c>
      <c r="L2959" s="127">
        <v>786</v>
      </c>
      <c r="M2959" s="127">
        <v>239772.97</v>
      </c>
      <c r="N2959" s="127">
        <v>258540.63</v>
      </c>
      <c r="O2959" s="127">
        <v>273607.08</v>
      </c>
      <c r="P2959" s="127">
        <v>364293.88</v>
      </c>
      <c r="Q2959" s="127">
        <v>304.27999999999997</v>
      </c>
    </row>
    <row r="2960" spans="1:17" x14ac:dyDescent="0.2">
      <c r="A2960" t="str">
        <f t="shared" si="46"/>
        <v>2020_355</v>
      </c>
      <c r="D2960" s="126">
        <v>2958</v>
      </c>
      <c r="E2960" s="127">
        <v>355</v>
      </c>
      <c r="F2960" s="127" t="s">
        <v>22</v>
      </c>
      <c r="G2960" s="127">
        <v>355</v>
      </c>
      <c r="H2960" s="127">
        <v>2020</v>
      </c>
      <c r="I2960" s="127">
        <v>0</v>
      </c>
      <c r="J2960" s="127">
        <v>1</v>
      </c>
      <c r="K2960" s="127">
        <v>274</v>
      </c>
      <c r="L2960" s="127">
        <v>221</v>
      </c>
      <c r="M2960" s="127">
        <v>1207773.81</v>
      </c>
      <c r="N2960" s="127">
        <v>149627.25</v>
      </c>
      <c r="O2960" s="127">
        <v>172421.22</v>
      </c>
      <c r="P2960" s="127">
        <v>69172.95</v>
      </c>
      <c r="Q2960" s="127">
        <v>4407.93</v>
      </c>
    </row>
    <row r="2961" spans="1:17" x14ac:dyDescent="0.2">
      <c r="A2961" t="str">
        <f t="shared" si="46"/>
        <v>2020_387</v>
      </c>
      <c r="D2961" s="126">
        <v>2959</v>
      </c>
      <c r="E2961" s="127">
        <v>387</v>
      </c>
      <c r="F2961" s="127" t="s">
        <v>23</v>
      </c>
      <c r="G2961" s="127">
        <v>387</v>
      </c>
      <c r="H2961" s="127">
        <v>2020</v>
      </c>
      <c r="I2961" s="127">
        <v>0</v>
      </c>
      <c r="J2961" s="127">
        <v>1</v>
      </c>
      <c r="K2961" s="127">
        <v>1334.3</v>
      </c>
      <c r="L2961" s="127">
        <v>1415.8</v>
      </c>
      <c r="M2961" s="127">
        <v>795063.07</v>
      </c>
      <c r="N2961" s="127">
        <v>296624.90000000002</v>
      </c>
      <c r="O2961" s="127">
        <v>308876.73</v>
      </c>
      <c r="P2961" s="127">
        <v>225648.64000000001</v>
      </c>
      <c r="Q2961" s="127">
        <v>595.87</v>
      </c>
    </row>
    <row r="2962" spans="1:17" x14ac:dyDescent="0.2">
      <c r="A2962" t="str">
        <f t="shared" si="46"/>
        <v>2020_414</v>
      </c>
      <c r="D2962" s="126">
        <v>2960</v>
      </c>
      <c r="E2962" s="127">
        <v>414</v>
      </c>
      <c r="F2962" s="127" t="s">
        <v>24</v>
      </c>
      <c r="G2962" s="127">
        <v>414</v>
      </c>
      <c r="H2962" s="127">
        <v>2020</v>
      </c>
      <c r="I2962" s="127">
        <v>0</v>
      </c>
      <c r="J2962" s="127">
        <v>1</v>
      </c>
      <c r="K2962" s="127">
        <v>514.1</v>
      </c>
      <c r="L2962" s="127">
        <v>518.5</v>
      </c>
      <c r="M2962" s="127">
        <v>78137.240000000005</v>
      </c>
      <c r="N2962" s="127">
        <v>282247.59999999998</v>
      </c>
      <c r="O2962" s="127">
        <v>285432.76</v>
      </c>
      <c r="P2962" s="127">
        <v>305577.76</v>
      </c>
      <c r="Q2962" s="127">
        <v>151.99</v>
      </c>
    </row>
    <row r="2963" spans="1:17" x14ac:dyDescent="0.2">
      <c r="A2963" t="str">
        <f t="shared" si="46"/>
        <v>2020_540</v>
      </c>
      <c r="D2963" s="126">
        <v>2961</v>
      </c>
      <c r="E2963" s="127">
        <v>540</v>
      </c>
      <c r="F2963" s="127" t="s">
        <v>3</v>
      </c>
      <c r="G2963" s="127">
        <v>540</v>
      </c>
      <c r="H2963" s="127">
        <v>2020</v>
      </c>
      <c r="I2963" s="127">
        <v>0</v>
      </c>
      <c r="J2963" s="127">
        <v>1</v>
      </c>
      <c r="K2963" s="127">
        <v>504.1</v>
      </c>
      <c r="L2963" s="127">
        <v>533.70000000000005</v>
      </c>
      <c r="M2963" s="127">
        <v>1512982.18</v>
      </c>
      <c r="N2963" s="127">
        <v>420655.84</v>
      </c>
      <c r="O2963" s="127">
        <v>436439.5</v>
      </c>
      <c r="P2963" s="127">
        <v>164821.92000000001</v>
      </c>
      <c r="Q2963" s="127">
        <v>3001.35</v>
      </c>
    </row>
    <row r="2964" spans="1:17" x14ac:dyDescent="0.2">
      <c r="A2964" t="str">
        <f t="shared" si="46"/>
        <v>2020_472</v>
      </c>
      <c r="D2964" s="126">
        <v>2962</v>
      </c>
      <c r="E2964" s="127">
        <v>472</v>
      </c>
      <c r="F2964" s="127" t="s">
        <v>25</v>
      </c>
      <c r="G2964" s="127">
        <v>472</v>
      </c>
      <c r="H2964" s="127">
        <v>2020</v>
      </c>
      <c r="I2964" s="127">
        <v>0</v>
      </c>
      <c r="J2964" s="127">
        <v>1</v>
      </c>
      <c r="K2964" s="127">
        <v>1639.3</v>
      </c>
      <c r="L2964" s="127">
        <v>1719.4</v>
      </c>
      <c r="M2964" s="127">
        <v>2353668.65</v>
      </c>
      <c r="N2964" s="127">
        <v>1117244.22</v>
      </c>
      <c r="O2964" s="127">
        <v>1150456.58</v>
      </c>
      <c r="P2964" s="127">
        <v>308376.2</v>
      </c>
      <c r="Q2964" s="127">
        <v>1435.78</v>
      </c>
    </row>
    <row r="2965" spans="1:17" x14ac:dyDescent="0.2">
      <c r="A2965" t="str">
        <f t="shared" si="46"/>
        <v>2020_513</v>
      </c>
      <c r="D2965" s="126">
        <v>2963</v>
      </c>
      <c r="E2965" s="127">
        <v>513</v>
      </c>
      <c r="F2965" s="127" t="s">
        <v>26</v>
      </c>
      <c r="G2965" s="127">
        <v>513</v>
      </c>
      <c r="H2965" s="127">
        <v>2020</v>
      </c>
      <c r="I2965" s="127">
        <v>0</v>
      </c>
      <c r="J2965" s="127">
        <v>1</v>
      </c>
      <c r="K2965" s="127">
        <v>323.10000000000002</v>
      </c>
      <c r="L2965" s="127">
        <v>416.1</v>
      </c>
      <c r="M2965" s="127">
        <v>275044.57</v>
      </c>
      <c r="N2965" s="127">
        <v>242597.91</v>
      </c>
      <c r="O2965" s="127">
        <v>243766.23</v>
      </c>
      <c r="P2965" s="127">
        <v>185669</v>
      </c>
      <c r="Q2965" s="127">
        <v>851.27</v>
      </c>
    </row>
    <row r="2966" spans="1:17" x14ac:dyDescent="0.2">
      <c r="A2966" t="str">
        <f t="shared" si="46"/>
        <v>2020_549</v>
      </c>
      <c r="D2966" s="126">
        <v>2964</v>
      </c>
      <c r="E2966" s="127">
        <v>549</v>
      </c>
      <c r="F2966" s="127" t="s">
        <v>27</v>
      </c>
      <c r="G2966" s="127">
        <v>549</v>
      </c>
      <c r="H2966" s="127">
        <v>2020</v>
      </c>
      <c r="I2966" s="127">
        <v>0</v>
      </c>
      <c r="J2966" s="127">
        <v>1</v>
      </c>
      <c r="K2966" s="127">
        <v>499</v>
      </c>
      <c r="L2966" s="127">
        <v>483.1</v>
      </c>
      <c r="M2966" s="127">
        <v>226028.36</v>
      </c>
      <c r="N2966" s="127">
        <v>246862.15</v>
      </c>
      <c r="O2966" s="127">
        <v>254154</v>
      </c>
      <c r="P2966" s="127">
        <v>283262.92</v>
      </c>
      <c r="Q2966" s="127">
        <v>452.96</v>
      </c>
    </row>
    <row r="2967" spans="1:17" ht="25.5" x14ac:dyDescent="0.2">
      <c r="A2967" t="str">
        <f t="shared" si="46"/>
        <v>2020_576</v>
      </c>
      <c r="D2967" s="126">
        <v>2965</v>
      </c>
      <c r="E2967" s="127">
        <v>576</v>
      </c>
      <c r="F2967" s="127" t="s">
        <v>28</v>
      </c>
      <c r="G2967" s="127">
        <v>576</v>
      </c>
      <c r="H2967" s="127">
        <v>2020</v>
      </c>
      <c r="I2967" s="127">
        <v>0</v>
      </c>
      <c r="J2967" s="127">
        <v>1</v>
      </c>
      <c r="K2967" s="127">
        <v>484.3</v>
      </c>
      <c r="L2967" s="127">
        <v>483.5</v>
      </c>
      <c r="M2967" s="127">
        <v>271925.15999999997</v>
      </c>
      <c r="N2967" s="127">
        <v>249349.26</v>
      </c>
      <c r="O2967" s="127">
        <v>254677.1</v>
      </c>
      <c r="P2967" s="127">
        <v>228791.52</v>
      </c>
      <c r="Q2967" s="127">
        <v>561.48</v>
      </c>
    </row>
    <row r="2968" spans="1:17" x14ac:dyDescent="0.2">
      <c r="A2968" t="str">
        <f t="shared" si="46"/>
        <v>2020_585</v>
      </c>
      <c r="D2968" s="126">
        <v>2966</v>
      </c>
      <c r="E2968" s="127">
        <v>585</v>
      </c>
      <c r="F2968" s="127" t="s">
        <v>29</v>
      </c>
      <c r="G2968" s="127">
        <v>585</v>
      </c>
      <c r="H2968" s="127">
        <v>2020</v>
      </c>
      <c r="I2968" s="127">
        <v>0</v>
      </c>
      <c r="J2968" s="127">
        <v>1</v>
      </c>
      <c r="K2968" s="127">
        <v>600.1</v>
      </c>
      <c r="L2968" s="127">
        <v>679.1</v>
      </c>
      <c r="M2968" s="127">
        <v>422862.79</v>
      </c>
      <c r="N2968" s="127">
        <v>99290.31</v>
      </c>
      <c r="O2968" s="127">
        <v>106033.43</v>
      </c>
      <c r="P2968" s="127">
        <v>105125</v>
      </c>
      <c r="Q2968" s="127">
        <v>704.65</v>
      </c>
    </row>
    <row r="2969" spans="1:17" ht="25.5" x14ac:dyDescent="0.2">
      <c r="A2969" t="str">
        <f t="shared" si="46"/>
        <v>2020_594</v>
      </c>
      <c r="D2969" s="126">
        <v>2967</v>
      </c>
      <c r="E2969" s="127">
        <v>594</v>
      </c>
      <c r="F2969" s="127" t="s">
        <v>30</v>
      </c>
      <c r="G2969" s="127">
        <v>594</v>
      </c>
      <c r="H2969" s="127">
        <v>2020</v>
      </c>
      <c r="I2969" s="127">
        <v>0</v>
      </c>
      <c r="J2969" s="127">
        <v>1</v>
      </c>
      <c r="K2969" s="127">
        <v>774.9</v>
      </c>
      <c r="L2969" s="127">
        <v>686</v>
      </c>
      <c r="M2969" s="127">
        <v>1021912.4</v>
      </c>
      <c r="N2969" s="127">
        <v>9866.32</v>
      </c>
      <c r="O2969" s="127">
        <v>22100.09</v>
      </c>
      <c r="P2969" s="127">
        <v>130932.45</v>
      </c>
      <c r="Q2969" s="127">
        <v>1318.77</v>
      </c>
    </row>
    <row r="2970" spans="1:17" x14ac:dyDescent="0.2">
      <c r="A2970" t="str">
        <f t="shared" si="46"/>
        <v>2020_603</v>
      </c>
      <c r="D2970" s="126">
        <v>2968</v>
      </c>
      <c r="E2970" s="127">
        <v>603</v>
      </c>
      <c r="F2970" s="127" t="s">
        <v>31</v>
      </c>
      <c r="G2970" s="127">
        <v>603</v>
      </c>
      <c r="H2970" s="127">
        <v>2020</v>
      </c>
      <c r="I2970" s="127">
        <v>0</v>
      </c>
      <c r="J2970" s="127">
        <v>1</v>
      </c>
      <c r="K2970" s="127">
        <v>194.4</v>
      </c>
      <c r="L2970" s="127">
        <v>71</v>
      </c>
      <c r="M2970" s="127">
        <v>458281.59</v>
      </c>
      <c r="N2970" s="127">
        <v>39818.019999999997</v>
      </c>
      <c r="O2970" s="127">
        <v>43627.62</v>
      </c>
      <c r="P2970" s="127">
        <v>51604</v>
      </c>
      <c r="Q2970" s="127">
        <v>2357.42</v>
      </c>
    </row>
    <row r="2971" spans="1:17" x14ac:dyDescent="0.2">
      <c r="A2971" t="str">
        <f t="shared" si="46"/>
        <v>2020_609</v>
      </c>
      <c r="D2971" s="126">
        <v>2969</v>
      </c>
      <c r="E2971" s="127">
        <v>609</v>
      </c>
      <c r="F2971" s="127" t="s">
        <v>32</v>
      </c>
      <c r="G2971" s="127">
        <v>609</v>
      </c>
      <c r="H2971" s="127">
        <v>2020</v>
      </c>
      <c r="I2971" s="127">
        <v>0</v>
      </c>
      <c r="J2971" s="127">
        <v>1</v>
      </c>
      <c r="K2971" s="127">
        <v>1522.3</v>
      </c>
      <c r="L2971" s="127">
        <v>1484.3</v>
      </c>
      <c r="M2971" s="127">
        <v>2078593.45</v>
      </c>
      <c r="N2971" s="127">
        <v>198533.16</v>
      </c>
      <c r="O2971" s="127">
        <v>204431.43</v>
      </c>
      <c r="P2971" s="127">
        <v>403467.04</v>
      </c>
      <c r="Q2971" s="127">
        <v>1365.43</v>
      </c>
    </row>
    <row r="2972" spans="1:17" ht="25.5" x14ac:dyDescent="0.2">
      <c r="A2972" t="str">
        <f t="shared" si="46"/>
        <v>2020_621</v>
      </c>
      <c r="D2972" s="126">
        <v>2970</v>
      </c>
      <c r="E2972" s="127">
        <v>621</v>
      </c>
      <c r="F2972" s="127" t="s">
        <v>33</v>
      </c>
      <c r="G2972" s="127">
        <v>621</v>
      </c>
      <c r="H2972" s="127">
        <v>2020</v>
      </c>
      <c r="I2972" s="127">
        <v>0</v>
      </c>
      <c r="J2972" s="127">
        <v>1</v>
      </c>
      <c r="K2972" s="127">
        <v>4171</v>
      </c>
      <c r="L2972" s="127">
        <v>4595.5</v>
      </c>
      <c r="M2972" s="127">
        <v>5530602.7000000002</v>
      </c>
      <c r="N2972" s="127">
        <v>1560901.72</v>
      </c>
      <c r="O2972" s="127">
        <v>1612611.37</v>
      </c>
      <c r="P2972" s="127">
        <v>1440927.1</v>
      </c>
      <c r="Q2972" s="127">
        <v>1325.97</v>
      </c>
    </row>
    <row r="2973" spans="1:17" ht="25.5" x14ac:dyDescent="0.2">
      <c r="A2973" t="str">
        <f t="shared" si="46"/>
        <v>2020_720</v>
      </c>
      <c r="D2973" s="126">
        <v>2971</v>
      </c>
      <c r="E2973" s="127">
        <v>720</v>
      </c>
      <c r="F2973" s="127" t="s">
        <v>34</v>
      </c>
      <c r="G2973" s="127">
        <v>720</v>
      </c>
      <c r="H2973" s="127">
        <v>2020</v>
      </c>
      <c r="I2973" s="127">
        <v>0</v>
      </c>
      <c r="J2973" s="127">
        <v>1</v>
      </c>
      <c r="K2973" s="127">
        <v>2268.6999999999998</v>
      </c>
      <c r="L2973" s="127">
        <v>2357.5</v>
      </c>
      <c r="M2973" s="127">
        <v>329499.07</v>
      </c>
      <c r="N2973" s="127">
        <v>268316.58</v>
      </c>
      <c r="O2973" s="127">
        <v>297378.56</v>
      </c>
      <c r="P2973" s="127">
        <v>350041.54</v>
      </c>
      <c r="Q2973" s="127">
        <v>145.24</v>
      </c>
    </row>
    <row r="2974" spans="1:17" x14ac:dyDescent="0.2">
      <c r="A2974" t="str">
        <f t="shared" si="46"/>
        <v>2020_729</v>
      </c>
      <c r="D2974" s="126">
        <v>2972</v>
      </c>
      <c r="E2974" s="127">
        <v>729</v>
      </c>
      <c r="F2974" s="127" t="s">
        <v>35</v>
      </c>
      <c r="G2974" s="127">
        <v>729</v>
      </c>
      <c r="H2974" s="127">
        <v>2020</v>
      </c>
      <c r="I2974" s="127">
        <v>0</v>
      </c>
      <c r="J2974" s="127">
        <v>1</v>
      </c>
      <c r="K2974" s="127">
        <v>2094.8000000000002</v>
      </c>
      <c r="L2974" s="127">
        <v>1979</v>
      </c>
      <c r="M2974" s="127">
        <v>631515.59</v>
      </c>
      <c r="N2974" s="127">
        <v>336225.62</v>
      </c>
      <c r="O2974" s="127">
        <v>343143.6</v>
      </c>
      <c r="P2974" s="127">
        <v>259089</v>
      </c>
      <c r="Q2974" s="127">
        <v>301.47000000000003</v>
      </c>
    </row>
    <row r="2975" spans="1:17" ht="25.5" x14ac:dyDescent="0.2">
      <c r="A2975" t="str">
        <f t="shared" si="46"/>
        <v>2020_747</v>
      </c>
      <c r="D2975" s="126">
        <v>2973</v>
      </c>
      <c r="E2975" s="127">
        <v>747</v>
      </c>
      <c r="F2975" s="127" t="s">
        <v>36</v>
      </c>
      <c r="G2975" s="127">
        <v>747</v>
      </c>
      <c r="H2975" s="127">
        <v>2020</v>
      </c>
      <c r="I2975" s="127">
        <v>0</v>
      </c>
      <c r="J2975" s="127">
        <v>1</v>
      </c>
      <c r="K2975" s="127">
        <v>588.6</v>
      </c>
      <c r="L2975" s="127">
        <v>610.6</v>
      </c>
      <c r="M2975" s="127">
        <v>804521.03</v>
      </c>
      <c r="N2975" s="127">
        <v>149180.92000000001</v>
      </c>
      <c r="O2975" s="127">
        <v>152141.97</v>
      </c>
      <c r="P2975" s="127">
        <v>92287.5</v>
      </c>
      <c r="Q2975" s="127">
        <v>1366.84</v>
      </c>
    </row>
    <row r="2976" spans="1:17" ht="25.5" x14ac:dyDescent="0.2">
      <c r="A2976" t="str">
        <f t="shared" si="46"/>
        <v>2020_1917</v>
      </c>
      <c r="D2976" s="126">
        <v>2974</v>
      </c>
      <c r="E2976" s="127">
        <v>1917</v>
      </c>
      <c r="F2976" s="127" t="s">
        <v>37</v>
      </c>
      <c r="G2976" s="127">
        <v>1917</v>
      </c>
      <c r="H2976" s="127">
        <v>2020</v>
      </c>
      <c r="I2976" s="127">
        <v>0</v>
      </c>
      <c r="J2976" s="127">
        <v>1</v>
      </c>
      <c r="K2976" s="127">
        <v>401.3</v>
      </c>
      <c r="L2976" s="127">
        <v>402.5</v>
      </c>
      <c r="M2976" s="127">
        <v>419915.52000000002</v>
      </c>
      <c r="N2976" s="127">
        <v>215614.15</v>
      </c>
      <c r="O2976" s="127">
        <v>224512.99</v>
      </c>
      <c r="P2976" s="127">
        <v>174369.59</v>
      </c>
      <c r="Q2976" s="127">
        <v>1046.3900000000001</v>
      </c>
    </row>
    <row r="2977" spans="1:17" ht="38.25" x14ac:dyDescent="0.2">
      <c r="A2977" t="str">
        <f t="shared" si="46"/>
        <v>2020_846</v>
      </c>
      <c r="D2977" s="126">
        <v>2975</v>
      </c>
      <c r="E2977" s="127">
        <v>846</v>
      </c>
      <c r="F2977" s="127" t="s">
        <v>396</v>
      </c>
      <c r="G2977" s="127">
        <v>846</v>
      </c>
      <c r="H2977" s="127">
        <v>2020</v>
      </c>
      <c r="I2977" s="127">
        <v>0</v>
      </c>
      <c r="J2977" s="127">
        <v>1</v>
      </c>
      <c r="K2977" s="127">
        <v>540.79999999999995</v>
      </c>
      <c r="L2977" s="127">
        <v>551.70000000000005</v>
      </c>
      <c r="M2977" s="127">
        <v>1030262.21</v>
      </c>
      <c r="N2977" s="127">
        <v>327445.84000000003</v>
      </c>
      <c r="O2977" s="127">
        <v>455975.57</v>
      </c>
      <c r="P2977" s="127">
        <v>618074.47</v>
      </c>
      <c r="Q2977" s="127">
        <v>1905.07</v>
      </c>
    </row>
    <row r="2978" spans="1:17" ht="25.5" x14ac:dyDescent="0.2">
      <c r="A2978" t="str">
        <f t="shared" si="46"/>
        <v>2020_882</v>
      </c>
      <c r="D2978" s="126">
        <v>2976</v>
      </c>
      <c r="E2978" s="127">
        <v>882</v>
      </c>
      <c r="F2978" s="127" t="s">
        <v>38</v>
      </c>
      <c r="G2978" s="127">
        <v>882</v>
      </c>
      <c r="H2978" s="127">
        <v>2020</v>
      </c>
      <c r="I2978" s="127">
        <v>0</v>
      </c>
      <c r="J2978" s="127">
        <v>1</v>
      </c>
      <c r="K2978" s="127">
        <v>4085.6</v>
      </c>
      <c r="L2978" s="127">
        <v>3444.9</v>
      </c>
      <c r="M2978" s="127">
        <v>2326638.61</v>
      </c>
      <c r="N2978" s="127">
        <v>1940912.53</v>
      </c>
      <c r="O2978" s="127">
        <v>2008022.79</v>
      </c>
      <c r="P2978" s="127">
        <v>1170485.57</v>
      </c>
      <c r="Q2978" s="127">
        <v>569.47</v>
      </c>
    </row>
    <row r="2979" spans="1:17" x14ac:dyDescent="0.2">
      <c r="A2979" t="str">
        <f t="shared" si="46"/>
        <v>2020_916</v>
      </c>
      <c r="D2979" s="126">
        <v>2977</v>
      </c>
      <c r="E2979" s="127">
        <v>916</v>
      </c>
      <c r="F2979" s="127" t="s">
        <v>4</v>
      </c>
      <c r="G2979" s="127">
        <v>916</v>
      </c>
      <c r="H2979" s="127">
        <v>2020</v>
      </c>
      <c r="I2979" s="127">
        <v>0</v>
      </c>
      <c r="J2979" s="127">
        <v>1</v>
      </c>
      <c r="K2979" s="127">
        <v>247.5</v>
      </c>
      <c r="L2979" s="127">
        <v>106.5</v>
      </c>
      <c r="M2979" s="127">
        <v>252986.96</v>
      </c>
      <c r="N2979" s="127">
        <v>123598.95</v>
      </c>
      <c r="O2979" s="127">
        <v>130636.66</v>
      </c>
      <c r="P2979" s="127">
        <v>94136.78</v>
      </c>
      <c r="Q2979" s="127">
        <v>1022.17</v>
      </c>
    </row>
    <row r="2980" spans="1:17" x14ac:dyDescent="0.2">
      <c r="A2980" t="str">
        <f t="shared" si="46"/>
        <v>2020_914</v>
      </c>
      <c r="D2980" s="126">
        <v>2978</v>
      </c>
      <c r="E2980" s="127">
        <v>914</v>
      </c>
      <c r="F2980" s="127" t="s">
        <v>5</v>
      </c>
      <c r="G2980" s="127">
        <v>914</v>
      </c>
      <c r="H2980" s="127">
        <v>2020</v>
      </c>
      <c r="I2980" s="127">
        <v>0</v>
      </c>
      <c r="J2980" s="127">
        <v>1</v>
      </c>
      <c r="K2980" s="127">
        <v>505.9</v>
      </c>
      <c r="L2980" s="127">
        <v>1021.1</v>
      </c>
      <c r="M2980" s="127">
        <v>240542.71</v>
      </c>
      <c r="N2980" s="127">
        <v>199275.92</v>
      </c>
      <c r="O2980" s="127">
        <v>208101.38</v>
      </c>
      <c r="P2980" s="127">
        <v>211440.26</v>
      </c>
      <c r="Q2980" s="127">
        <v>475.47</v>
      </c>
    </row>
    <row r="2981" spans="1:17" ht="38.25" x14ac:dyDescent="0.2">
      <c r="A2981" t="str">
        <f t="shared" si="46"/>
        <v>2020_918</v>
      </c>
      <c r="D2981" s="126">
        <v>2979</v>
      </c>
      <c r="E2981" s="127">
        <v>918</v>
      </c>
      <c r="F2981" s="127" t="s">
        <v>39</v>
      </c>
      <c r="G2981" s="127">
        <v>918</v>
      </c>
      <c r="H2981" s="127">
        <v>2020</v>
      </c>
      <c r="I2981" s="127">
        <v>0</v>
      </c>
      <c r="J2981" s="127">
        <v>1</v>
      </c>
      <c r="K2981" s="127">
        <v>409</v>
      </c>
      <c r="L2981" s="127">
        <v>435.1</v>
      </c>
      <c r="M2981" s="127">
        <v>357350.42</v>
      </c>
      <c r="N2981" s="127">
        <v>173362.39</v>
      </c>
      <c r="O2981" s="127">
        <v>175278.26</v>
      </c>
      <c r="P2981" s="127">
        <v>176134.39</v>
      </c>
      <c r="Q2981" s="127">
        <v>873.72</v>
      </c>
    </row>
    <row r="2982" spans="1:17" ht="25.5" x14ac:dyDescent="0.2">
      <c r="A2982" t="str">
        <f t="shared" si="46"/>
        <v>2020_936</v>
      </c>
      <c r="D2982" s="126">
        <v>2980</v>
      </c>
      <c r="E2982" s="127">
        <v>936</v>
      </c>
      <c r="F2982" s="127" t="s">
        <v>40</v>
      </c>
      <c r="G2982" s="127">
        <v>936</v>
      </c>
      <c r="H2982" s="127">
        <v>2020</v>
      </c>
      <c r="I2982" s="127">
        <v>0</v>
      </c>
      <c r="J2982" s="127">
        <v>1</v>
      </c>
      <c r="K2982" s="127">
        <v>832</v>
      </c>
      <c r="L2982" s="127">
        <v>925</v>
      </c>
      <c r="M2982" s="127">
        <v>348672.98</v>
      </c>
      <c r="N2982" s="127">
        <v>350367.52</v>
      </c>
      <c r="O2982" s="127">
        <v>361824.28</v>
      </c>
      <c r="P2982" s="127">
        <v>178588.1</v>
      </c>
      <c r="Q2982" s="127">
        <v>419.08</v>
      </c>
    </row>
    <row r="2983" spans="1:17" x14ac:dyDescent="0.2">
      <c r="A2983" t="str">
        <f t="shared" si="46"/>
        <v>2020_977</v>
      </c>
      <c r="D2983" s="126">
        <v>2981</v>
      </c>
      <c r="E2983" s="127">
        <v>977</v>
      </c>
      <c r="F2983" s="127" t="s">
        <v>41</v>
      </c>
      <c r="G2983" s="127">
        <v>977</v>
      </c>
      <c r="H2983" s="127">
        <v>2020</v>
      </c>
      <c r="I2983" s="127">
        <v>0</v>
      </c>
      <c r="J2983" s="127">
        <v>1</v>
      </c>
      <c r="K2983" s="127">
        <v>588.70000000000005</v>
      </c>
      <c r="L2983" s="127">
        <v>927</v>
      </c>
      <c r="M2983" s="127">
        <v>104188.22</v>
      </c>
      <c r="N2983" s="127">
        <v>147336.25</v>
      </c>
      <c r="O2983" s="127">
        <v>163086.81</v>
      </c>
      <c r="P2983" s="127">
        <v>213023.94</v>
      </c>
      <c r="Q2983" s="127">
        <v>176.98</v>
      </c>
    </row>
    <row r="2984" spans="1:17" x14ac:dyDescent="0.2">
      <c r="A2984" t="str">
        <f t="shared" si="46"/>
        <v>2020_981</v>
      </c>
      <c r="D2984" s="126">
        <v>2982</v>
      </c>
      <c r="E2984" s="127">
        <v>981</v>
      </c>
      <c r="F2984" s="127" t="s">
        <v>42</v>
      </c>
      <c r="G2984" s="127">
        <v>981</v>
      </c>
      <c r="H2984" s="127">
        <v>2020</v>
      </c>
      <c r="I2984" s="127">
        <v>0</v>
      </c>
      <c r="J2984" s="127">
        <v>1</v>
      </c>
      <c r="K2984" s="127">
        <v>1936.9</v>
      </c>
      <c r="L2984" s="127">
        <v>2119.6</v>
      </c>
      <c r="M2984" s="127">
        <v>689696.34</v>
      </c>
      <c r="N2984" s="127">
        <v>92411.29</v>
      </c>
      <c r="O2984" s="127">
        <v>100617.75</v>
      </c>
      <c r="P2984" s="127">
        <v>271575.5</v>
      </c>
      <c r="Q2984" s="127">
        <v>356.08</v>
      </c>
    </row>
    <row r="2985" spans="1:17" x14ac:dyDescent="0.2">
      <c r="A2985" t="str">
        <f t="shared" si="46"/>
        <v>2020_999</v>
      </c>
      <c r="D2985" s="126">
        <v>2983</v>
      </c>
      <c r="E2985" s="127">
        <v>999</v>
      </c>
      <c r="F2985" s="127" t="s">
        <v>43</v>
      </c>
      <c r="G2985" s="127">
        <v>999</v>
      </c>
      <c r="H2985" s="127">
        <v>2020</v>
      </c>
      <c r="I2985" s="127">
        <v>0</v>
      </c>
      <c r="J2985" s="127">
        <v>1</v>
      </c>
      <c r="K2985" s="127">
        <v>1701</v>
      </c>
      <c r="L2985" s="127">
        <v>1697.2</v>
      </c>
      <c r="M2985" s="127">
        <v>1175793.6499999999</v>
      </c>
      <c r="N2985" s="127">
        <v>611804.84</v>
      </c>
      <c r="O2985" s="127">
        <v>647636.62</v>
      </c>
      <c r="P2985" s="127">
        <v>470978.85</v>
      </c>
      <c r="Q2985" s="127">
        <v>691.24</v>
      </c>
    </row>
    <row r="2986" spans="1:17" ht="25.5" x14ac:dyDescent="0.2">
      <c r="A2986" t="str">
        <f t="shared" si="46"/>
        <v>2020_1044</v>
      </c>
      <c r="D2986" s="126">
        <v>2984</v>
      </c>
      <c r="E2986" s="127">
        <v>1044</v>
      </c>
      <c r="F2986" s="127" t="s">
        <v>44</v>
      </c>
      <c r="G2986" s="127">
        <v>1044</v>
      </c>
      <c r="H2986" s="127">
        <v>2020</v>
      </c>
      <c r="I2986" s="127">
        <v>0</v>
      </c>
      <c r="J2986" s="127">
        <v>1</v>
      </c>
      <c r="K2986" s="127">
        <v>5371.4</v>
      </c>
      <c r="L2986" s="127">
        <v>5572.4</v>
      </c>
      <c r="M2986" s="127">
        <v>896164.9</v>
      </c>
      <c r="N2986" s="127">
        <v>496543.97</v>
      </c>
      <c r="O2986" s="127">
        <v>524666.51</v>
      </c>
      <c r="P2986" s="127">
        <v>666189.57999999996</v>
      </c>
      <c r="Q2986" s="127">
        <v>166.84</v>
      </c>
    </row>
    <row r="2987" spans="1:17" ht="25.5" x14ac:dyDescent="0.2">
      <c r="A2987" t="str">
        <f t="shared" si="46"/>
        <v>2020_1053</v>
      </c>
      <c r="D2987" s="126">
        <v>2985</v>
      </c>
      <c r="E2987" s="127">
        <v>1053</v>
      </c>
      <c r="F2987" s="127" t="s">
        <v>45</v>
      </c>
      <c r="G2987" s="127">
        <v>1053</v>
      </c>
      <c r="H2987" s="127">
        <v>2020</v>
      </c>
      <c r="I2987" s="127">
        <v>0</v>
      </c>
      <c r="J2987" s="127">
        <v>1</v>
      </c>
      <c r="K2987" s="127">
        <v>16851.5</v>
      </c>
      <c r="L2987" s="127">
        <v>15842.4</v>
      </c>
      <c r="M2987" s="127">
        <v>7405256.2199999997</v>
      </c>
      <c r="N2987" s="127">
        <v>7512488.3200000003</v>
      </c>
      <c r="O2987" s="127">
        <v>8357451.8600000003</v>
      </c>
      <c r="P2987" s="127">
        <v>7701209.4400000004</v>
      </c>
      <c r="Q2987" s="127">
        <v>439.44</v>
      </c>
    </row>
    <row r="2988" spans="1:17" ht="38.25" x14ac:dyDescent="0.2">
      <c r="A2988" t="str">
        <f t="shared" si="46"/>
        <v>2020_1062</v>
      </c>
      <c r="D2988" s="126">
        <v>2986</v>
      </c>
      <c r="E2988" s="127">
        <v>1062</v>
      </c>
      <c r="F2988" s="127" t="s">
        <v>46</v>
      </c>
      <c r="G2988" s="127">
        <v>1062</v>
      </c>
      <c r="H2988" s="127">
        <v>2020</v>
      </c>
      <c r="I2988" s="127">
        <v>0</v>
      </c>
      <c r="J2988" s="127">
        <v>1</v>
      </c>
      <c r="K2988" s="127">
        <v>1346.6</v>
      </c>
      <c r="L2988" s="127">
        <v>1512.7</v>
      </c>
      <c r="M2988" s="127">
        <v>330650.78999999998</v>
      </c>
      <c r="N2988" s="127">
        <v>298882.71999999997</v>
      </c>
      <c r="O2988" s="127">
        <v>303396.32</v>
      </c>
      <c r="P2988" s="127">
        <v>220819</v>
      </c>
      <c r="Q2988" s="127">
        <v>245.54</v>
      </c>
    </row>
    <row r="2989" spans="1:17" ht="25.5" x14ac:dyDescent="0.2">
      <c r="A2989" t="str">
        <f t="shared" si="46"/>
        <v>2020_1071</v>
      </c>
      <c r="D2989" s="126">
        <v>2987</v>
      </c>
      <c r="E2989" s="127">
        <v>1071</v>
      </c>
      <c r="F2989" s="127" t="s">
        <v>47</v>
      </c>
      <c r="G2989" s="127">
        <v>1071</v>
      </c>
      <c r="H2989" s="127">
        <v>2020</v>
      </c>
      <c r="I2989" s="127">
        <v>0</v>
      </c>
      <c r="J2989" s="127">
        <v>1</v>
      </c>
      <c r="K2989" s="127">
        <v>1359</v>
      </c>
      <c r="L2989" s="127">
        <v>1318.8</v>
      </c>
      <c r="M2989" s="127">
        <v>704988.02</v>
      </c>
      <c r="N2989" s="127">
        <v>704913.72</v>
      </c>
      <c r="O2989" s="127">
        <v>722601.74</v>
      </c>
      <c r="P2989" s="127">
        <v>951043.18</v>
      </c>
      <c r="Q2989" s="127">
        <v>518.75</v>
      </c>
    </row>
    <row r="2990" spans="1:17" ht="25.5" x14ac:dyDescent="0.2">
      <c r="A2990" t="str">
        <f t="shared" si="46"/>
        <v>2020_1089</v>
      </c>
      <c r="D2990" s="126">
        <v>2988</v>
      </c>
      <c r="E2990" s="127">
        <v>1089</v>
      </c>
      <c r="F2990" s="127" t="s">
        <v>48</v>
      </c>
      <c r="G2990" s="127">
        <v>1089</v>
      </c>
      <c r="H2990" s="127">
        <v>2020</v>
      </c>
      <c r="I2990" s="127">
        <v>0</v>
      </c>
      <c r="J2990" s="127">
        <v>1</v>
      </c>
      <c r="K2990" s="127">
        <v>461.9</v>
      </c>
      <c r="L2990" s="127">
        <v>427.4</v>
      </c>
      <c r="M2990" s="127">
        <v>127083.8</v>
      </c>
      <c r="N2990" s="127">
        <v>108497.61</v>
      </c>
      <c r="O2990" s="127">
        <v>114516.24</v>
      </c>
      <c r="P2990" s="127">
        <v>101409.38</v>
      </c>
      <c r="Q2990" s="127">
        <v>275.13</v>
      </c>
    </row>
    <row r="2991" spans="1:17" ht="25.5" x14ac:dyDescent="0.2">
      <c r="A2991" t="str">
        <f t="shared" si="46"/>
        <v>2020_1080</v>
      </c>
      <c r="D2991" s="126">
        <v>2989</v>
      </c>
      <c r="E2991" s="127">
        <v>1080</v>
      </c>
      <c r="F2991" s="127" t="s">
        <v>327</v>
      </c>
      <c r="G2991" s="127">
        <v>1080</v>
      </c>
      <c r="H2991" s="127">
        <v>2020</v>
      </c>
      <c r="I2991" s="127">
        <v>0</v>
      </c>
      <c r="J2991" s="127">
        <v>1</v>
      </c>
      <c r="K2991" s="127">
        <v>416.1</v>
      </c>
      <c r="L2991" s="127">
        <v>397.1</v>
      </c>
      <c r="M2991" s="127">
        <v>562536.56999999995</v>
      </c>
      <c r="N2991" s="127">
        <v>175374.41</v>
      </c>
      <c r="O2991" s="127">
        <v>181327.78</v>
      </c>
      <c r="P2991" s="127">
        <v>239027.85</v>
      </c>
      <c r="Q2991" s="127">
        <v>1351.93</v>
      </c>
    </row>
    <row r="2992" spans="1:17" ht="25.5" x14ac:dyDescent="0.2">
      <c r="A2992" t="str">
        <f t="shared" si="46"/>
        <v>2020_1082</v>
      </c>
      <c r="D2992" s="126">
        <v>2990</v>
      </c>
      <c r="E2992" s="127">
        <v>1082</v>
      </c>
      <c r="F2992" s="127" t="s">
        <v>296</v>
      </c>
      <c r="G2992" s="127">
        <v>1082</v>
      </c>
      <c r="H2992" s="127">
        <v>2020</v>
      </c>
      <c r="I2992" s="127">
        <v>0</v>
      </c>
      <c r="J2992" s="127">
        <v>1</v>
      </c>
      <c r="K2992" s="127">
        <v>1477.5</v>
      </c>
      <c r="L2992" s="127">
        <v>1529.9</v>
      </c>
      <c r="M2992" s="127">
        <v>1249775.95</v>
      </c>
      <c r="N2992" s="127">
        <v>49810.42</v>
      </c>
      <c r="O2992" s="127">
        <v>98181.15</v>
      </c>
      <c r="P2992" s="127">
        <v>399722.56</v>
      </c>
      <c r="Q2992" s="127">
        <v>845.87</v>
      </c>
    </row>
    <row r="2993" spans="1:17" ht="25.5" x14ac:dyDescent="0.2">
      <c r="A2993" t="str">
        <f t="shared" si="46"/>
        <v>2020_1093</v>
      </c>
      <c r="D2993" s="126">
        <v>2991</v>
      </c>
      <c r="E2993" s="127">
        <v>1093</v>
      </c>
      <c r="F2993" s="127" t="s">
        <v>49</v>
      </c>
      <c r="G2993" s="127">
        <v>1093</v>
      </c>
      <c r="H2993" s="127">
        <v>2020</v>
      </c>
      <c r="I2993" s="127">
        <v>0</v>
      </c>
      <c r="J2993" s="127">
        <v>1</v>
      </c>
      <c r="K2993" s="127">
        <v>626.4</v>
      </c>
      <c r="L2993" s="127">
        <v>656.5</v>
      </c>
      <c r="M2993" s="127">
        <v>379484.72</v>
      </c>
      <c r="N2993" s="127">
        <v>366830.97</v>
      </c>
      <c r="O2993" s="127">
        <v>370217.47</v>
      </c>
      <c r="P2993" s="127">
        <v>224920.6</v>
      </c>
      <c r="Q2993" s="127">
        <v>605.82000000000005</v>
      </c>
    </row>
    <row r="2994" spans="1:17" ht="25.5" x14ac:dyDescent="0.2">
      <c r="A2994" t="str">
        <f t="shared" si="46"/>
        <v>2020_1079</v>
      </c>
      <c r="D2994" s="126">
        <v>2992</v>
      </c>
      <c r="E2994" s="127">
        <v>1079</v>
      </c>
      <c r="F2994" s="127" t="s">
        <v>50</v>
      </c>
      <c r="G2994" s="127">
        <v>1079</v>
      </c>
      <c r="H2994" s="127">
        <v>2020</v>
      </c>
      <c r="I2994" s="127">
        <v>0</v>
      </c>
      <c r="J2994" s="127">
        <v>1</v>
      </c>
      <c r="K2994" s="127">
        <v>760</v>
      </c>
      <c r="L2994" s="127">
        <v>1109.4000000000001</v>
      </c>
      <c r="M2994" s="127">
        <v>1082652.2</v>
      </c>
      <c r="N2994" s="127">
        <v>525189.29</v>
      </c>
      <c r="O2994" s="127">
        <v>528531.03</v>
      </c>
      <c r="P2994" s="127">
        <v>177677.38</v>
      </c>
      <c r="Q2994" s="127">
        <v>1424.54</v>
      </c>
    </row>
    <row r="2995" spans="1:17" ht="25.5" x14ac:dyDescent="0.2">
      <c r="A2995" t="str">
        <f t="shared" si="46"/>
        <v>2020_1095</v>
      </c>
      <c r="D2995" s="126">
        <v>2993</v>
      </c>
      <c r="E2995" s="127">
        <v>1095</v>
      </c>
      <c r="F2995" s="127" t="s">
        <v>51</v>
      </c>
      <c r="G2995" s="127">
        <v>1095</v>
      </c>
      <c r="H2995" s="127">
        <v>2020</v>
      </c>
      <c r="I2995" s="127">
        <v>0</v>
      </c>
      <c r="J2995" s="127">
        <v>1</v>
      </c>
      <c r="K2995" s="127">
        <v>756.7</v>
      </c>
      <c r="L2995" s="127">
        <v>744.7</v>
      </c>
      <c r="M2995" s="127">
        <v>206988.89</v>
      </c>
      <c r="N2995" s="127">
        <v>200018.82</v>
      </c>
      <c r="O2995" s="127">
        <v>208694</v>
      </c>
      <c r="P2995" s="127">
        <v>201952.75</v>
      </c>
      <c r="Q2995" s="127">
        <v>273.54000000000002</v>
      </c>
    </row>
    <row r="2996" spans="1:17" ht="25.5" x14ac:dyDescent="0.2">
      <c r="A2996" t="str">
        <f t="shared" si="46"/>
        <v>2020_4772</v>
      </c>
      <c r="D2996" s="126">
        <v>2994</v>
      </c>
      <c r="E2996" s="127">
        <v>4772</v>
      </c>
      <c r="F2996" s="127" t="s">
        <v>52</v>
      </c>
      <c r="G2996" s="127">
        <v>4772</v>
      </c>
      <c r="H2996" s="127">
        <v>2020</v>
      </c>
      <c r="I2996" s="127">
        <v>0</v>
      </c>
      <c r="J2996" s="127">
        <v>1</v>
      </c>
      <c r="K2996" s="127">
        <v>791.2</v>
      </c>
      <c r="L2996" s="127">
        <v>707.3</v>
      </c>
      <c r="M2996" s="127">
        <v>545183.15</v>
      </c>
      <c r="N2996" s="127">
        <v>301414.36</v>
      </c>
      <c r="O2996" s="127">
        <v>308526.90000000002</v>
      </c>
      <c r="P2996" s="127">
        <v>460587.34</v>
      </c>
      <c r="Q2996" s="127">
        <v>689.06</v>
      </c>
    </row>
    <row r="2997" spans="1:17" x14ac:dyDescent="0.2">
      <c r="A2997" t="str">
        <f t="shared" si="46"/>
        <v>2020_1107</v>
      </c>
      <c r="D2997" s="126">
        <v>2995</v>
      </c>
      <c r="E2997" s="127">
        <v>1107</v>
      </c>
      <c r="F2997" s="127" t="s">
        <v>53</v>
      </c>
      <c r="G2997" s="127">
        <v>1107</v>
      </c>
      <c r="H2997" s="127">
        <v>2020</v>
      </c>
      <c r="I2997" s="127">
        <v>0</v>
      </c>
      <c r="J2997" s="127">
        <v>1</v>
      </c>
      <c r="K2997" s="127">
        <v>1255.9000000000001</v>
      </c>
      <c r="L2997" s="127">
        <v>1204.7</v>
      </c>
      <c r="M2997" s="127">
        <v>1336976.8999999999</v>
      </c>
      <c r="N2997" s="127">
        <v>632697.65</v>
      </c>
      <c r="O2997" s="127">
        <v>663763.19999999995</v>
      </c>
      <c r="P2997" s="127">
        <v>195403.5</v>
      </c>
      <c r="Q2997" s="127">
        <v>1064.56</v>
      </c>
    </row>
    <row r="2998" spans="1:17" ht="25.5" x14ac:dyDescent="0.2">
      <c r="A2998" t="str">
        <f t="shared" si="46"/>
        <v>2020_1116</v>
      </c>
      <c r="D2998" s="126">
        <v>2996</v>
      </c>
      <c r="E2998" s="127">
        <v>1116</v>
      </c>
      <c r="F2998" s="127" t="s">
        <v>54</v>
      </c>
      <c r="G2998" s="127">
        <v>1116</v>
      </c>
      <c r="H2998" s="127">
        <v>2020</v>
      </c>
      <c r="I2998" s="127">
        <v>0</v>
      </c>
      <c r="J2998" s="127">
        <v>1</v>
      </c>
      <c r="K2998" s="127">
        <v>1548.9</v>
      </c>
      <c r="L2998" s="127">
        <v>1551.4</v>
      </c>
      <c r="M2998" s="127">
        <v>596296.18999999994</v>
      </c>
      <c r="N2998" s="127">
        <v>443049.6</v>
      </c>
      <c r="O2998" s="127">
        <v>457446.1</v>
      </c>
      <c r="P2998" s="127">
        <v>265581.38</v>
      </c>
      <c r="Q2998" s="127">
        <v>384.98</v>
      </c>
    </row>
    <row r="2999" spans="1:17" ht="25.5" x14ac:dyDescent="0.2">
      <c r="A2999" t="str">
        <f t="shared" si="46"/>
        <v>2020_1134</v>
      </c>
      <c r="D2999" s="126">
        <v>2997</v>
      </c>
      <c r="E2999" s="127">
        <v>1134</v>
      </c>
      <c r="F2999" s="127" t="s">
        <v>55</v>
      </c>
      <c r="G2999" s="127">
        <v>1134</v>
      </c>
      <c r="H2999" s="127">
        <v>2020</v>
      </c>
      <c r="I2999" s="127">
        <v>0</v>
      </c>
      <c r="J2999" s="127">
        <v>1</v>
      </c>
      <c r="K2999" s="127">
        <v>265.60000000000002</v>
      </c>
      <c r="L2999" s="127">
        <v>182.8</v>
      </c>
      <c r="M2999" s="127">
        <v>379418.13</v>
      </c>
      <c r="N2999" s="127">
        <v>98560.34</v>
      </c>
      <c r="O2999" s="127">
        <v>108067.31</v>
      </c>
      <c r="P2999" s="127">
        <v>144555.51999999999</v>
      </c>
      <c r="Q2999" s="127">
        <v>1428.53</v>
      </c>
    </row>
    <row r="3000" spans="1:17" x14ac:dyDescent="0.2">
      <c r="A3000" t="str">
        <f t="shared" si="46"/>
        <v>2020_1152</v>
      </c>
      <c r="D3000" s="126">
        <v>2998</v>
      </c>
      <c r="E3000" s="127">
        <v>1152</v>
      </c>
      <c r="F3000" s="127" t="s">
        <v>56</v>
      </c>
      <c r="G3000" s="127">
        <v>1152</v>
      </c>
      <c r="H3000" s="127">
        <v>2020</v>
      </c>
      <c r="I3000" s="127">
        <v>0</v>
      </c>
      <c r="J3000" s="127">
        <v>1</v>
      </c>
      <c r="K3000" s="127">
        <v>1027.0999999999999</v>
      </c>
      <c r="L3000" s="127">
        <v>1114.5999999999999</v>
      </c>
      <c r="M3000" s="127">
        <v>702072.39</v>
      </c>
      <c r="N3000" s="127">
        <v>346529.27</v>
      </c>
      <c r="O3000" s="127">
        <v>361368.38</v>
      </c>
      <c r="P3000" s="127">
        <v>500685.29</v>
      </c>
      <c r="Q3000" s="127">
        <v>683.55</v>
      </c>
    </row>
    <row r="3001" spans="1:17" x14ac:dyDescent="0.2">
      <c r="A3001" t="str">
        <f t="shared" si="46"/>
        <v>2020_1197</v>
      </c>
      <c r="D3001" s="126">
        <v>2999</v>
      </c>
      <c r="E3001" s="127">
        <v>1197</v>
      </c>
      <c r="F3001" s="127" t="s">
        <v>57</v>
      </c>
      <c r="G3001" s="127">
        <v>1197</v>
      </c>
      <c r="H3001" s="127">
        <v>2020</v>
      </c>
      <c r="I3001" s="127">
        <v>0</v>
      </c>
      <c r="J3001" s="127">
        <v>1</v>
      </c>
      <c r="K3001" s="127">
        <v>991.6</v>
      </c>
      <c r="L3001" s="127">
        <v>1110.5</v>
      </c>
      <c r="M3001" s="127">
        <v>265728.67</v>
      </c>
      <c r="N3001" s="127">
        <v>72103.09</v>
      </c>
      <c r="O3001" s="127">
        <v>73593.37</v>
      </c>
      <c r="P3001" s="127">
        <v>199278.7</v>
      </c>
      <c r="Q3001" s="127">
        <v>267.98</v>
      </c>
    </row>
    <row r="3002" spans="1:17" ht="38.25" x14ac:dyDescent="0.2">
      <c r="A3002" t="str">
        <f t="shared" si="46"/>
        <v>2020_1206</v>
      </c>
      <c r="D3002" s="126">
        <v>3000</v>
      </c>
      <c r="E3002" s="127">
        <v>1206</v>
      </c>
      <c r="F3002" s="127" t="s">
        <v>58</v>
      </c>
      <c r="G3002" s="127">
        <v>1206</v>
      </c>
      <c r="H3002" s="127">
        <v>2020</v>
      </c>
      <c r="I3002" s="127">
        <v>0</v>
      </c>
      <c r="J3002" s="127">
        <v>1</v>
      </c>
      <c r="K3002" s="127">
        <v>973.4</v>
      </c>
      <c r="L3002" s="127">
        <v>931.3</v>
      </c>
      <c r="M3002" s="127">
        <v>619924.14</v>
      </c>
      <c r="N3002" s="127">
        <v>834203.51</v>
      </c>
      <c r="O3002" s="127">
        <v>848442.23</v>
      </c>
      <c r="P3002" s="127">
        <v>553949.15</v>
      </c>
      <c r="Q3002" s="127">
        <v>636.86</v>
      </c>
    </row>
    <row r="3003" spans="1:17" x14ac:dyDescent="0.2">
      <c r="A3003" t="str">
        <f t="shared" si="46"/>
        <v>2020_1211</v>
      </c>
      <c r="D3003" s="126">
        <v>3001</v>
      </c>
      <c r="E3003" s="127">
        <v>1211</v>
      </c>
      <c r="F3003" s="127" t="s">
        <v>59</v>
      </c>
      <c r="G3003" s="127">
        <v>1211</v>
      </c>
      <c r="H3003" s="127">
        <v>2020</v>
      </c>
      <c r="I3003" s="127">
        <v>0</v>
      </c>
      <c r="J3003" s="127">
        <v>1</v>
      </c>
      <c r="K3003" s="127">
        <v>1440.4</v>
      </c>
      <c r="L3003" s="127">
        <v>1323.1</v>
      </c>
      <c r="M3003" s="127">
        <v>988229.74</v>
      </c>
      <c r="N3003" s="127">
        <v>0</v>
      </c>
      <c r="O3003" s="127">
        <v>12520.88</v>
      </c>
      <c r="P3003" s="127">
        <v>283359</v>
      </c>
      <c r="Q3003" s="127">
        <v>686.08</v>
      </c>
    </row>
    <row r="3004" spans="1:17" ht="25.5" x14ac:dyDescent="0.2">
      <c r="A3004" t="str">
        <f t="shared" si="46"/>
        <v>2020_1215</v>
      </c>
      <c r="D3004" s="126">
        <v>3002</v>
      </c>
      <c r="E3004" s="127">
        <v>1215</v>
      </c>
      <c r="F3004" s="127" t="s">
        <v>60</v>
      </c>
      <c r="G3004" s="127">
        <v>1215</v>
      </c>
      <c r="H3004" s="127">
        <v>2020</v>
      </c>
      <c r="I3004" s="127">
        <v>0</v>
      </c>
      <c r="J3004" s="127">
        <v>1</v>
      </c>
      <c r="K3004" s="127">
        <v>295</v>
      </c>
      <c r="L3004" s="127">
        <v>291</v>
      </c>
      <c r="M3004" s="127">
        <v>44489.8</v>
      </c>
      <c r="N3004" s="127">
        <v>84798.76</v>
      </c>
      <c r="O3004" s="127">
        <v>85801.75</v>
      </c>
      <c r="P3004" s="127">
        <v>88089.94</v>
      </c>
      <c r="Q3004" s="127">
        <v>150.81</v>
      </c>
    </row>
    <row r="3005" spans="1:17" ht="38.25" x14ac:dyDescent="0.2">
      <c r="A3005" t="str">
        <f t="shared" si="46"/>
        <v>2020_1218</v>
      </c>
      <c r="D3005" s="126">
        <v>3003</v>
      </c>
      <c r="E3005" s="127">
        <v>1218</v>
      </c>
      <c r="F3005" s="127" t="s">
        <v>61</v>
      </c>
      <c r="G3005" s="127">
        <v>1218</v>
      </c>
      <c r="H3005" s="127">
        <v>2020</v>
      </c>
      <c r="I3005" s="127">
        <v>0</v>
      </c>
      <c r="J3005" s="127">
        <v>1</v>
      </c>
      <c r="K3005" s="127">
        <v>288</v>
      </c>
      <c r="L3005" s="127">
        <v>73</v>
      </c>
      <c r="M3005" s="127">
        <v>446368.94</v>
      </c>
      <c r="N3005" s="127">
        <v>0</v>
      </c>
      <c r="O3005" s="127">
        <v>15426.15</v>
      </c>
      <c r="P3005" s="127">
        <v>174643.34</v>
      </c>
      <c r="Q3005" s="127">
        <v>1549.89</v>
      </c>
    </row>
    <row r="3006" spans="1:17" ht="25.5" x14ac:dyDescent="0.2">
      <c r="A3006" t="str">
        <f t="shared" si="46"/>
        <v>2020_2763</v>
      </c>
      <c r="D3006" s="126">
        <v>3004</v>
      </c>
      <c r="E3006" s="127">
        <v>2763</v>
      </c>
      <c r="F3006" s="127" t="s">
        <v>62</v>
      </c>
      <c r="G3006" s="127">
        <v>2763</v>
      </c>
      <c r="H3006" s="127">
        <v>2020</v>
      </c>
      <c r="I3006" s="127">
        <v>0</v>
      </c>
      <c r="J3006" s="127">
        <v>1</v>
      </c>
      <c r="K3006" s="127">
        <v>593.9</v>
      </c>
      <c r="L3006" s="127">
        <v>1103.3</v>
      </c>
      <c r="M3006" s="127">
        <v>190519.33</v>
      </c>
      <c r="N3006" s="127">
        <v>124507.96</v>
      </c>
      <c r="O3006" s="127">
        <v>193476.65</v>
      </c>
      <c r="P3006" s="127">
        <v>262996.52</v>
      </c>
      <c r="Q3006" s="127">
        <v>320.79000000000002</v>
      </c>
    </row>
    <row r="3007" spans="1:17" ht="38.25" x14ac:dyDescent="0.2">
      <c r="A3007" t="str">
        <f t="shared" si="46"/>
        <v>2020_1221</v>
      </c>
      <c r="D3007" s="126">
        <v>3005</v>
      </c>
      <c r="E3007" s="127">
        <v>1221</v>
      </c>
      <c r="F3007" s="127" t="s">
        <v>328</v>
      </c>
      <c r="G3007" s="127">
        <v>1221</v>
      </c>
      <c r="H3007" s="127">
        <v>2020</v>
      </c>
      <c r="I3007" s="127">
        <v>0</v>
      </c>
      <c r="J3007" s="127">
        <v>1</v>
      </c>
      <c r="K3007" s="127">
        <v>2488.6999999999998</v>
      </c>
      <c r="L3007" s="127">
        <v>2571.6999999999998</v>
      </c>
      <c r="M3007" s="127">
        <v>189530.47</v>
      </c>
      <c r="N3007" s="127">
        <v>686407.36</v>
      </c>
      <c r="O3007" s="127">
        <v>718903.26</v>
      </c>
      <c r="P3007" s="127">
        <v>692023.2</v>
      </c>
      <c r="Q3007" s="127">
        <v>76.16</v>
      </c>
    </row>
    <row r="3008" spans="1:17" ht="25.5" x14ac:dyDescent="0.2">
      <c r="A3008" t="str">
        <f t="shared" si="46"/>
        <v>2020_1233</v>
      </c>
      <c r="D3008" s="126">
        <v>3006</v>
      </c>
      <c r="E3008" s="127">
        <v>1233</v>
      </c>
      <c r="F3008" s="127" t="s">
        <v>63</v>
      </c>
      <c r="G3008" s="127">
        <v>1233</v>
      </c>
      <c r="H3008" s="127">
        <v>2020</v>
      </c>
      <c r="I3008" s="127">
        <v>0</v>
      </c>
      <c r="J3008" s="127">
        <v>1</v>
      </c>
      <c r="K3008" s="127">
        <v>1245.3</v>
      </c>
      <c r="L3008" s="127">
        <v>1369.3</v>
      </c>
      <c r="M3008" s="127">
        <v>1995221.31</v>
      </c>
      <c r="N3008" s="127">
        <v>1474825.8</v>
      </c>
      <c r="O3008" s="127">
        <v>1521854.3</v>
      </c>
      <c r="P3008" s="127">
        <v>684460.74</v>
      </c>
      <c r="Q3008" s="127">
        <v>1602.2</v>
      </c>
    </row>
    <row r="3009" spans="1:17" x14ac:dyDescent="0.2">
      <c r="A3009" t="str">
        <f t="shared" si="46"/>
        <v>2020_1278</v>
      </c>
      <c r="D3009" s="126">
        <v>3007</v>
      </c>
      <c r="E3009" s="127">
        <v>1278</v>
      </c>
      <c r="F3009" s="127" t="s">
        <v>64</v>
      </c>
      <c r="G3009" s="127">
        <v>1278</v>
      </c>
      <c r="H3009" s="127">
        <v>2020</v>
      </c>
      <c r="I3009" s="127">
        <v>0</v>
      </c>
      <c r="J3009" s="127">
        <v>1</v>
      </c>
      <c r="K3009" s="127">
        <v>3624.2</v>
      </c>
      <c r="L3009" s="127">
        <v>3307.5</v>
      </c>
      <c r="M3009" s="127">
        <v>913281.61</v>
      </c>
      <c r="N3009" s="127">
        <v>1167718.79</v>
      </c>
      <c r="O3009" s="127">
        <v>1249409.6200000001</v>
      </c>
      <c r="P3009" s="127">
        <v>680253.35</v>
      </c>
      <c r="Q3009" s="127">
        <v>252</v>
      </c>
    </row>
    <row r="3010" spans="1:17" ht="25.5" x14ac:dyDescent="0.2">
      <c r="A3010" t="str">
        <f t="shared" si="46"/>
        <v>2020_1332</v>
      </c>
      <c r="D3010" s="126">
        <v>3008</v>
      </c>
      <c r="E3010" s="127">
        <v>1332</v>
      </c>
      <c r="F3010" s="127" t="s">
        <v>65</v>
      </c>
      <c r="G3010" s="127">
        <v>1332</v>
      </c>
      <c r="H3010" s="127">
        <v>2020</v>
      </c>
      <c r="I3010" s="127">
        <v>0</v>
      </c>
      <c r="J3010" s="127">
        <v>1</v>
      </c>
      <c r="K3010" s="127">
        <v>763.8</v>
      </c>
      <c r="L3010" s="127">
        <v>700.1</v>
      </c>
      <c r="M3010" s="127">
        <v>314514.62</v>
      </c>
      <c r="N3010" s="127">
        <v>344079.24</v>
      </c>
      <c r="O3010" s="127">
        <v>347155.9</v>
      </c>
      <c r="P3010" s="127">
        <v>122167.9</v>
      </c>
      <c r="Q3010" s="127">
        <v>411.78</v>
      </c>
    </row>
    <row r="3011" spans="1:17" ht="38.25" x14ac:dyDescent="0.2">
      <c r="A3011" t="str">
        <f t="shared" si="46"/>
        <v>2020_1337</v>
      </c>
      <c r="D3011" s="126">
        <v>3009</v>
      </c>
      <c r="E3011" s="127">
        <v>1337</v>
      </c>
      <c r="F3011" s="127" t="s">
        <v>329</v>
      </c>
      <c r="G3011" s="127">
        <v>1337</v>
      </c>
      <c r="H3011" s="127">
        <v>2020</v>
      </c>
      <c r="I3011" s="127">
        <v>0</v>
      </c>
      <c r="J3011" s="127">
        <v>1</v>
      </c>
      <c r="K3011" s="127">
        <v>5194.1000000000004</v>
      </c>
      <c r="L3011" s="127">
        <v>5527.9</v>
      </c>
      <c r="M3011" s="127">
        <v>1794776.32</v>
      </c>
      <c r="N3011" s="127">
        <v>1752481.41</v>
      </c>
      <c r="O3011" s="127">
        <v>1830762.87</v>
      </c>
      <c r="P3011" s="127">
        <v>1476737.03</v>
      </c>
      <c r="Q3011" s="127">
        <v>345.54</v>
      </c>
    </row>
    <row r="3012" spans="1:17" ht="25.5" x14ac:dyDescent="0.2">
      <c r="A3012" t="str">
        <f t="shared" ref="A3012:A3075" si="47">CONCATENATE(H3012,"_",G3012)</f>
        <v>2020_1350</v>
      </c>
      <c r="D3012" s="126">
        <v>3010</v>
      </c>
      <c r="E3012" s="127">
        <v>1350</v>
      </c>
      <c r="F3012" s="127" t="s">
        <v>66</v>
      </c>
      <c r="G3012" s="127">
        <v>1350</v>
      </c>
      <c r="H3012" s="127">
        <v>2020</v>
      </c>
      <c r="I3012" s="127">
        <v>0</v>
      </c>
      <c r="J3012" s="127">
        <v>1</v>
      </c>
      <c r="K3012" s="127">
        <v>446.4</v>
      </c>
      <c r="L3012" s="127">
        <v>385.5</v>
      </c>
      <c r="M3012" s="127">
        <v>120158.74</v>
      </c>
      <c r="N3012" s="127">
        <v>63022.63</v>
      </c>
      <c r="O3012" s="127">
        <v>64773.63</v>
      </c>
      <c r="P3012" s="127">
        <v>156227.5</v>
      </c>
      <c r="Q3012" s="127">
        <v>269.17</v>
      </c>
    </row>
    <row r="3013" spans="1:17" ht="25.5" x14ac:dyDescent="0.2">
      <c r="A3013" t="str">
        <f t="shared" si="47"/>
        <v>2020_1359</v>
      </c>
      <c r="D3013" s="126">
        <v>3011</v>
      </c>
      <c r="E3013" s="127">
        <v>1359</v>
      </c>
      <c r="F3013" s="127" t="s">
        <v>330</v>
      </c>
      <c r="G3013" s="127">
        <v>1359</v>
      </c>
      <c r="H3013" s="127">
        <v>2020</v>
      </c>
      <c r="I3013" s="127">
        <v>0</v>
      </c>
      <c r="J3013" s="127">
        <v>1</v>
      </c>
      <c r="K3013" s="127">
        <v>512</v>
      </c>
      <c r="L3013" s="127">
        <v>393.3</v>
      </c>
      <c r="M3013" s="127">
        <v>722540.6</v>
      </c>
      <c r="N3013" s="127">
        <v>42224.76</v>
      </c>
      <c r="O3013" s="127">
        <v>45321.32</v>
      </c>
      <c r="P3013" s="127">
        <v>162523.1</v>
      </c>
      <c r="Q3013" s="127">
        <v>1411.21</v>
      </c>
    </row>
    <row r="3014" spans="1:17" ht="25.5" x14ac:dyDescent="0.2">
      <c r="A3014" t="str">
        <f t="shared" si="47"/>
        <v>2020_1368</v>
      </c>
      <c r="D3014" s="126">
        <v>3012</v>
      </c>
      <c r="E3014" s="127">
        <v>1368</v>
      </c>
      <c r="F3014" s="127" t="s">
        <v>67</v>
      </c>
      <c r="G3014" s="127">
        <v>1368</v>
      </c>
      <c r="H3014" s="127">
        <v>2020</v>
      </c>
      <c r="I3014" s="127">
        <v>0</v>
      </c>
      <c r="J3014" s="127">
        <v>1</v>
      </c>
      <c r="K3014" s="127">
        <v>762.7</v>
      </c>
      <c r="L3014" s="127">
        <v>650.1</v>
      </c>
      <c r="M3014" s="127">
        <v>1308946.33</v>
      </c>
      <c r="N3014" s="127">
        <v>447382.62</v>
      </c>
      <c r="O3014" s="127">
        <v>500378.97</v>
      </c>
      <c r="P3014" s="127">
        <v>277185.08</v>
      </c>
      <c r="Q3014" s="127">
        <v>1716.2</v>
      </c>
    </row>
    <row r="3015" spans="1:17" ht="38.25" x14ac:dyDescent="0.2">
      <c r="A3015" t="str">
        <f t="shared" si="47"/>
        <v>2020_1413</v>
      </c>
      <c r="D3015" s="126">
        <v>3013</v>
      </c>
      <c r="E3015" s="127">
        <v>1413</v>
      </c>
      <c r="F3015" s="127" t="s">
        <v>68</v>
      </c>
      <c r="G3015" s="127">
        <v>1413</v>
      </c>
      <c r="H3015" s="127">
        <v>2020</v>
      </c>
      <c r="I3015" s="127">
        <v>0</v>
      </c>
      <c r="J3015" s="127">
        <v>1</v>
      </c>
      <c r="K3015" s="127">
        <v>427.9</v>
      </c>
      <c r="L3015" s="127">
        <v>412</v>
      </c>
      <c r="M3015" s="127">
        <v>216490.2</v>
      </c>
      <c r="N3015" s="127">
        <v>98568.48</v>
      </c>
      <c r="O3015" s="127">
        <v>102998.9</v>
      </c>
      <c r="P3015" s="127">
        <v>127671.5</v>
      </c>
      <c r="Q3015" s="127">
        <v>505.94</v>
      </c>
    </row>
    <row r="3016" spans="1:17" x14ac:dyDescent="0.2">
      <c r="A3016" t="str">
        <f t="shared" si="47"/>
        <v>2020_1431</v>
      </c>
      <c r="D3016" s="126">
        <v>3014</v>
      </c>
      <c r="E3016" s="127">
        <v>1431</v>
      </c>
      <c r="F3016" s="127" t="s">
        <v>69</v>
      </c>
      <c r="G3016" s="127">
        <v>1431</v>
      </c>
      <c r="H3016" s="127">
        <v>2020</v>
      </c>
      <c r="I3016" s="127">
        <v>0</v>
      </c>
      <c r="J3016" s="127">
        <v>1</v>
      </c>
      <c r="K3016" s="127">
        <v>405.6</v>
      </c>
      <c r="L3016" s="127">
        <v>374.9</v>
      </c>
      <c r="M3016" s="127">
        <v>146222.71</v>
      </c>
      <c r="N3016" s="127">
        <v>264670.87</v>
      </c>
      <c r="O3016" s="127">
        <v>272958.07</v>
      </c>
      <c r="P3016" s="127">
        <v>213322.92</v>
      </c>
      <c r="Q3016" s="127">
        <v>360.51</v>
      </c>
    </row>
    <row r="3017" spans="1:17" ht="25.5" x14ac:dyDescent="0.2">
      <c r="A3017" t="str">
        <f t="shared" si="47"/>
        <v>2020_1476</v>
      </c>
      <c r="D3017" s="126">
        <v>3015</v>
      </c>
      <c r="E3017" s="127">
        <v>1476</v>
      </c>
      <c r="F3017" s="127" t="s">
        <v>70</v>
      </c>
      <c r="G3017" s="127">
        <v>1476</v>
      </c>
      <c r="H3017" s="127">
        <v>2020</v>
      </c>
      <c r="I3017" s="127">
        <v>0</v>
      </c>
      <c r="J3017" s="127">
        <v>1</v>
      </c>
      <c r="K3017" s="127">
        <v>9122.1</v>
      </c>
      <c r="L3017" s="127">
        <v>8717.7000000000007</v>
      </c>
      <c r="M3017" s="127">
        <v>2201715.3199999998</v>
      </c>
      <c r="N3017" s="127">
        <v>1466873.57</v>
      </c>
      <c r="O3017" s="127">
        <v>1522719.73</v>
      </c>
      <c r="P3017" s="127">
        <v>1507406.44</v>
      </c>
      <c r="Q3017" s="127">
        <v>241.36</v>
      </c>
    </row>
    <row r="3018" spans="1:17" x14ac:dyDescent="0.2">
      <c r="A3018" t="str">
        <f t="shared" si="47"/>
        <v>2020_1503</v>
      </c>
      <c r="D3018" s="126">
        <v>3016</v>
      </c>
      <c r="E3018" s="127">
        <v>1503</v>
      </c>
      <c r="F3018" s="127" t="s">
        <v>71</v>
      </c>
      <c r="G3018" s="127">
        <v>1503</v>
      </c>
      <c r="H3018" s="127">
        <v>2020</v>
      </c>
      <c r="I3018" s="127">
        <v>0</v>
      </c>
      <c r="J3018" s="127">
        <v>1</v>
      </c>
      <c r="K3018" s="127">
        <v>1470.7</v>
      </c>
      <c r="L3018" s="127">
        <v>1386</v>
      </c>
      <c r="M3018" s="127">
        <v>602470.61</v>
      </c>
      <c r="N3018" s="127">
        <v>636652.76</v>
      </c>
      <c r="O3018" s="127">
        <v>650807.4</v>
      </c>
      <c r="P3018" s="127">
        <v>732091.78</v>
      </c>
      <c r="Q3018" s="127">
        <v>409.65</v>
      </c>
    </row>
    <row r="3019" spans="1:17" ht="38.25" x14ac:dyDescent="0.2">
      <c r="A3019" t="str">
        <f t="shared" si="47"/>
        <v>2020_1576</v>
      </c>
      <c r="D3019" s="126">
        <v>3017</v>
      </c>
      <c r="E3019" s="127">
        <v>1576</v>
      </c>
      <c r="F3019" s="127" t="s">
        <v>72</v>
      </c>
      <c r="G3019" s="127">
        <v>1576</v>
      </c>
      <c r="H3019" s="127">
        <v>2020</v>
      </c>
      <c r="I3019" s="127">
        <v>0</v>
      </c>
      <c r="J3019" s="127">
        <v>1</v>
      </c>
      <c r="K3019" s="127">
        <v>3127</v>
      </c>
      <c r="L3019" s="127">
        <v>3264.1</v>
      </c>
      <c r="M3019" s="127">
        <v>2496190.9300000002</v>
      </c>
      <c r="N3019" s="127">
        <v>995493.19</v>
      </c>
      <c r="O3019" s="127">
        <v>1037809.01</v>
      </c>
      <c r="P3019" s="127">
        <v>632899.18000000005</v>
      </c>
      <c r="Q3019" s="127">
        <v>798.27</v>
      </c>
    </row>
    <row r="3020" spans="1:17" x14ac:dyDescent="0.2">
      <c r="A3020" t="str">
        <f t="shared" si="47"/>
        <v>2020_1602</v>
      </c>
      <c r="D3020" s="126">
        <v>3018</v>
      </c>
      <c r="E3020" s="127">
        <v>1602</v>
      </c>
      <c r="F3020" s="127" t="s">
        <v>73</v>
      </c>
      <c r="G3020" s="127">
        <v>1602</v>
      </c>
      <c r="H3020" s="127">
        <v>2020</v>
      </c>
      <c r="I3020" s="127">
        <v>0</v>
      </c>
      <c r="J3020" s="127">
        <v>1</v>
      </c>
      <c r="K3020" s="127">
        <v>507.6</v>
      </c>
      <c r="L3020" s="127">
        <v>688.4</v>
      </c>
      <c r="M3020" s="127">
        <v>473819.03</v>
      </c>
      <c r="N3020" s="127">
        <v>82868.100000000006</v>
      </c>
      <c r="O3020" s="127">
        <v>83233.48</v>
      </c>
      <c r="P3020" s="127">
        <v>114336.42</v>
      </c>
      <c r="Q3020" s="127">
        <v>933.45</v>
      </c>
    </row>
    <row r="3021" spans="1:17" x14ac:dyDescent="0.2">
      <c r="A3021" t="str">
        <f t="shared" si="47"/>
        <v>2020_1611</v>
      </c>
      <c r="D3021" s="126">
        <v>3019</v>
      </c>
      <c r="E3021" s="127">
        <v>1611</v>
      </c>
      <c r="F3021" s="127" t="s">
        <v>74</v>
      </c>
      <c r="G3021" s="127">
        <v>1611</v>
      </c>
      <c r="H3021" s="127">
        <v>2020</v>
      </c>
      <c r="I3021" s="127">
        <v>0</v>
      </c>
      <c r="J3021" s="127">
        <v>1</v>
      </c>
      <c r="K3021" s="127">
        <v>14930.5</v>
      </c>
      <c r="L3021" s="127">
        <v>14508.6</v>
      </c>
      <c r="M3021" s="127">
        <v>5495592.46</v>
      </c>
      <c r="N3021" s="127">
        <v>2458113.34</v>
      </c>
      <c r="O3021" s="127">
        <v>2609275.85</v>
      </c>
      <c r="P3021" s="127">
        <v>3720922.05</v>
      </c>
      <c r="Q3021" s="127">
        <v>368.08</v>
      </c>
    </row>
    <row r="3022" spans="1:17" ht="25.5" x14ac:dyDescent="0.2">
      <c r="A3022" t="str">
        <f t="shared" si="47"/>
        <v>2020_1619</v>
      </c>
      <c r="D3022" s="126">
        <v>3020</v>
      </c>
      <c r="E3022" s="127">
        <v>1619</v>
      </c>
      <c r="F3022" s="127" t="s">
        <v>75</v>
      </c>
      <c r="G3022" s="127">
        <v>1619</v>
      </c>
      <c r="H3022" s="127">
        <v>2020</v>
      </c>
      <c r="I3022" s="127">
        <v>0</v>
      </c>
      <c r="J3022" s="127">
        <v>1</v>
      </c>
      <c r="K3022" s="127">
        <v>1167.0999999999999</v>
      </c>
      <c r="L3022" s="127">
        <v>1259.2</v>
      </c>
      <c r="M3022" s="127">
        <v>363202.93</v>
      </c>
      <c r="N3022" s="127">
        <v>216886.97</v>
      </c>
      <c r="O3022" s="127">
        <v>223019.91</v>
      </c>
      <c r="P3022" s="127">
        <v>246134.5</v>
      </c>
      <c r="Q3022" s="127">
        <v>311.2</v>
      </c>
    </row>
    <row r="3023" spans="1:17" x14ac:dyDescent="0.2">
      <c r="A3023" t="str">
        <f t="shared" si="47"/>
        <v>2020_1638</v>
      </c>
      <c r="D3023" s="126">
        <v>3021</v>
      </c>
      <c r="E3023" s="127">
        <v>1638</v>
      </c>
      <c r="F3023" s="127" t="s">
        <v>331</v>
      </c>
      <c r="G3023" s="127">
        <v>1638</v>
      </c>
      <c r="H3023" s="127">
        <v>2020</v>
      </c>
      <c r="I3023" s="127">
        <v>0</v>
      </c>
      <c r="J3023" s="127">
        <v>1</v>
      </c>
      <c r="K3023" s="127">
        <v>1607.2</v>
      </c>
      <c r="L3023" s="127">
        <v>1734</v>
      </c>
      <c r="M3023" s="127">
        <v>839380.07</v>
      </c>
      <c r="N3023" s="127">
        <v>423250.85</v>
      </c>
      <c r="O3023" s="127">
        <v>535096.81000000006</v>
      </c>
      <c r="P3023" s="127">
        <v>681378.84</v>
      </c>
      <c r="Q3023" s="127">
        <v>522.26</v>
      </c>
    </row>
    <row r="3024" spans="1:17" x14ac:dyDescent="0.2">
      <c r="A3024" t="str">
        <f t="shared" si="47"/>
        <v>2020_1675</v>
      </c>
      <c r="D3024" s="126">
        <v>3022</v>
      </c>
      <c r="E3024" s="127">
        <v>1675</v>
      </c>
      <c r="F3024" s="127" t="s">
        <v>76</v>
      </c>
      <c r="G3024" s="127">
        <v>1675</v>
      </c>
      <c r="H3024" s="127">
        <v>2020</v>
      </c>
      <c r="I3024" s="127">
        <v>0</v>
      </c>
      <c r="J3024" s="127">
        <v>1</v>
      </c>
      <c r="K3024" s="127">
        <v>193.4</v>
      </c>
      <c r="L3024" s="127">
        <v>130.30000000000001</v>
      </c>
      <c r="M3024" s="127">
        <v>122154.27</v>
      </c>
      <c r="N3024" s="127">
        <v>47352.24</v>
      </c>
      <c r="O3024" s="127">
        <v>48431.33</v>
      </c>
      <c r="P3024" s="127">
        <v>53013.1</v>
      </c>
      <c r="Q3024" s="127">
        <v>631.61</v>
      </c>
    </row>
    <row r="3025" spans="1:17" x14ac:dyDescent="0.2">
      <c r="A3025" t="str">
        <f t="shared" si="47"/>
        <v>2020_1701</v>
      </c>
      <c r="D3025" s="126">
        <v>3023</v>
      </c>
      <c r="E3025" s="127">
        <v>1701</v>
      </c>
      <c r="F3025" s="127" t="s">
        <v>77</v>
      </c>
      <c r="G3025" s="127">
        <v>1701</v>
      </c>
      <c r="H3025" s="127">
        <v>2020</v>
      </c>
      <c r="I3025" s="127">
        <v>0</v>
      </c>
      <c r="J3025" s="127">
        <v>1</v>
      </c>
      <c r="K3025" s="127">
        <v>2169</v>
      </c>
      <c r="L3025" s="127">
        <v>2291</v>
      </c>
      <c r="M3025" s="127">
        <v>422285.07</v>
      </c>
      <c r="N3025" s="127">
        <v>298868.14</v>
      </c>
      <c r="O3025" s="127">
        <v>307194.83</v>
      </c>
      <c r="P3025" s="127">
        <v>394883.06</v>
      </c>
      <c r="Q3025" s="127">
        <v>194.69</v>
      </c>
    </row>
    <row r="3026" spans="1:17" x14ac:dyDescent="0.2">
      <c r="A3026" t="str">
        <f t="shared" si="47"/>
        <v>2020_1719</v>
      </c>
      <c r="D3026" s="126">
        <v>3024</v>
      </c>
      <c r="E3026" s="127">
        <v>1719</v>
      </c>
      <c r="F3026" s="127" t="s">
        <v>78</v>
      </c>
      <c r="G3026" s="127">
        <v>1719</v>
      </c>
      <c r="H3026" s="127">
        <v>2020</v>
      </c>
      <c r="I3026" s="127">
        <v>0</v>
      </c>
      <c r="J3026" s="127">
        <v>1</v>
      </c>
      <c r="K3026" s="127">
        <v>821.6</v>
      </c>
      <c r="L3026" s="127">
        <v>861.6</v>
      </c>
      <c r="M3026" s="127">
        <v>186568.44</v>
      </c>
      <c r="N3026" s="127">
        <v>116678.19</v>
      </c>
      <c r="O3026" s="127">
        <v>118705.64</v>
      </c>
      <c r="P3026" s="127">
        <v>126590.5</v>
      </c>
      <c r="Q3026" s="127">
        <v>227.08</v>
      </c>
    </row>
    <row r="3027" spans="1:17" ht="25.5" x14ac:dyDescent="0.2">
      <c r="A3027" t="str">
        <f t="shared" si="47"/>
        <v>2020_1737</v>
      </c>
      <c r="D3027" s="126">
        <v>3025</v>
      </c>
      <c r="E3027" s="127">
        <v>1737</v>
      </c>
      <c r="F3027" s="127" t="s">
        <v>332</v>
      </c>
      <c r="G3027" s="127">
        <v>1737</v>
      </c>
      <c r="H3027" s="127">
        <v>2020</v>
      </c>
      <c r="I3027" s="127">
        <v>0</v>
      </c>
      <c r="J3027" s="127">
        <v>1</v>
      </c>
      <c r="K3027" s="127">
        <v>32606.7</v>
      </c>
      <c r="L3027" s="127">
        <v>31739.7</v>
      </c>
      <c r="M3027" s="127">
        <v>5358080.46</v>
      </c>
      <c r="N3027" s="127">
        <v>13656480.58</v>
      </c>
      <c r="O3027" s="127">
        <v>14210346.82</v>
      </c>
      <c r="P3027" s="127">
        <v>7920962.1900000004</v>
      </c>
      <c r="Q3027" s="127">
        <v>164.32</v>
      </c>
    </row>
    <row r="3028" spans="1:17" x14ac:dyDescent="0.2">
      <c r="A3028" t="str">
        <f t="shared" si="47"/>
        <v>2020_1782</v>
      </c>
      <c r="D3028" s="126">
        <v>3026</v>
      </c>
      <c r="E3028" s="127">
        <v>1782</v>
      </c>
      <c r="F3028" s="127" t="s">
        <v>79</v>
      </c>
      <c r="G3028" s="127">
        <v>1782</v>
      </c>
      <c r="H3028" s="127">
        <v>2020</v>
      </c>
      <c r="I3028" s="127">
        <v>0</v>
      </c>
      <c r="J3028" s="127">
        <v>1</v>
      </c>
      <c r="K3028" s="127">
        <v>102</v>
      </c>
      <c r="L3028" s="127">
        <v>117</v>
      </c>
      <c r="M3028" s="127">
        <v>723305.02</v>
      </c>
      <c r="N3028" s="127">
        <v>178915.11</v>
      </c>
      <c r="O3028" s="127">
        <v>179859.96</v>
      </c>
      <c r="P3028" s="127">
        <v>57259.9</v>
      </c>
      <c r="Q3028" s="127">
        <v>7091.23</v>
      </c>
    </row>
    <row r="3029" spans="1:17" ht="25.5" x14ac:dyDescent="0.2">
      <c r="A3029" t="str">
        <f t="shared" si="47"/>
        <v>2020_1791</v>
      </c>
      <c r="D3029" s="126">
        <v>3027</v>
      </c>
      <c r="E3029" s="127">
        <v>1791</v>
      </c>
      <c r="F3029" s="127" t="s">
        <v>80</v>
      </c>
      <c r="G3029" s="127">
        <v>1791</v>
      </c>
      <c r="H3029" s="127">
        <v>2020</v>
      </c>
      <c r="I3029" s="127">
        <v>0</v>
      </c>
      <c r="J3029" s="127">
        <v>1</v>
      </c>
      <c r="K3029" s="127">
        <v>872.1</v>
      </c>
      <c r="L3029" s="127">
        <v>896.1</v>
      </c>
      <c r="M3029" s="127">
        <v>213773.63</v>
      </c>
      <c r="N3029" s="127">
        <v>259521.51</v>
      </c>
      <c r="O3029" s="127">
        <v>262998.52</v>
      </c>
      <c r="P3029" s="127">
        <v>239388.18</v>
      </c>
      <c r="Q3029" s="127">
        <v>245.13</v>
      </c>
    </row>
    <row r="3030" spans="1:17" x14ac:dyDescent="0.2">
      <c r="A3030" t="str">
        <f t="shared" si="47"/>
        <v>2020_1863</v>
      </c>
      <c r="D3030" s="126">
        <v>3028</v>
      </c>
      <c r="E3030" s="127">
        <v>1863</v>
      </c>
      <c r="F3030" s="127" t="s">
        <v>81</v>
      </c>
      <c r="G3030" s="127">
        <v>1863</v>
      </c>
      <c r="H3030" s="127">
        <v>2020</v>
      </c>
      <c r="I3030" s="127">
        <v>0</v>
      </c>
      <c r="J3030" s="127">
        <v>1</v>
      </c>
      <c r="K3030" s="127">
        <v>10489</v>
      </c>
      <c r="L3030" s="127">
        <v>10274</v>
      </c>
      <c r="M3030" s="127">
        <v>6908479.2000000002</v>
      </c>
      <c r="N3030" s="127">
        <v>3474646.38</v>
      </c>
      <c r="O3030" s="127">
        <v>3691030.39</v>
      </c>
      <c r="P3030" s="127">
        <v>3423242.55</v>
      </c>
      <c r="Q3030" s="127">
        <v>658.64</v>
      </c>
    </row>
    <row r="3031" spans="1:17" ht="25.5" x14ac:dyDescent="0.2">
      <c r="A3031" t="str">
        <f t="shared" si="47"/>
        <v>2020_1908</v>
      </c>
      <c r="D3031" s="126">
        <v>3029</v>
      </c>
      <c r="E3031" s="127">
        <v>1908</v>
      </c>
      <c r="F3031" s="127" t="s">
        <v>82</v>
      </c>
      <c r="G3031" s="127">
        <v>1908</v>
      </c>
      <c r="H3031" s="127">
        <v>2020</v>
      </c>
      <c r="I3031" s="127">
        <v>0</v>
      </c>
      <c r="J3031" s="127">
        <v>1</v>
      </c>
      <c r="K3031" s="127">
        <v>386</v>
      </c>
      <c r="L3031" s="127">
        <v>388.2</v>
      </c>
      <c r="M3031" s="127">
        <v>1298990.6499999999</v>
      </c>
      <c r="N3031" s="127">
        <v>330122.33</v>
      </c>
      <c r="O3031" s="127">
        <v>337375.12</v>
      </c>
      <c r="P3031" s="127">
        <v>124582.1</v>
      </c>
      <c r="Q3031" s="127">
        <v>3365.26</v>
      </c>
    </row>
    <row r="3032" spans="1:17" x14ac:dyDescent="0.2">
      <c r="A3032" t="str">
        <f t="shared" si="47"/>
        <v>2020_1926</v>
      </c>
      <c r="D3032" s="126">
        <v>3030</v>
      </c>
      <c r="E3032" s="127">
        <v>1926</v>
      </c>
      <c r="F3032" s="127" t="s">
        <v>83</v>
      </c>
      <c r="G3032" s="127">
        <v>1926</v>
      </c>
      <c r="H3032" s="127">
        <v>2020</v>
      </c>
      <c r="I3032" s="127">
        <v>0</v>
      </c>
      <c r="J3032" s="127">
        <v>1</v>
      </c>
      <c r="K3032" s="127">
        <v>557.29999999999995</v>
      </c>
      <c r="L3032" s="127">
        <v>625.29999999999995</v>
      </c>
      <c r="M3032" s="127">
        <v>220897.16</v>
      </c>
      <c r="N3032" s="127">
        <v>199207.55</v>
      </c>
      <c r="O3032" s="127">
        <v>208910.82</v>
      </c>
      <c r="P3032" s="127">
        <v>204934.13</v>
      </c>
      <c r="Q3032" s="127">
        <v>396.37</v>
      </c>
    </row>
    <row r="3033" spans="1:17" ht="25.5" x14ac:dyDescent="0.2">
      <c r="A3033" t="str">
        <f t="shared" si="47"/>
        <v>2020_1944</v>
      </c>
      <c r="D3033" s="126">
        <v>3031</v>
      </c>
      <c r="E3033" s="127">
        <v>1944</v>
      </c>
      <c r="F3033" s="127" t="s">
        <v>84</v>
      </c>
      <c r="G3033" s="127">
        <v>1944</v>
      </c>
      <c r="H3033" s="127">
        <v>2020</v>
      </c>
      <c r="I3033" s="127">
        <v>0</v>
      </c>
      <c r="J3033" s="127">
        <v>1</v>
      </c>
      <c r="K3033" s="127">
        <v>959.2</v>
      </c>
      <c r="L3033" s="127">
        <v>949.5</v>
      </c>
      <c r="M3033" s="127">
        <v>880924.8</v>
      </c>
      <c r="N3033" s="127">
        <v>247722.05</v>
      </c>
      <c r="O3033" s="127">
        <v>258391.98</v>
      </c>
      <c r="P3033" s="127">
        <v>290149.13</v>
      </c>
      <c r="Q3033" s="127">
        <v>918.4</v>
      </c>
    </row>
    <row r="3034" spans="1:17" x14ac:dyDescent="0.2">
      <c r="A3034" t="str">
        <f t="shared" si="47"/>
        <v>2020_1953</v>
      </c>
      <c r="D3034" s="126">
        <v>3032</v>
      </c>
      <c r="E3034" s="127">
        <v>1953</v>
      </c>
      <c r="F3034" s="127" t="s">
        <v>85</v>
      </c>
      <c r="G3034" s="127">
        <v>1953</v>
      </c>
      <c r="H3034" s="127">
        <v>2020</v>
      </c>
      <c r="I3034" s="127">
        <v>0</v>
      </c>
      <c r="J3034" s="127">
        <v>1</v>
      </c>
      <c r="K3034" s="127">
        <v>574.1</v>
      </c>
      <c r="L3034" s="127">
        <v>595.79999999999995</v>
      </c>
      <c r="M3034" s="127">
        <v>263255.33</v>
      </c>
      <c r="N3034" s="127">
        <v>197335.52</v>
      </c>
      <c r="O3034" s="127">
        <v>202100.88</v>
      </c>
      <c r="P3034" s="127">
        <v>199387.64</v>
      </c>
      <c r="Q3034" s="127">
        <v>458.55</v>
      </c>
    </row>
    <row r="3035" spans="1:17" ht="38.25" x14ac:dyDescent="0.2">
      <c r="A3035" t="str">
        <f t="shared" si="47"/>
        <v>2020_1963</v>
      </c>
      <c r="D3035" s="126">
        <v>3033</v>
      </c>
      <c r="E3035" s="127">
        <v>1963</v>
      </c>
      <c r="F3035" s="127" t="s">
        <v>86</v>
      </c>
      <c r="G3035" s="127">
        <v>1963</v>
      </c>
      <c r="H3035" s="127">
        <v>2020</v>
      </c>
      <c r="I3035" s="127">
        <v>0</v>
      </c>
      <c r="J3035" s="127">
        <v>1</v>
      </c>
      <c r="K3035" s="127">
        <v>552.29999999999995</v>
      </c>
      <c r="L3035" s="127">
        <v>570</v>
      </c>
      <c r="M3035" s="127">
        <v>414422.35</v>
      </c>
      <c r="N3035" s="127">
        <v>119197.35</v>
      </c>
      <c r="O3035" s="127">
        <v>141245.67000000001</v>
      </c>
      <c r="P3035" s="127">
        <v>112537.5</v>
      </c>
      <c r="Q3035" s="127">
        <v>750.36</v>
      </c>
    </row>
    <row r="3036" spans="1:17" ht="25.5" x14ac:dyDescent="0.2">
      <c r="A3036" t="str">
        <f t="shared" si="47"/>
        <v>2020_1968</v>
      </c>
      <c r="D3036" s="126">
        <v>3034</v>
      </c>
      <c r="E3036" s="127">
        <v>3582</v>
      </c>
      <c r="F3036" s="127" t="s">
        <v>87</v>
      </c>
      <c r="G3036" s="127">
        <v>1968</v>
      </c>
      <c r="H3036" s="127">
        <v>2020</v>
      </c>
      <c r="I3036" s="127">
        <v>0</v>
      </c>
      <c r="J3036" s="127">
        <v>1</v>
      </c>
      <c r="K3036" s="127">
        <v>603.9</v>
      </c>
      <c r="L3036" s="127">
        <v>790.7</v>
      </c>
      <c r="M3036" s="127">
        <v>673307.38</v>
      </c>
      <c r="N3036" s="127">
        <v>568601.34</v>
      </c>
      <c r="O3036" s="127">
        <v>586625.93000000005</v>
      </c>
      <c r="P3036" s="127">
        <v>402630.53</v>
      </c>
      <c r="Q3036" s="127">
        <v>1114.93</v>
      </c>
    </row>
    <row r="3037" spans="1:17" ht="25.5" x14ac:dyDescent="0.2">
      <c r="A3037" t="str">
        <f t="shared" si="47"/>
        <v>2020_3978</v>
      </c>
      <c r="D3037" s="126">
        <v>3035</v>
      </c>
      <c r="E3037" s="127">
        <v>3978</v>
      </c>
      <c r="F3037" s="127" t="s">
        <v>88</v>
      </c>
      <c r="G3037" s="127">
        <v>3978</v>
      </c>
      <c r="H3037" s="127">
        <v>2020</v>
      </c>
      <c r="I3037" s="127">
        <v>0</v>
      </c>
      <c r="J3037" s="127">
        <v>1</v>
      </c>
      <c r="K3037" s="127">
        <v>541.1</v>
      </c>
      <c r="L3037" s="127">
        <v>420</v>
      </c>
      <c r="M3037" s="127">
        <v>1710327.06</v>
      </c>
      <c r="N3037" s="127">
        <v>0</v>
      </c>
      <c r="O3037" s="127">
        <v>16980.89</v>
      </c>
      <c r="P3037" s="127">
        <v>243339.7</v>
      </c>
      <c r="Q3037" s="127">
        <v>3160.83</v>
      </c>
    </row>
    <row r="3038" spans="1:17" ht="25.5" x14ac:dyDescent="0.2">
      <c r="A3038" t="str">
        <f t="shared" si="47"/>
        <v>2020_6741</v>
      </c>
      <c r="D3038" s="126">
        <v>3036</v>
      </c>
      <c r="E3038" s="127">
        <v>6741</v>
      </c>
      <c r="F3038" s="127" t="s">
        <v>89</v>
      </c>
      <c r="G3038" s="127">
        <v>6741</v>
      </c>
      <c r="H3038" s="127">
        <v>2020</v>
      </c>
      <c r="I3038" s="127">
        <v>0</v>
      </c>
      <c r="J3038" s="127">
        <v>1</v>
      </c>
      <c r="K3038" s="127">
        <v>795.9</v>
      </c>
      <c r="L3038" s="127">
        <v>805.7</v>
      </c>
      <c r="M3038" s="127">
        <v>501694.11</v>
      </c>
      <c r="N3038" s="127">
        <v>244758.46</v>
      </c>
      <c r="O3038" s="127">
        <v>251260.75</v>
      </c>
      <c r="P3038" s="127">
        <v>302503.81</v>
      </c>
      <c r="Q3038" s="127">
        <v>630.35</v>
      </c>
    </row>
    <row r="3039" spans="1:17" ht="25.5" x14ac:dyDescent="0.2">
      <c r="A3039" t="str">
        <f t="shared" si="47"/>
        <v>2020_1970</v>
      </c>
      <c r="D3039" s="126">
        <v>3037</v>
      </c>
      <c r="E3039" s="127">
        <v>1970</v>
      </c>
      <c r="F3039" s="127" t="s">
        <v>90</v>
      </c>
      <c r="G3039" s="127">
        <v>1970</v>
      </c>
      <c r="H3039" s="127">
        <v>2020</v>
      </c>
      <c r="I3039" s="127">
        <v>0</v>
      </c>
      <c r="J3039" s="127">
        <v>1</v>
      </c>
      <c r="K3039" s="127">
        <v>503</v>
      </c>
      <c r="L3039" s="127">
        <v>505</v>
      </c>
      <c r="M3039" s="127">
        <v>51111.94</v>
      </c>
      <c r="N3039" s="127">
        <v>430978.44</v>
      </c>
      <c r="O3039" s="127">
        <v>434718.07</v>
      </c>
      <c r="P3039" s="127">
        <v>407477.09</v>
      </c>
      <c r="Q3039" s="127">
        <v>101.61</v>
      </c>
    </row>
    <row r="3040" spans="1:17" ht="38.25" x14ac:dyDescent="0.2">
      <c r="A3040" t="str">
        <f t="shared" si="47"/>
        <v>2020_1972</v>
      </c>
      <c r="D3040" s="126">
        <v>3038</v>
      </c>
      <c r="E3040" s="127">
        <v>1972</v>
      </c>
      <c r="F3040" s="127" t="s">
        <v>91</v>
      </c>
      <c r="G3040" s="127">
        <v>1972</v>
      </c>
      <c r="H3040" s="127">
        <v>2020</v>
      </c>
      <c r="I3040" s="127">
        <v>0</v>
      </c>
      <c r="J3040" s="127">
        <v>1</v>
      </c>
      <c r="K3040" s="127">
        <v>323</v>
      </c>
      <c r="L3040" s="127">
        <v>315</v>
      </c>
      <c r="M3040" s="127">
        <v>456510.46</v>
      </c>
      <c r="N3040" s="127">
        <v>126451.6</v>
      </c>
      <c r="O3040" s="127">
        <v>133118.29999999999</v>
      </c>
      <c r="P3040" s="127">
        <v>113066.36</v>
      </c>
      <c r="Q3040" s="127">
        <v>1413.35</v>
      </c>
    </row>
    <row r="3041" spans="1:17" ht="25.5" x14ac:dyDescent="0.2">
      <c r="A3041" t="str">
        <f t="shared" si="47"/>
        <v>2020_1965</v>
      </c>
      <c r="D3041" s="126">
        <v>3039</v>
      </c>
      <c r="E3041" s="127">
        <v>1965</v>
      </c>
      <c r="F3041" s="127" t="s">
        <v>92</v>
      </c>
      <c r="G3041" s="127">
        <v>1965</v>
      </c>
      <c r="H3041" s="127">
        <v>2020</v>
      </c>
      <c r="I3041" s="127">
        <v>0</v>
      </c>
      <c r="J3041" s="127">
        <v>1</v>
      </c>
      <c r="K3041" s="127">
        <v>577.79999999999995</v>
      </c>
      <c r="L3041" s="127">
        <v>446.6</v>
      </c>
      <c r="M3041" s="127">
        <v>503926.22</v>
      </c>
      <c r="N3041" s="127">
        <v>266988.84000000003</v>
      </c>
      <c r="O3041" s="127">
        <v>269626.15999999997</v>
      </c>
      <c r="P3041" s="127">
        <v>95256.71</v>
      </c>
      <c r="Q3041" s="127">
        <v>872.15</v>
      </c>
    </row>
    <row r="3042" spans="1:17" ht="51" x14ac:dyDescent="0.2">
      <c r="A3042" t="str">
        <f t="shared" si="47"/>
        <v>2020_657</v>
      </c>
      <c r="D3042" s="126">
        <v>3040</v>
      </c>
      <c r="E3042" s="127">
        <v>657</v>
      </c>
      <c r="F3042" s="127" t="s">
        <v>333</v>
      </c>
      <c r="G3042" s="127">
        <v>657</v>
      </c>
      <c r="H3042" s="127">
        <v>2020</v>
      </c>
      <c r="I3042" s="127">
        <v>0</v>
      </c>
      <c r="J3042" s="127">
        <v>1</v>
      </c>
      <c r="K3042" s="127">
        <v>869.6</v>
      </c>
      <c r="L3042" s="127">
        <v>1017.1</v>
      </c>
      <c r="M3042" s="127">
        <v>474541.02</v>
      </c>
      <c r="N3042" s="127">
        <v>158886.31</v>
      </c>
      <c r="O3042" s="127">
        <v>176289.24</v>
      </c>
      <c r="P3042" s="127">
        <v>409890.47</v>
      </c>
      <c r="Q3042" s="127">
        <v>545.70000000000005</v>
      </c>
    </row>
    <row r="3043" spans="1:17" ht="51" x14ac:dyDescent="0.2">
      <c r="A3043" t="str">
        <f t="shared" si="47"/>
        <v>2020_1989</v>
      </c>
      <c r="D3043" s="126">
        <v>3041</v>
      </c>
      <c r="E3043" s="127">
        <v>1989</v>
      </c>
      <c r="F3043" s="127" t="s">
        <v>93</v>
      </c>
      <c r="G3043" s="127">
        <v>1989</v>
      </c>
      <c r="H3043" s="127">
        <v>2020</v>
      </c>
      <c r="I3043" s="127">
        <v>0</v>
      </c>
      <c r="J3043" s="127">
        <v>1</v>
      </c>
      <c r="K3043" s="127">
        <v>415</v>
      </c>
      <c r="L3043" s="127">
        <v>491</v>
      </c>
      <c r="M3043" s="127">
        <v>590938.19999999995</v>
      </c>
      <c r="N3043" s="127">
        <v>258134.91</v>
      </c>
      <c r="O3043" s="127">
        <v>265619.44</v>
      </c>
      <c r="P3043" s="127">
        <v>231042.5</v>
      </c>
      <c r="Q3043" s="127">
        <v>1423.95</v>
      </c>
    </row>
    <row r="3044" spans="1:17" ht="51" x14ac:dyDescent="0.2">
      <c r="A3044" t="str">
        <f t="shared" si="47"/>
        <v>2020_2007</v>
      </c>
      <c r="D3044" s="126">
        <v>3042</v>
      </c>
      <c r="E3044" s="127">
        <v>2007</v>
      </c>
      <c r="F3044" s="127" t="s">
        <v>94</v>
      </c>
      <c r="G3044" s="127">
        <v>2007</v>
      </c>
      <c r="H3044" s="127">
        <v>2020</v>
      </c>
      <c r="I3044" s="127">
        <v>0</v>
      </c>
      <c r="J3044" s="127">
        <v>1</v>
      </c>
      <c r="K3044" s="127">
        <v>604.20000000000005</v>
      </c>
      <c r="L3044" s="127">
        <v>538.79999999999995</v>
      </c>
      <c r="M3044" s="127">
        <v>1123924.3999999999</v>
      </c>
      <c r="N3044" s="127">
        <v>358377.6</v>
      </c>
      <c r="O3044" s="127">
        <v>370205.94</v>
      </c>
      <c r="P3044" s="127">
        <v>232041.35</v>
      </c>
      <c r="Q3044" s="127">
        <v>1860.19</v>
      </c>
    </row>
    <row r="3045" spans="1:17" ht="25.5" x14ac:dyDescent="0.2">
      <c r="A3045" t="str">
        <f t="shared" si="47"/>
        <v>2020_2088</v>
      </c>
      <c r="D3045" s="126">
        <v>3043</v>
      </c>
      <c r="E3045" s="127">
        <v>2088</v>
      </c>
      <c r="F3045" s="127" t="s">
        <v>95</v>
      </c>
      <c r="G3045" s="127">
        <v>2088</v>
      </c>
      <c r="H3045" s="127">
        <v>2020</v>
      </c>
      <c r="I3045" s="127">
        <v>0</v>
      </c>
      <c r="J3045" s="127">
        <v>1</v>
      </c>
      <c r="K3045" s="127">
        <v>681.2</v>
      </c>
      <c r="L3045" s="127">
        <v>761.2</v>
      </c>
      <c r="M3045" s="127">
        <v>363911.46</v>
      </c>
      <c r="N3045" s="127">
        <v>372642.7</v>
      </c>
      <c r="O3045" s="127">
        <v>384541.54</v>
      </c>
      <c r="P3045" s="127">
        <v>214601.54</v>
      </c>
      <c r="Q3045" s="127">
        <v>534.22</v>
      </c>
    </row>
    <row r="3046" spans="1:17" ht="25.5" x14ac:dyDescent="0.2">
      <c r="A3046" t="str">
        <f t="shared" si="47"/>
        <v>2020_2097</v>
      </c>
      <c r="D3046" s="126">
        <v>3044</v>
      </c>
      <c r="E3046" s="127">
        <v>2097</v>
      </c>
      <c r="F3046" s="127" t="s">
        <v>96</v>
      </c>
      <c r="G3046" s="127">
        <v>2097</v>
      </c>
      <c r="H3046" s="127">
        <v>2020</v>
      </c>
      <c r="I3046" s="127">
        <v>0</v>
      </c>
      <c r="J3046" s="127">
        <v>1</v>
      </c>
      <c r="K3046" s="127">
        <v>474.7</v>
      </c>
      <c r="L3046" s="127">
        <v>424.8</v>
      </c>
      <c r="M3046" s="127">
        <v>183346.57</v>
      </c>
      <c r="N3046" s="127">
        <v>142692.4</v>
      </c>
      <c r="O3046" s="127">
        <v>143109.21</v>
      </c>
      <c r="P3046" s="127">
        <v>159922.57</v>
      </c>
      <c r="Q3046" s="127">
        <v>386.24</v>
      </c>
    </row>
    <row r="3047" spans="1:17" x14ac:dyDescent="0.2">
      <c r="A3047" t="str">
        <f t="shared" si="47"/>
        <v>2020_2113</v>
      </c>
      <c r="D3047" s="126">
        <v>3045</v>
      </c>
      <c r="E3047" s="127">
        <v>2113</v>
      </c>
      <c r="F3047" s="127" t="s">
        <v>97</v>
      </c>
      <c r="G3047" s="127">
        <v>2113</v>
      </c>
      <c r="H3047" s="127">
        <v>2020</v>
      </c>
      <c r="I3047" s="127">
        <v>0</v>
      </c>
      <c r="J3047" s="127">
        <v>1</v>
      </c>
      <c r="K3047" s="127">
        <v>187.2</v>
      </c>
      <c r="L3047" s="127">
        <v>158.19999999999999</v>
      </c>
      <c r="M3047" s="127">
        <v>269736.99</v>
      </c>
      <c r="N3047" s="127">
        <v>0</v>
      </c>
      <c r="O3047" s="127">
        <v>0</v>
      </c>
      <c r="P3047" s="127">
        <v>75130.5</v>
      </c>
      <c r="Q3047" s="127">
        <v>1440.9</v>
      </c>
    </row>
    <row r="3048" spans="1:17" ht="38.25" x14ac:dyDescent="0.2">
      <c r="A3048" t="str">
        <f t="shared" si="47"/>
        <v>2020_2124</v>
      </c>
      <c r="D3048" s="126">
        <v>3046</v>
      </c>
      <c r="E3048" s="127">
        <v>2124</v>
      </c>
      <c r="F3048" s="127" t="s">
        <v>397</v>
      </c>
      <c r="G3048" s="127">
        <v>2124</v>
      </c>
      <c r="H3048" s="127">
        <v>2020</v>
      </c>
      <c r="I3048" s="127">
        <v>0</v>
      </c>
      <c r="J3048" s="127">
        <v>1</v>
      </c>
      <c r="K3048" s="127">
        <v>1275.3</v>
      </c>
      <c r="L3048" s="127">
        <v>1229.3</v>
      </c>
      <c r="M3048" s="127">
        <v>859370.25</v>
      </c>
      <c r="N3048" s="127">
        <v>498456.84</v>
      </c>
      <c r="O3048" s="127">
        <v>521658.34</v>
      </c>
      <c r="P3048" s="127">
        <v>255018.2</v>
      </c>
      <c r="Q3048" s="127">
        <v>673.86</v>
      </c>
    </row>
    <row r="3049" spans="1:17" ht="51" x14ac:dyDescent="0.2">
      <c r="A3049" t="str">
        <f t="shared" si="47"/>
        <v>2020_2151</v>
      </c>
      <c r="D3049" s="126">
        <v>3047</v>
      </c>
      <c r="E3049" s="127">
        <v>2151</v>
      </c>
      <c r="F3049" s="127" t="s">
        <v>406</v>
      </c>
      <c r="G3049" s="127">
        <v>2151</v>
      </c>
      <c r="H3049" s="127">
        <v>2020</v>
      </c>
      <c r="I3049" s="127">
        <v>0</v>
      </c>
      <c r="J3049" s="127">
        <v>1</v>
      </c>
      <c r="K3049" s="127">
        <v>416.9</v>
      </c>
      <c r="L3049" s="127">
        <v>370.5</v>
      </c>
      <c r="M3049" s="127">
        <v>579270.31999999995</v>
      </c>
      <c r="N3049" s="127">
        <v>286187.08</v>
      </c>
      <c r="O3049" s="127">
        <v>292196.44</v>
      </c>
      <c r="P3049" s="127">
        <v>121957.5</v>
      </c>
      <c r="Q3049" s="127">
        <v>1389.47</v>
      </c>
    </row>
    <row r="3050" spans="1:17" x14ac:dyDescent="0.2">
      <c r="A3050" t="str">
        <f t="shared" si="47"/>
        <v>2020_2169</v>
      </c>
      <c r="D3050" s="126">
        <v>3048</v>
      </c>
      <c r="E3050" s="127">
        <v>2169</v>
      </c>
      <c r="F3050" s="127" t="s">
        <v>98</v>
      </c>
      <c r="G3050" s="127">
        <v>2169</v>
      </c>
      <c r="H3050" s="127">
        <v>2020</v>
      </c>
      <c r="I3050" s="127">
        <v>0</v>
      </c>
      <c r="J3050" s="127">
        <v>1</v>
      </c>
      <c r="K3050" s="127">
        <v>1607.5</v>
      </c>
      <c r="L3050" s="127">
        <v>1583.7</v>
      </c>
      <c r="M3050" s="127">
        <v>2383032.79</v>
      </c>
      <c r="N3050" s="127">
        <v>585625.79</v>
      </c>
      <c r="O3050" s="127">
        <v>614911.71</v>
      </c>
      <c r="P3050" s="127">
        <v>436878.75</v>
      </c>
      <c r="Q3050" s="127">
        <v>1482.45</v>
      </c>
    </row>
    <row r="3051" spans="1:17" ht="25.5" x14ac:dyDescent="0.2">
      <c r="A3051" t="str">
        <f t="shared" si="47"/>
        <v>2020_2295</v>
      </c>
      <c r="D3051" s="126">
        <v>3049</v>
      </c>
      <c r="E3051" s="127">
        <v>2295</v>
      </c>
      <c r="F3051" s="127" t="s">
        <v>99</v>
      </c>
      <c r="G3051" s="127">
        <v>2295</v>
      </c>
      <c r="H3051" s="127">
        <v>2020</v>
      </c>
      <c r="I3051" s="127">
        <v>0</v>
      </c>
      <c r="J3051" s="127">
        <v>1</v>
      </c>
      <c r="K3051" s="127">
        <v>1067.2</v>
      </c>
      <c r="L3051" s="127">
        <v>1087.3</v>
      </c>
      <c r="M3051" s="127">
        <v>911477.19</v>
      </c>
      <c r="N3051" s="127">
        <v>497096.56</v>
      </c>
      <c r="O3051" s="127">
        <v>514173.49</v>
      </c>
      <c r="P3051" s="127">
        <v>436424.5</v>
      </c>
      <c r="Q3051" s="127">
        <v>854.08</v>
      </c>
    </row>
    <row r="3052" spans="1:17" ht="25.5" x14ac:dyDescent="0.2">
      <c r="A3052" t="str">
        <f t="shared" si="47"/>
        <v>2020_2313</v>
      </c>
      <c r="D3052" s="126">
        <v>3050</v>
      </c>
      <c r="E3052" s="127">
        <v>2313</v>
      </c>
      <c r="F3052" s="127" t="s">
        <v>100</v>
      </c>
      <c r="G3052" s="127">
        <v>2313</v>
      </c>
      <c r="H3052" s="127">
        <v>2020</v>
      </c>
      <c r="I3052" s="127">
        <v>0</v>
      </c>
      <c r="J3052" s="127">
        <v>1</v>
      </c>
      <c r="K3052" s="127">
        <v>3668.4</v>
      </c>
      <c r="L3052" s="127">
        <v>3595.9</v>
      </c>
      <c r="M3052" s="127">
        <v>1869983.35</v>
      </c>
      <c r="N3052" s="127">
        <v>674188.08</v>
      </c>
      <c r="O3052" s="127">
        <v>739836.74</v>
      </c>
      <c r="P3052" s="127">
        <v>1986460.49</v>
      </c>
      <c r="Q3052" s="127">
        <v>509.75</v>
      </c>
    </row>
    <row r="3053" spans="1:17" ht="25.5" x14ac:dyDescent="0.2">
      <c r="A3053" t="str">
        <f t="shared" si="47"/>
        <v>2020_2322</v>
      </c>
      <c r="D3053" s="126">
        <v>3051</v>
      </c>
      <c r="E3053" s="127">
        <v>2322</v>
      </c>
      <c r="F3053" s="127" t="s">
        <v>101</v>
      </c>
      <c r="G3053" s="127">
        <v>2322</v>
      </c>
      <c r="H3053" s="127">
        <v>2020</v>
      </c>
      <c r="I3053" s="127">
        <v>0</v>
      </c>
      <c r="J3053" s="127">
        <v>1</v>
      </c>
      <c r="K3053" s="127">
        <v>2092.8000000000002</v>
      </c>
      <c r="L3053" s="127">
        <v>1813.6</v>
      </c>
      <c r="M3053" s="127">
        <v>768166.71</v>
      </c>
      <c r="N3053" s="127">
        <v>214331.57</v>
      </c>
      <c r="O3053" s="127">
        <v>225385.68</v>
      </c>
      <c r="P3053" s="127">
        <v>328997.8</v>
      </c>
      <c r="Q3053" s="127">
        <v>367.05</v>
      </c>
    </row>
    <row r="3054" spans="1:17" ht="25.5" x14ac:dyDescent="0.2">
      <c r="A3054" t="str">
        <f t="shared" si="47"/>
        <v>2020_2369</v>
      </c>
      <c r="D3054" s="126">
        <v>3052</v>
      </c>
      <c r="E3054" s="127">
        <v>2369</v>
      </c>
      <c r="F3054" s="127" t="s">
        <v>102</v>
      </c>
      <c r="G3054" s="127">
        <v>2369</v>
      </c>
      <c r="H3054" s="127">
        <v>2020</v>
      </c>
      <c r="I3054" s="127">
        <v>0</v>
      </c>
      <c r="J3054" s="127">
        <v>1</v>
      </c>
      <c r="K3054" s="127">
        <v>464.1</v>
      </c>
      <c r="L3054" s="127">
        <v>465.1</v>
      </c>
      <c r="M3054" s="127">
        <v>185257.01</v>
      </c>
      <c r="N3054" s="127">
        <v>0</v>
      </c>
      <c r="O3054" s="127">
        <v>849.09</v>
      </c>
      <c r="P3054" s="127">
        <v>82360.22</v>
      </c>
      <c r="Q3054" s="127">
        <v>399.17</v>
      </c>
    </row>
    <row r="3055" spans="1:17" x14ac:dyDescent="0.2">
      <c r="A3055" t="str">
        <f t="shared" si="47"/>
        <v>2020_2682</v>
      </c>
      <c r="D3055" s="126">
        <v>3053</v>
      </c>
      <c r="E3055" s="127">
        <v>2682</v>
      </c>
      <c r="F3055" s="127" t="s">
        <v>1</v>
      </c>
      <c r="G3055" s="127">
        <v>2682</v>
      </c>
      <c r="H3055" s="127">
        <v>2020</v>
      </c>
      <c r="I3055" s="127">
        <v>0</v>
      </c>
      <c r="J3055" s="127">
        <v>1</v>
      </c>
      <c r="K3055" s="127">
        <v>259.2</v>
      </c>
      <c r="L3055" s="127">
        <v>484.2</v>
      </c>
      <c r="M3055" s="127">
        <v>870123.06</v>
      </c>
      <c r="N3055" s="127">
        <v>348585.09</v>
      </c>
      <c r="O3055" s="127">
        <v>361311.81</v>
      </c>
      <c r="P3055" s="127">
        <v>200466.43</v>
      </c>
      <c r="Q3055" s="127">
        <v>3356.96</v>
      </c>
    </row>
    <row r="3056" spans="1:17" ht="25.5" x14ac:dyDescent="0.2">
      <c r="A3056" t="str">
        <f t="shared" si="47"/>
        <v>2020_2376</v>
      </c>
      <c r="D3056" s="126">
        <v>3054</v>
      </c>
      <c r="E3056" s="127">
        <v>2376</v>
      </c>
      <c r="F3056" s="127" t="s">
        <v>103</v>
      </c>
      <c r="G3056" s="127">
        <v>2376</v>
      </c>
      <c r="H3056" s="127">
        <v>2020</v>
      </c>
      <c r="I3056" s="127">
        <v>0</v>
      </c>
      <c r="J3056" s="127">
        <v>1</v>
      </c>
      <c r="K3056" s="127">
        <v>454</v>
      </c>
      <c r="L3056" s="127">
        <v>427</v>
      </c>
      <c r="M3056" s="127">
        <v>1139277.99</v>
      </c>
      <c r="N3056" s="127">
        <v>28222.720000000001</v>
      </c>
      <c r="O3056" s="127">
        <v>29080.19</v>
      </c>
      <c r="P3056" s="127">
        <v>119895.62</v>
      </c>
      <c r="Q3056" s="127">
        <v>2509.42</v>
      </c>
    </row>
    <row r="3057" spans="1:17" ht="38.25" x14ac:dyDescent="0.2">
      <c r="A3057" t="str">
        <f t="shared" si="47"/>
        <v>2020_2403</v>
      </c>
      <c r="D3057" s="126">
        <v>3055</v>
      </c>
      <c r="E3057" s="127">
        <v>2403</v>
      </c>
      <c r="F3057" s="127" t="s">
        <v>398</v>
      </c>
      <c r="G3057" s="127">
        <v>2403</v>
      </c>
      <c r="H3057" s="127">
        <v>2020</v>
      </c>
      <c r="I3057" s="127">
        <v>0</v>
      </c>
      <c r="J3057" s="127">
        <v>1</v>
      </c>
      <c r="K3057" s="127">
        <v>846.8</v>
      </c>
      <c r="L3057" s="127">
        <v>939.9</v>
      </c>
      <c r="M3057" s="127">
        <v>47063.58</v>
      </c>
      <c r="N3057" s="127">
        <v>201413.3</v>
      </c>
      <c r="O3057" s="127">
        <v>206931.31</v>
      </c>
      <c r="P3057" s="127">
        <v>315532.43</v>
      </c>
      <c r="Q3057" s="127">
        <v>55.58</v>
      </c>
    </row>
    <row r="3058" spans="1:17" ht="38.25" x14ac:dyDescent="0.2">
      <c r="A3058" t="str">
        <f t="shared" si="47"/>
        <v>2020_2457</v>
      </c>
      <c r="D3058" s="126">
        <v>3056</v>
      </c>
      <c r="E3058" s="127">
        <v>2457</v>
      </c>
      <c r="F3058" s="127" t="s">
        <v>104</v>
      </c>
      <c r="G3058" s="127">
        <v>2457</v>
      </c>
      <c r="H3058" s="127">
        <v>2020</v>
      </c>
      <c r="I3058" s="127">
        <v>0</v>
      </c>
      <c r="J3058" s="127">
        <v>1</v>
      </c>
      <c r="K3058" s="127">
        <v>418.1</v>
      </c>
      <c r="L3058" s="127">
        <v>388.1</v>
      </c>
      <c r="M3058" s="127">
        <v>540271.43000000005</v>
      </c>
      <c r="N3058" s="127">
        <v>296229.19</v>
      </c>
      <c r="O3058" s="127">
        <v>306663.26</v>
      </c>
      <c r="P3058" s="127">
        <v>165545.54999999999</v>
      </c>
      <c r="Q3058" s="127">
        <v>1292.21</v>
      </c>
    </row>
    <row r="3059" spans="1:17" x14ac:dyDescent="0.2">
      <c r="A3059" t="str">
        <f t="shared" si="47"/>
        <v>2020_2466</v>
      </c>
      <c r="D3059" s="126">
        <v>3057</v>
      </c>
      <c r="E3059" s="127">
        <v>2466</v>
      </c>
      <c r="F3059" s="127" t="s">
        <v>105</v>
      </c>
      <c r="G3059" s="127">
        <v>2466</v>
      </c>
      <c r="H3059" s="127">
        <v>2020</v>
      </c>
      <c r="I3059" s="127">
        <v>0</v>
      </c>
      <c r="J3059" s="127">
        <v>1</v>
      </c>
      <c r="K3059" s="127">
        <v>1548.6</v>
      </c>
      <c r="L3059" s="127">
        <v>1541.8</v>
      </c>
      <c r="M3059" s="127">
        <v>779451.6</v>
      </c>
      <c r="N3059" s="127">
        <v>575439.14</v>
      </c>
      <c r="O3059" s="127">
        <v>594628.28</v>
      </c>
      <c r="P3059" s="127">
        <v>273047.15999999997</v>
      </c>
      <c r="Q3059" s="127">
        <v>503.33</v>
      </c>
    </row>
    <row r="3060" spans="1:17" ht="38.25" x14ac:dyDescent="0.2">
      <c r="A3060" t="str">
        <f t="shared" si="47"/>
        <v>2020_2493</v>
      </c>
      <c r="D3060" s="126">
        <v>3058</v>
      </c>
      <c r="E3060" s="127">
        <v>2493</v>
      </c>
      <c r="F3060" s="127" t="s">
        <v>106</v>
      </c>
      <c r="G3060" s="127">
        <v>2493</v>
      </c>
      <c r="H3060" s="127">
        <v>2020</v>
      </c>
      <c r="I3060" s="127">
        <v>0</v>
      </c>
      <c r="J3060" s="127">
        <v>1</v>
      </c>
      <c r="K3060" s="127">
        <v>163</v>
      </c>
      <c r="L3060" s="127">
        <v>91</v>
      </c>
      <c r="M3060" s="127">
        <v>123505.29</v>
      </c>
      <c r="N3060" s="127">
        <v>0</v>
      </c>
      <c r="O3060" s="127">
        <v>1597.99</v>
      </c>
      <c r="P3060" s="127">
        <v>70751.22</v>
      </c>
      <c r="Q3060" s="127">
        <v>757.7</v>
      </c>
    </row>
    <row r="3061" spans="1:17" ht="38.25" x14ac:dyDescent="0.2">
      <c r="A3061" t="str">
        <f t="shared" si="47"/>
        <v>2020_2502</v>
      </c>
      <c r="D3061" s="126">
        <v>3059</v>
      </c>
      <c r="E3061" s="127">
        <v>2502</v>
      </c>
      <c r="F3061" s="127" t="s">
        <v>107</v>
      </c>
      <c r="G3061" s="127">
        <v>2502</v>
      </c>
      <c r="H3061" s="127">
        <v>2020</v>
      </c>
      <c r="I3061" s="127">
        <v>0</v>
      </c>
      <c r="J3061" s="127">
        <v>1</v>
      </c>
      <c r="K3061" s="127">
        <v>605.29999999999995</v>
      </c>
      <c r="L3061" s="127">
        <v>461.2</v>
      </c>
      <c r="M3061" s="127">
        <v>816792</v>
      </c>
      <c r="N3061" s="127">
        <v>248462.42</v>
      </c>
      <c r="O3061" s="127">
        <v>265098.09999999998</v>
      </c>
      <c r="P3061" s="127">
        <v>210855.99</v>
      </c>
      <c r="Q3061" s="127">
        <v>1349.4</v>
      </c>
    </row>
    <row r="3062" spans="1:17" x14ac:dyDescent="0.2">
      <c r="A3062" t="str">
        <f t="shared" si="47"/>
        <v>2020_2511</v>
      </c>
      <c r="D3062" s="126">
        <v>3060</v>
      </c>
      <c r="E3062" s="127">
        <v>2511</v>
      </c>
      <c r="F3062" s="127" t="s">
        <v>108</v>
      </c>
      <c r="G3062" s="127">
        <v>2511</v>
      </c>
      <c r="H3062" s="127">
        <v>2020</v>
      </c>
      <c r="I3062" s="127">
        <v>0</v>
      </c>
      <c r="J3062" s="127">
        <v>1</v>
      </c>
      <c r="K3062" s="127">
        <v>1931.5</v>
      </c>
      <c r="L3062" s="127">
        <v>1950.6</v>
      </c>
      <c r="M3062" s="127">
        <v>947745.65</v>
      </c>
      <c r="N3062" s="127">
        <v>693684.27</v>
      </c>
      <c r="O3062" s="127">
        <v>736625.9</v>
      </c>
      <c r="P3062" s="127">
        <v>636303.44999999995</v>
      </c>
      <c r="Q3062" s="127">
        <v>490.68</v>
      </c>
    </row>
    <row r="3063" spans="1:17" ht="25.5" x14ac:dyDescent="0.2">
      <c r="A3063" t="str">
        <f t="shared" si="47"/>
        <v>2020_2520</v>
      </c>
      <c r="D3063" s="126">
        <v>3061</v>
      </c>
      <c r="E3063" s="127">
        <v>2520</v>
      </c>
      <c r="F3063" s="127" t="s">
        <v>109</v>
      </c>
      <c r="G3063" s="127">
        <v>2520</v>
      </c>
      <c r="H3063" s="127">
        <v>2020</v>
      </c>
      <c r="I3063" s="127">
        <v>0</v>
      </c>
      <c r="J3063" s="127">
        <v>1</v>
      </c>
      <c r="K3063" s="127">
        <v>288</v>
      </c>
      <c r="L3063" s="127">
        <v>323</v>
      </c>
      <c r="M3063" s="127">
        <v>219721.67</v>
      </c>
      <c r="N3063" s="127">
        <v>197594.3</v>
      </c>
      <c r="O3063" s="127">
        <v>201405.03</v>
      </c>
      <c r="P3063" s="127">
        <v>129432</v>
      </c>
      <c r="Q3063" s="127">
        <v>762.92</v>
      </c>
    </row>
    <row r="3064" spans="1:17" ht="25.5" x14ac:dyDescent="0.2">
      <c r="A3064" t="str">
        <f t="shared" si="47"/>
        <v>2020_2556</v>
      </c>
      <c r="D3064" s="126">
        <v>3062</v>
      </c>
      <c r="E3064" s="127">
        <v>2556</v>
      </c>
      <c r="F3064" s="127" t="s">
        <v>110</v>
      </c>
      <c r="G3064" s="127">
        <v>2556</v>
      </c>
      <c r="H3064" s="127">
        <v>2020</v>
      </c>
      <c r="I3064" s="127">
        <v>0</v>
      </c>
      <c r="J3064" s="127">
        <v>1</v>
      </c>
      <c r="K3064" s="127">
        <v>373.1</v>
      </c>
      <c r="L3064" s="127">
        <v>298.10000000000002</v>
      </c>
      <c r="M3064" s="127">
        <v>378210.92</v>
      </c>
      <c r="N3064" s="127">
        <v>298172.03000000003</v>
      </c>
      <c r="O3064" s="127">
        <v>300572.84999999998</v>
      </c>
      <c r="P3064" s="127">
        <v>133470.56</v>
      </c>
      <c r="Q3064" s="127">
        <v>1013.7</v>
      </c>
    </row>
    <row r="3065" spans="1:17" ht="25.5" x14ac:dyDescent="0.2">
      <c r="A3065" t="str">
        <f t="shared" si="47"/>
        <v>2020_3195</v>
      </c>
      <c r="D3065" s="126">
        <v>3063</v>
      </c>
      <c r="E3065" s="127">
        <v>3195</v>
      </c>
      <c r="F3065" s="127" t="s">
        <v>111</v>
      </c>
      <c r="G3065" s="127">
        <v>3195</v>
      </c>
      <c r="H3065" s="127">
        <v>2020</v>
      </c>
      <c r="I3065" s="127">
        <v>0</v>
      </c>
      <c r="J3065" s="127">
        <v>1</v>
      </c>
      <c r="K3065" s="127">
        <v>1199.5999999999999</v>
      </c>
      <c r="L3065" s="127">
        <v>1172.8</v>
      </c>
      <c r="M3065" s="127">
        <v>299440.11</v>
      </c>
      <c r="N3065" s="127">
        <v>598851.64</v>
      </c>
      <c r="O3065" s="127">
        <v>613290.55000000005</v>
      </c>
      <c r="P3065" s="127">
        <v>437180.91</v>
      </c>
      <c r="Q3065" s="127">
        <v>249.62</v>
      </c>
    </row>
    <row r="3066" spans="1:17" ht="25.5" x14ac:dyDescent="0.2">
      <c r="A3066" t="str">
        <f t="shared" si="47"/>
        <v>2020_2709</v>
      </c>
      <c r="D3066" s="126">
        <v>3064</v>
      </c>
      <c r="E3066" s="127">
        <v>2709</v>
      </c>
      <c r="F3066" s="127" t="s">
        <v>112</v>
      </c>
      <c r="G3066" s="127">
        <v>2709</v>
      </c>
      <c r="H3066" s="127">
        <v>2020</v>
      </c>
      <c r="I3066" s="127">
        <v>0</v>
      </c>
      <c r="J3066" s="127">
        <v>1</v>
      </c>
      <c r="K3066" s="127">
        <v>1619.3</v>
      </c>
      <c r="L3066" s="127">
        <v>1623.3</v>
      </c>
      <c r="M3066" s="127">
        <v>2862154.24</v>
      </c>
      <c r="N3066" s="127">
        <v>1502858.82</v>
      </c>
      <c r="O3066" s="127">
        <v>1542383.81</v>
      </c>
      <c r="P3066" s="127">
        <v>573825.5</v>
      </c>
      <c r="Q3066" s="127">
        <v>1767.53</v>
      </c>
    </row>
    <row r="3067" spans="1:17" x14ac:dyDescent="0.2">
      <c r="A3067" t="str">
        <f t="shared" si="47"/>
        <v>2020_2718</v>
      </c>
      <c r="D3067" s="126">
        <v>3065</v>
      </c>
      <c r="E3067" s="127">
        <v>2718</v>
      </c>
      <c r="F3067" s="127" t="s">
        <v>113</v>
      </c>
      <c r="G3067" s="127">
        <v>2718</v>
      </c>
      <c r="H3067" s="127">
        <v>2020</v>
      </c>
      <c r="I3067" s="127">
        <v>0</v>
      </c>
      <c r="J3067" s="127">
        <v>1</v>
      </c>
      <c r="K3067" s="127">
        <v>457.5</v>
      </c>
      <c r="L3067" s="127">
        <v>416.9</v>
      </c>
      <c r="M3067" s="127">
        <v>469087.24</v>
      </c>
      <c r="N3067" s="127">
        <v>197948.73</v>
      </c>
      <c r="O3067" s="127">
        <v>207316.88</v>
      </c>
      <c r="P3067" s="127">
        <v>165240.22</v>
      </c>
      <c r="Q3067" s="127">
        <v>1025.33</v>
      </c>
    </row>
    <row r="3068" spans="1:17" ht="25.5" x14ac:dyDescent="0.2">
      <c r="A3068" t="str">
        <f t="shared" si="47"/>
        <v>2020_2727</v>
      </c>
      <c r="D3068" s="126">
        <v>3066</v>
      </c>
      <c r="E3068" s="127">
        <v>2727</v>
      </c>
      <c r="F3068" s="127" t="s">
        <v>114</v>
      </c>
      <c r="G3068" s="127">
        <v>2727</v>
      </c>
      <c r="H3068" s="127">
        <v>2020</v>
      </c>
      <c r="I3068" s="127">
        <v>0</v>
      </c>
      <c r="J3068" s="127">
        <v>1</v>
      </c>
      <c r="K3068" s="127">
        <v>646</v>
      </c>
      <c r="L3068" s="127">
        <v>697.1</v>
      </c>
      <c r="M3068" s="127">
        <v>522736.76</v>
      </c>
      <c r="N3068" s="127">
        <v>324267.81</v>
      </c>
      <c r="O3068" s="127">
        <v>329777.27</v>
      </c>
      <c r="P3068" s="127">
        <v>211066.71</v>
      </c>
      <c r="Q3068" s="127">
        <v>809.19</v>
      </c>
    </row>
    <row r="3069" spans="1:17" ht="25.5" x14ac:dyDescent="0.2">
      <c r="A3069" t="str">
        <f t="shared" si="47"/>
        <v>2020_2754</v>
      </c>
      <c r="D3069" s="126">
        <v>3067</v>
      </c>
      <c r="E3069" s="127">
        <v>2754</v>
      </c>
      <c r="F3069" s="127" t="s">
        <v>115</v>
      </c>
      <c r="G3069" s="127">
        <v>2754</v>
      </c>
      <c r="H3069" s="127">
        <v>2020</v>
      </c>
      <c r="I3069" s="127">
        <v>0</v>
      </c>
      <c r="J3069" s="127">
        <v>1</v>
      </c>
      <c r="K3069" s="127">
        <v>436.7</v>
      </c>
      <c r="L3069" s="127">
        <v>492.8</v>
      </c>
      <c r="M3069" s="127">
        <v>141759.21</v>
      </c>
      <c r="N3069" s="127">
        <v>194546.78</v>
      </c>
      <c r="O3069" s="127">
        <v>196072.74</v>
      </c>
      <c r="P3069" s="127">
        <v>189390.5</v>
      </c>
      <c r="Q3069" s="127">
        <v>324.61</v>
      </c>
    </row>
    <row r="3070" spans="1:17" x14ac:dyDescent="0.2">
      <c r="A3070" t="str">
        <f t="shared" si="47"/>
        <v>2020_2766</v>
      </c>
      <c r="D3070" s="126">
        <v>3068</v>
      </c>
      <c r="E3070" s="127">
        <v>2766</v>
      </c>
      <c r="F3070" s="127" t="s">
        <v>334</v>
      </c>
      <c r="G3070" s="127">
        <v>2766</v>
      </c>
      <c r="H3070" s="127">
        <v>2020</v>
      </c>
      <c r="I3070" s="127">
        <v>0</v>
      </c>
      <c r="J3070" s="127">
        <v>1</v>
      </c>
      <c r="K3070" s="127">
        <v>343.7</v>
      </c>
      <c r="L3070" s="127">
        <v>321.2</v>
      </c>
      <c r="M3070" s="127">
        <v>318624.59999999998</v>
      </c>
      <c r="N3070" s="127">
        <v>250532.67</v>
      </c>
      <c r="O3070" s="127">
        <v>251610</v>
      </c>
      <c r="P3070" s="127">
        <v>257249</v>
      </c>
      <c r="Q3070" s="127">
        <v>927.04</v>
      </c>
    </row>
    <row r="3071" spans="1:17" x14ac:dyDescent="0.2">
      <c r="A3071" t="str">
        <f t="shared" si="47"/>
        <v>2020_2772</v>
      </c>
      <c r="D3071" s="126">
        <v>3069</v>
      </c>
      <c r="E3071" s="127">
        <v>2772</v>
      </c>
      <c r="F3071" s="127" t="s">
        <v>116</v>
      </c>
      <c r="G3071" s="127">
        <v>2772</v>
      </c>
      <c r="H3071" s="127">
        <v>2020</v>
      </c>
      <c r="I3071" s="127">
        <v>0</v>
      </c>
      <c r="J3071" s="127">
        <v>1</v>
      </c>
      <c r="K3071" s="127">
        <v>199</v>
      </c>
      <c r="L3071" s="127">
        <v>131</v>
      </c>
      <c r="M3071" s="127">
        <v>672597.14</v>
      </c>
      <c r="N3071" s="127">
        <v>229795.8</v>
      </c>
      <c r="O3071" s="127">
        <v>247437.09</v>
      </c>
      <c r="P3071" s="127">
        <v>50029.98</v>
      </c>
      <c r="Q3071" s="127">
        <v>3379.89</v>
      </c>
    </row>
    <row r="3072" spans="1:17" ht="25.5" x14ac:dyDescent="0.2">
      <c r="A3072" t="str">
        <f t="shared" si="47"/>
        <v>2020_2781</v>
      </c>
      <c r="D3072" s="126">
        <v>3070</v>
      </c>
      <c r="E3072" s="127">
        <v>2781</v>
      </c>
      <c r="F3072" s="127" t="s">
        <v>117</v>
      </c>
      <c r="G3072" s="127">
        <v>2781</v>
      </c>
      <c r="H3072" s="127">
        <v>2020</v>
      </c>
      <c r="I3072" s="127">
        <v>0</v>
      </c>
      <c r="J3072" s="127">
        <v>1</v>
      </c>
      <c r="K3072" s="127">
        <v>1169.5999999999999</v>
      </c>
      <c r="L3072" s="127">
        <v>1277.2</v>
      </c>
      <c r="M3072" s="127">
        <v>628985.67000000004</v>
      </c>
      <c r="N3072" s="127">
        <v>299707</v>
      </c>
      <c r="O3072" s="127">
        <v>310454.19</v>
      </c>
      <c r="P3072" s="127">
        <v>242206</v>
      </c>
      <c r="Q3072" s="127">
        <v>537.78</v>
      </c>
    </row>
    <row r="3073" spans="1:17" x14ac:dyDescent="0.2">
      <c r="A3073" t="str">
        <f t="shared" si="47"/>
        <v>2020_2826</v>
      </c>
      <c r="D3073" s="126">
        <v>3071</v>
      </c>
      <c r="E3073" s="127">
        <v>2826</v>
      </c>
      <c r="F3073" s="127" t="s">
        <v>118</v>
      </c>
      <c r="G3073" s="127">
        <v>2826</v>
      </c>
      <c r="H3073" s="127">
        <v>2020</v>
      </c>
      <c r="I3073" s="127">
        <v>0</v>
      </c>
      <c r="J3073" s="127">
        <v>1</v>
      </c>
      <c r="K3073" s="127">
        <v>1384.2</v>
      </c>
      <c r="L3073" s="127">
        <v>1470.8</v>
      </c>
      <c r="M3073" s="127">
        <v>463273.32</v>
      </c>
      <c r="N3073" s="127">
        <v>271982.7</v>
      </c>
      <c r="O3073" s="127">
        <v>284881.65999999997</v>
      </c>
      <c r="P3073" s="127">
        <v>401461.87</v>
      </c>
      <c r="Q3073" s="127">
        <v>334.69</v>
      </c>
    </row>
    <row r="3074" spans="1:17" ht="38.25" x14ac:dyDescent="0.2">
      <c r="A3074" t="str">
        <f t="shared" si="47"/>
        <v>2020_2846</v>
      </c>
      <c r="D3074" s="126">
        <v>3072</v>
      </c>
      <c r="E3074" s="127">
        <v>2846</v>
      </c>
      <c r="F3074" s="127" t="s">
        <v>119</v>
      </c>
      <c r="G3074" s="127">
        <v>2846</v>
      </c>
      <c r="H3074" s="127">
        <v>2020</v>
      </c>
      <c r="I3074" s="127">
        <v>0</v>
      </c>
      <c r="J3074" s="127">
        <v>1</v>
      </c>
      <c r="K3074" s="127">
        <v>292</v>
      </c>
      <c r="L3074" s="127">
        <v>288</v>
      </c>
      <c r="M3074" s="127">
        <v>382940.26</v>
      </c>
      <c r="N3074" s="127">
        <v>150216.63</v>
      </c>
      <c r="O3074" s="127">
        <v>167235.97</v>
      </c>
      <c r="P3074" s="127">
        <v>81058.87</v>
      </c>
      <c r="Q3074" s="127">
        <v>1311.44</v>
      </c>
    </row>
    <row r="3075" spans="1:17" ht="38.25" x14ac:dyDescent="0.2">
      <c r="A3075" t="str">
        <f t="shared" si="47"/>
        <v>2020_2862</v>
      </c>
      <c r="D3075" s="126">
        <v>3073</v>
      </c>
      <c r="E3075" s="127">
        <v>2862</v>
      </c>
      <c r="F3075" s="127" t="s">
        <v>120</v>
      </c>
      <c r="G3075" s="127">
        <v>2862</v>
      </c>
      <c r="H3075" s="127">
        <v>2020</v>
      </c>
      <c r="I3075" s="127">
        <v>0</v>
      </c>
      <c r="J3075" s="127">
        <v>1</v>
      </c>
      <c r="K3075" s="127">
        <v>617.5</v>
      </c>
      <c r="L3075" s="127">
        <v>599.5</v>
      </c>
      <c r="M3075" s="127">
        <v>860792.64</v>
      </c>
      <c r="N3075" s="127">
        <v>318305.91999999998</v>
      </c>
      <c r="O3075" s="127">
        <v>333174.2</v>
      </c>
      <c r="P3075" s="127">
        <v>296194.96999999997</v>
      </c>
      <c r="Q3075" s="127">
        <v>1394</v>
      </c>
    </row>
    <row r="3076" spans="1:17" x14ac:dyDescent="0.2">
      <c r="A3076" t="str">
        <f t="shared" ref="A3076:A3139" si="48">CONCATENATE(H3076,"_",G3076)</f>
        <v>2020_2977</v>
      </c>
      <c r="D3076" s="126">
        <v>3074</v>
      </c>
      <c r="E3076" s="127">
        <v>2977</v>
      </c>
      <c r="F3076" s="127" t="s">
        <v>121</v>
      </c>
      <c r="G3076" s="127">
        <v>2977</v>
      </c>
      <c r="H3076" s="127">
        <v>2020</v>
      </c>
      <c r="I3076" s="127">
        <v>0</v>
      </c>
      <c r="J3076" s="127">
        <v>1</v>
      </c>
      <c r="K3076" s="127">
        <v>620.9</v>
      </c>
      <c r="L3076" s="127">
        <v>566.5</v>
      </c>
      <c r="M3076" s="127">
        <v>1068729.1100000001</v>
      </c>
      <c r="N3076" s="127">
        <v>975238.08</v>
      </c>
      <c r="O3076" s="127">
        <v>1006510.28</v>
      </c>
      <c r="P3076" s="127">
        <v>300106.33</v>
      </c>
      <c r="Q3076" s="127">
        <v>1721.26</v>
      </c>
    </row>
    <row r="3077" spans="1:17" x14ac:dyDescent="0.2">
      <c r="A3077" t="str">
        <f t="shared" si="48"/>
        <v>2020_2988</v>
      </c>
      <c r="D3077" s="126">
        <v>3075</v>
      </c>
      <c r="E3077" s="127">
        <v>2988</v>
      </c>
      <c r="F3077" s="127" t="s">
        <v>122</v>
      </c>
      <c r="G3077" s="127">
        <v>2988</v>
      </c>
      <c r="H3077" s="127">
        <v>2020</v>
      </c>
      <c r="I3077" s="127">
        <v>0</v>
      </c>
      <c r="J3077" s="127">
        <v>1</v>
      </c>
      <c r="K3077" s="127">
        <v>529.1</v>
      </c>
      <c r="L3077" s="127">
        <v>764.1</v>
      </c>
      <c r="M3077" s="127">
        <v>146537.16</v>
      </c>
      <c r="N3077" s="127">
        <v>251688.71</v>
      </c>
      <c r="O3077" s="127">
        <v>259563.25</v>
      </c>
      <c r="P3077" s="127">
        <v>279706.39</v>
      </c>
      <c r="Q3077" s="127">
        <v>276.95999999999998</v>
      </c>
    </row>
    <row r="3078" spans="1:17" ht="38.25" x14ac:dyDescent="0.2">
      <c r="A3078" t="str">
        <f t="shared" si="48"/>
        <v>2020_3029</v>
      </c>
      <c r="D3078" s="126">
        <v>3076</v>
      </c>
      <c r="E3078" s="127">
        <v>3029</v>
      </c>
      <c r="F3078" s="127" t="s">
        <v>123</v>
      </c>
      <c r="G3078" s="127">
        <v>3029</v>
      </c>
      <c r="H3078" s="127">
        <v>2020</v>
      </c>
      <c r="I3078" s="127">
        <v>0</v>
      </c>
      <c r="J3078" s="127">
        <v>1</v>
      </c>
      <c r="K3078" s="127">
        <v>1132.8</v>
      </c>
      <c r="L3078" s="127">
        <v>1032.2</v>
      </c>
      <c r="M3078" s="127">
        <v>965818.69</v>
      </c>
      <c r="N3078" s="127">
        <v>525124.35</v>
      </c>
      <c r="O3078" s="127">
        <v>543287.53</v>
      </c>
      <c r="P3078" s="127">
        <v>432071.03</v>
      </c>
      <c r="Q3078" s="127">
        <v>852.59</v>
      </c>
    </row>
    <row r="3079" spans="1:17" ht="25.5" x14ac:dyDescent="0.2">
      <c r="A3079" t="str">
        <f t="shared" si="48"/>
        <v>2020_3033</v>
      </c>
      <c r="D3079" s="126">
        <v>3077</v>
      </c>
      <c r="E3079" s="127">
        <v>3033</v>
      </c>
      <c r="F3079" s="127" t="s">
        <v>124</v>
      </c>
      <c r="G3079" s="127">
        <v>3033</v>
      </c>
      <c r="H3079" s="127">
        <v>2020</v>
      </c>
      <c r="I3079" s="127">
        <v>0</v>
      </c>
      <c r="J3079" s="127">
        <v>1</v>
      </c>
      <c r="K3079" s="127">
        <v>419.6</v>
      </c>
      <c r="L3079" s="127">
        <v>364.5</v>
      </c>
      <c r="M3079" s="127">
        <v>220183.16</v>
      </c>
      <c r="N3079" s="127">
        <v>89542.9</v>
      </c>
      <c r="O3079" s="127">
        <v>93248.26</v>
      </c>
      <c r="P3079" s="127">
        <v>72367</v>
      </c>
      <c r="Q3079" s="127">
        <v>524.75</v>
      </c>
    </row>
    <row r="3080" spans="1:17" x14ac:dyDescent="0.2">
      <c r="A3080" t="str">
        <f t="shared" si="48"/>
        <v>2020_3042</v>
      </c>
      <c r="D3080" s="126">
        <v>3078</v>
      </c>
      <c r="E3080" s="127">
        <v>3042</v>
      </c>
      <c r="F3080" s="127" t="s">
        <v>125</v>
      </c>
      <c r="G3080" s="127">
        <v>3042</v>
      </c>
      <c r="H3080" s="127">
        <v>2020</v>
      </c>
      <c r="I3080" s="127">
        <v>0</v>
      </c>
      <c r="J3080" s="127">
        <v>1</v>
      </c>
      <c r="K3080" s="127">
        <v>703.4</v>
      </c>
      <c r="L3080" s="127">
        <v>756.4</v>
      </c>
      <c r="M3080" s="127">
        <v>727934.89</v>
      </c>
      <c r="N3080" s="127">
        <v>275923.63</v>
      </c>
      <c r="O3080" s="127">
        <v>282528.36</v>
      </c>
      <c r="P3080" s="127">
        <v>175839.94</v>
      </c>
      <c r="Q3080" s="127">
        <v>1034.8800000000001</v>
      </c>
    </row>
    <row r="3081" spans="1:17" x14ac:dyDescent="0.2">
      <c r="A3081" t="str">
        <f t="shared" si="48"/>
        <v>2020_3060</v>
      </c>
      <c r="D3081" s="126">
        <v>3079</v>
      </c>
      <c r="E3081" s="127">
        <v>3060</v>
      </c>
      <c r="F3081" s="127" t="s">
        <v>126</v>
      </c>
      <c r="G3081" s="127">
        <v>3060</v>
      </c>
      <c r="H3081" s="127">
        <v>2020</v>
      </c>
      <c r="I3081" s="127">
        <v>0</v>
      </c>
      <c r="J3081" s="127">
        <v>1</v>
      </c>
      <c r="K3081" s="127">
        <v>1249.7</v>
      </c>
      <c r="L3081" s="127">
        <v>1448.4</v>
      </c>
      <c r="M3081" s="127">
        <v>1182948.77</v>
      </c>
      <c r="N3081" s="127">
        <v>596266.46</v>
      </c>
      <c r="O3081" s="127">
        <v>612138.37</v>
      </c>
      <c r="P3081" s="127">
        <v>315539</v>
      </c>
      <c r="Q3081" s="127">
        <v>946.59</v>
      </c>
    </row>
    <row r="3082" spans="1:17" ht="25.5" x14ac:dyDescent="0.2">
      <c r="A3082" t="str">
        <f t="shared" si="48"/>
        <v>2020_3168</v>
      </c>
      <c r="D3082" s="126">
        <v>3080</v>
      </c>
      <c r="E3082" s="127">
        <v>3168</v>
      </c>
      <c r="F3082" s="127" t="s">
        <v>127</v>
      </c>
      <c r="G3082" s="127">
        <v>3168</v>
      </c>
      <c r="H3082" s="127">
        <v>2020</v>
      </c>
      <c r="I3082" s="127">
        <v>0</v>
      </c>
      <c r="J3082" s="127">
        <v>1</v>
      </c>
      <c r="K3082" s="127">
        <v>684.7</v>
      </c>
      <c r="L3082" s="127">
        <v>668.6</v>
      </c>
      <c r="M3082" s="127">
        <v>1261891.72</v>
      </c>
      <c r="N3082" s="127">
        <v>436671.54</v>
      </c>
      <c r="O3082" s="127">
        <v>456620.21</v>
      </c>
      <c r="P3082" s="127">
        <v>141971.57</v>
      </c>
      <c r="Q3082" s="127">
        <v>1842.98</v>
      </c>
    </row>
    <row r="3083" spans="1:17" ht="25.5" x14ac:dyDescent="0.2">
      <c r="A3083" t="str">
        <f t="shared" si="48"/>
        <v>2020_3105</v>
      </c>
      <c r="D3083" s="126">
        <v>3081</v>
      </c>
      <c r="E3083" s="127">
        <v>3105</v>
      </c>
      <c r="F3083" s="127" t="s">
        <v>128</v>
      </c>
      <c r="G3083" s="127">
        <v>3105</v>
      </c>
      <c r="H3083" s="127">
        <v>2020</v>
      </c>
      <c r="I3083" s="127">
        <v>0</v>
      </c>
      <c r="J3083" s="127">
        <v>1</v>
      </c>
      <c r="K3083" s="127">
        <v>1426.6</v>
      </c>
      <c r="L3083" s="127">
        <v>1388.4</v>
      </c>
      <c r="M3083" s="127">
        <v>398880.56</v>
      </c>
      <c r="N3083" s="127">
        <v>440356.65</v>
      </c>
      <c r="O3083" s="127">
        <v>459754.32</v>
      </c>
      <c r="P3083" s="127">
        <v>529677.85</v>
      </c>
      <c r="Q3083" s="127">
        <v>279.60000000000002</v>
      </c>
    </row>
    <row r="3084" spans="1:17" x14ac:dyDescent="0.2">
      <c r="A3084" t="str">
        <f t="shared" si="48"/>
        <v>2020_3114</v>
      </c>
      <c r="D3084" s="126">
        <v>3082</v>
      </c>
      <c r="E3084" s="127">
        <v>3114</v>
      </c>
      <c r="F3084" s="127" t="s">
        <v>129</v>
      </c>
      <c r="G3084" s="127">
        <v>3114</v>
      </c>
      <c r="H3084" s="127">
        <v>2020</v>
      </c>
      <c r="I3084" s="127">
        <v>0</v>
      </c>
      <c r="J3084" s="127">
        <v>1</v>
      </c>
      <c r="K3084" s="127">
        <v>3460.1</v>
      </c>
      <c r="L3084" s="127">
        <v>3530.5</v>
      </c>
      <c r="M3084" s="127">
        <v>4141100.53</v>
      </c>
      <c r="N3084" s="127">
        <v>1891267.92</v>
      </c>
      <c r="O3084" s="127">
        <v>1970670.23</v>
      </c>
      <c r="P3084" s="127">
        <v>825870.68</v>
      </c>
      <c r="Q3084" s="127">
        <v>1196.82</v>
      </c>
    </row>
    <row r="3085" spans="1:17" ht="25.5" x14ac:dyDescent="0.2">
      <c r="A3085" t="str">
        <f t="shared" si="48"/>
        <v>2020_3119</v>
      </c>
      <c r="D3085" s="126">
        <v>3083</v>
      </c>
      <c r="E3085" s="127">
        <v>3119</v>
      </c>
      <c r="F3085" s="127" t="s">
        <v>130</v>
      </c>
      <c r="G3085" s="127">
        <v>3119</v>
      </c>
      <c r="H3085" s="127">
        <v>2020</v>
      </c>
      <c r="I3085" s="127">
        <v>0</v>
      </c>
      <c r="J3085" s="127">
        <v>1</v>
      </c>
      <c r="K3085" s="127">
        <v>848.2</v>
      </c>
      <c r="L3085" s="127">
        <v>792.9</v>
      </c>
      <c r="M3085" s="127">
        <v>408025.79</v>
      </c>
      <c r="N3085" s="127">
        <v>546754.41</v>
      </c>
      <c r="O3085" s="127">
        <v>551849.35</v>
      </c>
      <c r="P3085" s="127">
        <v>291157.53999999998</v>
      </c>
      <c r="Q3085" s="127">
        <v>481.05</v>
      </c>
    </row>
    <row r="3086" spans="1:17" x14ac:dyDescent="0.2">
      <c r="A3086" t="str">
        <f t="shared" si="48"/>
        <v>2020_3141</v>
      </c>
      <c r="D3086" s="126">
        <v>3084</v>
      </c>
      <c r="E3086" s="127">
        <v>3141</v>
      </c>
      <c r="F3086" s="127" t="s">
        <v>131</v>
      </c>
      <c r="G3086" s="127">
        <v>3141</v>
      </c>
      <c r="H3086" s="127">
        <v>2020</v>
      </c>
      <c r="I3086" s="127">
        <v>0</v>
      </c>
      <c r="J3086" s="127">
        <v>1</v>
      </c>
      <c r="K3086" s="127">
        <v>14571.6</v>
      </c>
      <c r="L3086" s="127">
        <v>14374.8</v>
      </c>
      <c r="M3086" s="127">
        <v>2167297.77</v>
      </c>
      <c r="N3086" s="127">
        <v>7864911.1299999999</v>
      </c>
      <c r="O3086" s="127">
        <v>8055809.3899999997</v>
      </c>
      <c r="P3086" s="127">
        <v>9184850.9499999993</v>
      </c>
      <c r="Q3086" s="127">
        <v>148.72999999999999</v>
      </c>
    </row>
    <row r="3087" spans="1:17" ht="25.5" x14ac:dyDescent="0.2">
      <c r="A3087" t="str">
        <f t="shared" si="48"/>
        <v>2020_3150</v>
      </c>
      <c r="D3087" s="126">
        <v>3085</v>
      </c>
      <c r="E3087" s="127">
        <v>3150</v>
      </c>
      <c r="F3087" s="127" t="s">
        <v>132</v>
      </c>
      <c r="G3087" s="127">
        <v>3150</v>
      </c>
      <c r="H3087" s="127">
        <v>2020</v>
      </c>
      <c r="I3087" s="127">
        <v>0</v>
      </c>
      <c r="J3087" s="127">
        <v>1</v>
      </c>
      <c r="K3087" s="127">
        <v>1040.0999999999999</v>
      </c>
      <c r="L3087" s="127">
        <v>1217.2</v>
      </c>
      <c r="M3087" s="127">
        <v>532175.91</v>
      </c>
      <c r="N3087" s="127">
        <v>107228.28</v>
      </c>
      <c r="O3087" s="127">
        <v>111015.69</v>
      </c>
      <c r="P3087" s="127">
        <v>371531.55</v>
      </c>
      <c r="Q3087" s="127">
        <v>511.66</v>
      </c>
    </row>
    <row r="3088" spans="1:17" ht="25.5" x14ac:dyDescent="0.2">
      <c r="A3088" t="str">
        <f t="shared" si="48"/>
        <v>2020_3154</v>
      </c>
      <c r="D3088" s="126">
        <v>3086</v>
      </c>
      <c r="E3088" s="127">
        <v>3154</v>
      </c>
      <c r="F3088" s="127" t="s">
        <v>133</v>
      </c>
      <c r="G3088" s="127">
        <v>3154</v>
      </c>
      <c r="H3088" s="127">
        <v>2020</v>
      </c>
      <c r="I3088" s="127">
        <v>0</v>
      </c>
      <c r="J3088" s="127">
        <v>1</v>
      </c>
      <c r="K3088" s="127">
        <v>532.5</v>
      </c>
      <c r="L3088" s="127">
        <v>516</v>
      </c>
      <c r="M3088" s="127">
        <v>341870.36</v>
      </c>
      <c r="N3088" s="127">
        <v>9937.81</v>
      </c>
      <c r="O3088" s="127">
        <v>14452.67</v>
      </c>
      <c r="P3088" s="127">
        <v>176256.07</v>
      </c>
      <c r="Q3088" s="127">
        <v>642.01</v>
      </c>
    </row>
    <row r="3089" spans="1:17" x14ac:dyDescent="0.2">
      <c r="A3089" t="str">
        <f t="shared" si="48"/>
        <v>2020_3186</v>
      </c>
      <c r="D3089" s="126">
        <v>3087</v>
      </c>
      <c r="E3089" s="127">
        <v>3186</v>
      </c>
      <c r="F3089" s="127" t="s">
        <v>335</v>
      </c>
      <c r="G3089" s="127">
        <v>3186</v>
      </c>
      <c r="H3089" s="127">
        <v>2020</v>
      </c>
      <c r="I3089" s="127">
        <v>0</v>
      </c>
      <c r="J3089" s="127">
        <v>1</v>
      </c>
      <c r="K3089" s="127">
        <v>436.2</v>
      </c>
      <c r="L3089" s="127">
        <v>395.2</v>
      </c>
      <c r="M3089" s="127">
        <v>478504.11</v>
      </c>
      <c r="N3089" s="127">
        <v>0</v>
      </c>
      <c r="O3089" s="127">
        <v>591</v>
      </c>
      <c r="P3089" s="127">
        <v>119753.45</v>
      </c>
      <c r="Q3089" s="127">
        <v>1096.98</v>
      </c>
    </row>
    <row r="3090" spans="1:17" x14ac:dyDescent="0.2">
      <c r="A3090" t="str">
        <f t="shared" si="48"/>
        <v>2020_3204</v>
      </c>
      <c r="D3090" s="126">
        <v>3088</v>
      </c>
      <c r="E3090" s="127">
        <v>3204</v>
      </c>
      <c r="F3090" s="127" t="s">
        <v>134</v>
      </c>
      <c r="G3090" s="127">
        <v>3204</v>
      </c>
      <c r="H3090" s="127">
        <v>2020</v>
      </c>
      <c r="I3090" s="127">
        <v>0</v>
      </c>
      <c r="J3090" s="127">
        <v>1</v>
      </c>
      <c r="K3090" s="127">
        <v>883.8</v>
      </c>
      <c r="L3090" s="127">
        <v>967.9</v>
      </c>
      <c r="M3090" s="127">
        <v>157491</v>
      </c>
      <c r="N3090" s="127">
        <v>198461.19</v>
      </c>
      <c r="O3090" s="127">
        <v>201692.36</v>
      </c>
      <c r="P3090" s="127">
        <v>179086.22</v>
      </c>
      <c r="Q3090" s="127">
        <v>178.2</v>
      </c>
    </row>
    <row r="3091" spans="1:17" x14ac:dyDescent="0.2">
      <c r="A3091" t="str">
        <f t="shared" si="48"/>
        <v>2020_3231</v>
      </c>
      <c r="D3091" s="126">
        <v>3089</v>
      </c>
      <c r="E3091" s="127">
        <v>3231</v>
      </c>
      <c r="F3091" s="127" t="s">
        <v>135</v>
      </c>
      <c r="G3091" s="127">
        <v>3231</v>
      </c>
      <c r="H3091" s="127">
        <v>2020</v>
      </c>
      <c r="I3091" s="127">
        <v>0</v>
      </c>
      <c r="J3091" s="127">
        <v>1</v>
      </c>
      <c r="K3091" s="127">
        <v>7105.7</v>
      </c>
      <c r="L3091" s="127">
        <v>7216.8</v>
      </c>
      <c r="M3091" s="127">
        <v>6100420.2199999997</v>
      </c>
      <c r="N3091" s="127">
        <v>3509249.08</v>
      </c>
      <c r="O3091" s="127">
        <v>3885412.41</v>
      </c>
      <c r="P3091" s="127">
        <v>1237535.69</v>
      </c>
      <c r="Q3091" s="127">
        <v>858.52</v>
      </c>
    </row>
    <row r="3092" spans="1:17" x14ac:dyDescent="0.2">
      <c r="A3092" t="str">
        <f t="shared" si="48"/>
        <v>2020_3312</v>
      </c>
      <c r="D3092" s="126">
        <v>3090</v>
      </c>
      <c r="E3092" s="127">
        <v>3312</v>
      </c>
      <c r="F3092" s="127" t="s">
        <v>136</v>
      </c>
      <c r="G3092" s="127">
        <v>3312</v>
      </c>
      <c r="H3092" s="127">
        <v>2020</v>
      </c>
      <c r="I3092" s="127">
        <v>0</v>
      </c>
      <c r="J3092" s="127">
        <v>1</v>
      </c>
      <c r="K3092" s="127">
        <v>1918.7</v>
      </c>
      <c r="L3092" s="127">
        <v>1795.7</v>
      </c>
      <c r="M3092" s="127">
        <v>2167305.88</v>
      </c>
      <c r="N3092" s="127">
        <v>1210427.24</v>
      </c>
      <c r="O3092" s="127">
        <v>1269599.51</v>
      </c>
      <c r="P3092" s="127">
        <v>426372.08</v>
      </c>
      <c r="Q3092" s="127">
        <v>1129.57</v>
      </c>
    </row>
    <row r="3093" spans="1:17" x14ac:dyDescent="0.2">
      <c r="A3093" t="str">
        <f t="shared" si="48"/>
        <v>2020_3330</v>
      </c>
      <c r="D3093" s="126">
        <v>3091</v>
      </c>
      <c r="E3093" s="127">
        <v>3330</v>
      </c>
      <c r="F3093" s="127" t="s">
        <v>137</v>
      </c>
      <c r="G3093" s="127">
        <v>3330</v>
      </c>
      <c r="H3093" s="127">
        <v>2020</v>
      </c>
      <c r="I3093" s="127">
        <v>0</v>
      </c>
      <c r="J3093" s="127">
        <v>1</v>
      </c>
      <c r="K3093" s="127">
        <v>356.7</v>
      </c>
      <c r="L3093" s="127">
        <v>303.10000000000002</v>
      </c>
      <c r="M3093" s="127">
        <v>548837.93000000005</v>
      </c>
      <c r="N3093" s="127">
        <v>197644.7</v>
      </c>
      <c r="O3093" s="127">
        <v>198560.9</v>
      </c>
      <c r="P3093" s="127">
        <v>46924.5</v>
      </c>
      <c r="Q3093" s="127">
        <v>1538.65</v>
      </c>
    </row>
    <row r="3094" spans="1:17" ht="25.5" x14ac:dyDescent="0.2">
      <c r="A3094" t="str">
        <f t="shared" si="48"/>
        <v>2020_3348</v>
      </c>
      <c r="D3094" s="126">
        <v>3092</v>
      </c>
      <c r="E3094" s="127">
        <v>3348</v>
      </c>
      <c r="F3094" s="127" t="s">
        <v>138</v>
      </c>
      <c r="G3094" s="127">
        <v>3348</v>
      </c>
      <c r="H3094" s="127">
        <v>2020</v>
      </c>
      <c r="I3094" s="127">
        <v>0</v>
      </c>
      <c r="J3094" s="127">
        <v>1</v>
      </c>
      <c r="K3094" s="127">
        <v>458.7</v>
      </c>
      <c r="L3094" s="127">
        <v>436.3</v>
      </c>
      <c r="M3094" s="127">
        <v>598057.05000000005</v>
      </c>
      <c r="N3094" s="127">
        <v>296105.34000000003</v>
      </c>
      <c r="O3094" s="127">
        <v>304390.40999999997</v>
      </c>
      <c r="P3094" s="127">
        <v>133442.75</v>
      </c>
      <c r="Q3094" s="127">
        <v>1303.81</v>
      </c>
    </row>
    <row r="3095" spans="1:17" x14ac:dyDescent="0.2">
      <c r="A3095" t="str">
        <f t="shared" si="48"/>
        <v>2020_3375</v>
      </c>
      <c r="D3095" s="126">
        <v>3093</v>
      </c>
      <c r="E3095" s="127">
        <v>3375</v>
      </c>
      <c r="F3095" s="127" t="s">
        <v>139</v>
      </c>
      <c r="G3095" s="127">
        <v>3375</v>
      </c>
      <c r="H3095" s="127">
        <v>2020</v>
      </c>
      <c r="I3095" s="127">
        <v>0</v>
      </c>
      <c r="J3095" s="127">
        <v>1</v>
      </c>
      <c r="K3095" s="127">
        <v>1772.2</v>
      </c>
      <c r="L3095" s="127">
        <v>1657.8</v>
      </c>
      <c r="M3095" s="127">
        <v>319553.53000000003</v>
      </c>
      <c r="N3095" s="127">
        <v>273821.33</v>
      </c>
      <c r="O3095" s="127">
        <v>289682.03999999998</v>
      </c>
      <c r="P3095" s="127">
        <v>421522.54</v>
      </c>
      <c r="Q3095" s="127">
        <v>180.31</v>
      </c>
    </row>
    <row r="3096" spans="1:17" ht="25.5" x14ac:dyDescent="0.2">
      <c r="A3096" t="str">
        <f t="shared" si="48"/>
        <v>2020_3420</v>
      </c>
      <c r="D3096" s="126">
        <v>3094</v>
      </c>
      <c r="E3096" s="127">
        <v>3420</v>
      </c>
      <c r="F3096" s="127" t="s">
        <v>140</v>
      </c>
      <c r="G3096" s="127">
        <v>3420</v>
      </c>
      <c r="H3096" s="127">
        <v>2020</v>
      </c>
      <c r="I3096" s="127">
        <v>0</v>
      </c>
      <c r="J3096" s="127">
        <v>1</v>
      </c>
      <c r="K3096" s="127">
        <v>573.5</v>
      </c>
      <c r="L3096" s="127">
        <v>616.6</v>
      </c>
      <c r="M3096" s="127">
        <v>322855.52</v>
      </c>
      <c r="N3096" s="127">
        <v>328963.40000000002</v>
      </c>
      <c r="O3096" s="127">
        <v>334630.14</v>
      </c>
      <c r="P3096" s="127">
        <v>231258.5</v>
      </c>
      <c r="Q3096" s="127">
        <v>562.96</v>
      </c>
    </row>
    <row r="3097" spans="1:17" x14ac:dyDescent="0.2">
      <c r="A3097" t="str">
        <f t="shared" si="48"/>
        <v>2020_3465</v>
      </c>
      <c r="D3097" s="126">
        <v>3095</v>
      </c>
      <c r="E3097" s="127">
        <v>3465</v>
      </c>
      <c r="F3097" s="127" t="s">
        <v>141</v>
      </c>
      <c r="G3097" s="127">
        <v>3465</v>
      </c>
      <c r="H3097" s="127">
        <v>2020</v>
      </c>
      <c r="I3097" s="127">
        <v>0</v>
      </c>
      <c r="J3097" s="127">
        <v>1</v>
      </c>
      <c r="K3097" s="127">
        <v>302.60000000000002</v>
      </c>
      <c r="L3097" s="127">
        <v>323.39999999999998</v>
      </c>
      <c r="M3097" s="127">
        <v>87792.47</v>
      </c>
      <c r="N3097" s="127">
        <v>0</v>
      </c>
      <c r="O3097" s="127">
        <v>2714.64</v>
      </c>
      <c r="P3097" s="127">
        <v>67596</v>
      </c>
      <c r="Q3097" s="127">
        <v>290.13</v>
      </c>
    </row>
    <row r="3098" spans="1:17" ht="25.5" x14ac:dyDescent="0.2">
      <c r="A3098" t="str">
        <f t="shared" si="48"/>
        <v>2020_3537</v>
      </c>
      <c r="D3098" s="126">
        <v>3096</v>
      </c>
      <c r="E3098" s="127">
        <v>3537</v>
      </c>
      <c r="F3098" s="127" t="s">
        <v>142</v>
      </c>
      <c r="G3098" s="127">
        <v>3537</v>
      </c>
      <c r="H3098" s="127">
        <v>2020</v>
      </c>
      <c r="I3098" s="127">
        <v>0</v>
      </c>
      <c r="J3098" s="127">
        <v>1</v>
      </c>
      <c r="K3098" s="127">
        <v>276</v>
      </c>
      <c r="L3098" s="127">
        <v>137</v>
      </c>
      <c r="M3098" s="127">
        <v>484558.42</v>
      </c>
      <c r="N3098" s="127">
        <v>138958.74</v>
      </c>
      <c r="O3098" s="127">
        <v>140963</v>
      </c>
      <c r="P3098" s="127">
        <v>138029.07999999999</v>
      </c>
      <c r="Q3098" s="127">
        <v>1755.65</v>
      </c>
    </row>
    <row r="3099" spans="1:17" ht="25.5" x14ac:dyDescent="0.2">
      <c r="A3099" t="str">
        <f t="shared" si="48"/>
        <v>2020_3555</v>
      </c>
      <c r="D3099" s="126">
        <v>3097</v>
      </c>
      <c r="E3099" s="127">
        <v>3555</v>
      </c>
      <c r="F3099" s="127" t="s">
        <v>143</v>
      </c>
      <c r="G3099" s="127">
        <v>3555</v>
      </c>
      <c r="H3099" s="127">
        <v>2020</v>
      </c>
      <c r="I3099" s="127">
        <v>0</v>
      </c>
      <c r="J3099" s="127">
        <v>1</v>
      </c>
      <c r="K3099" s="127">
        <v>610.1</v>
      </c>
      <c r="L3099" s="127">
        <v>665.7</v>
      </c>
      <c r="M3099" s="127">
        <v>360213.12</v>
      </c>
      <c r="N3099" s="127">
        <v>351286.79</v>
      </c>
      <c r="O3099" s="127">
        <v>372286.22</v>
      </c>
      <c r="P3099" s="127">
        <v>320572.51</v>
      </c>
      <c r="Q3099" s="127">
        <v>590.41999999999996</v>
      </c>
    </row>
    <row r="3100" spans="1:17" x14ac:dyDescent="0.2">
      <c r="A3100" t="str">
        <f t="shared" si="48"/>
        <v>2020_3600</v>
      </c>
      <c r="D3100" s="126">
        <v>3098</v>
      </c>
      <c r="E3100" s="127">
        <v>3600</v>
      </c>
      <c r="F3100" s="127" t="s">
        <v>144</v>
      </c>
      <c r="G3100" s="127">
        <v>3600</v>
      </c>
      <c r="H3100" s="127">
        <v>2020</v>
      </c>
      <c r="I3100" s="127">
        <v>0</v>
      </c>
      <c r="J3100" s="127">
        <v>1</v>
      </c>
      <c r="K3100" s="127">
        <v>2208.1</v>
      </c>
      <c r="L3100" s="127">
        <v>2177.1</v>
      </c>
      <c r="M3100" s="127">
        <v>1789297.33</v>
      </c>
      <c r="N3100" s="127">
        <v>749548.79</v>
      </c>
      <c r="O3100" s="127">
        <v>848511.07</v>
      </c>
      <c r="P3100" s="127">
        <v>575390.43999999994</v>
      </c>
      <c r="Q3100" s="127">
        <v>810.33</v>
      </c>
    </row>
    <row r="3101" spans="1:17" x14ac:dyDescent="0.2">
      <c r="A3101" t="str">
        <f t="shared" si="48"/>
        <v>2020_3609</v>
      </c>
      <c r="D3101" s="126">
        <v>3099</v>
      </c>
      <c r="E3101" s="127">
        <v>3609</v>
      </c>
      <c r="F3101" s="127" t="s">
        <v>145</v>
      </c>
      <c r="G3101" s="127">
        <v>3609</v>
      </c>
      <c r="H3101" s="127">
        <v>2020</v>
      </c>
      <c r="I3101" s="127">
        <v>0</v>
      </c>
      <c r="J3101" s="127">
        <v>1</v>
      </c>
      <c r="K3101" s="127">
        <v>441.3</v>
      </c>
      <c r="L3101" s="127">
        <v>484.5</v>
      </c>
      <c r="M3101" s="127">
        <v>1233904.03</v>
      </c>
      <c r="N3101" s="127">
        <v>195293.41</v>
      </c>
      <c r="O3101" s="127">
        <v>216343.67</v>
      </c>
      <c r="P3101" s="127">
        <v>142727.87</v>
      </c>
      <c r="Q3101" s="127">
        <v>2796.07</v>
      </c>
    </row>
    <row r="3102" spans="1:17" ht="25.5" x14ac:dyDescent="0.2">
      <c r="A3102" t="str">
        <f t="shared" si="48"/>
        <v>2020_3645</v>
      </c>
      <c r="D3102" s="126">
        <v>3100</v>
      </c>
      <c r="E3102" s="127">
        <v>3645</v>
      </c>
      <c r="F3102" s="127" t="s">
        <v>146</v>
      </c>
      <c r="G3102" s="127">
        <v>3645</v>
      </c>
      <c r="H3102" s="127">
        <v>2020</v>
      </c>
      <c r="I3102" s="127">
        <v>0</v>
      </c>
      <c r="J3102" s="127">
        <v>1</v>
      </c>
      <c r="K3102" s="127">
        <v>2624.7</v>
      </c>
      <c r="L3102" s="127">
        <v>2948.3</v>
      </c>
      <c r="M3102" s="127">
        <v>2475716.33</v>
      </c>
      <c r="N3102" s="127">
        <v>823321.24</v>
      </c>
      <c r="O3102" s="127">
        <v>851305.56</v>
      </c>
      <c r="P3102" s="127">
        <v>467576.52</v>
      </c>
      <c r="Q3102" s="127">
        <v>943.24</v>
      </c>
    </row>
    <row r="3103" spans="1:17" x14ac:dyDescent="0.2">
      <c r="A3103" t="str">
        <f t="shared" si="48"/>
        <v>2020_3715</v>
      </c>
      <c r="D3103" s="126">
        <v>3101</v>
      </c>
      <c r="E3103" s="127">
        <v>3715</v>
      </c>
      <c r="F3103" s="127" t="s">
        <v>147</v>
      </c>
      <c r="G3103" s="127">
        <v>3715</v>
      </c>
      <c r="H3103" s="127">
        <v>2020</v>
      </c>
      <c r="I3103" s="127">
        <v>0</v>
      </c>
      <c r="J3103" s="127">
        <v>1</v>
      </c>
      <c r="K3103" s="127">
        <v>7675.5</v>
      </c>
      <c r="L3103" s="127">
        <v>7667.9</v>
      </c>
      <c r="M3103" s="127">
        <v>1997348.45</v>
      </c>
      <c r="N3103" s="127">
        <v>792103.85</v>
      </c>
      <c r="O3103" s="127">
        <v>853967.02</v>
      </c>
      <c r="P3103" s="127">
        <v>1153478.0900000001</v>
      </c>
      <c r="Q3103" s="127">
        <v>260.22000000000003</v>
      </c>
    </row>
    <row r="3104" spans="1:17" x14ac:dyDescent="0.2">
      <c r="A3104" t="str">
        <f t="shared" si="48"/>
        <v>2020_3744</v>
      </c>
      <c r="D3104" s="126">
        <v>3102</v>
      </c>
      <c r="E3104" s="127">
        <v>3744</v>
      </c>
      <c r="F3104" s="127" t="s">
        <v>148</v>
      </c>
      <c r="G3104" s="127">
        <v>3744</v>
      </c>
      <c r="H3104" s="127">
        <v>2020</v>
      </c>
      <c r="I3104" s="127">
        <v>0</v>
      </c>
      <c r="J3104" s="127">
        <v>1</v>
      </c>
      <c r="K3104" s="127">
        <v>638.4</v>
      </c>
      <c r="L3104" s="127">
        <v>637</v>
      </c>
      <c r="M3104" s="127">
        <v>782527.08</v>
      </c>
      <c r="N3104" s="127">
        <v>249151.69</v>
      </c>
      <c r="O3104" s="127">
        <v>257332.68</v>
      </c>
      <c r="P3104" s="127">
        <v>192211.68</v>
      </c>
      <c r="Q3104" s="127">
        <v>1225.76</v>
      </c>
    </row>
    <row r="3105" spans="1:17" ht="25.5" x14ac:dyDescent="0.2">
      <c r="A3105" t="str">
        <f t="shared" si="48"/>
        <v>2020_3798</v>
      </c>
      <c r="D3105" s="126">
        <v>3103</v>
      </c>
      <c r="E3105" s="127">
        <v>3798</v>
      </c>
      <c r="F3105" s="127" t="s">
        <v>149</v>
      </c>
      <c r="G3105" s="127">
        <v>3798</v>
      </c>
      <c r="H3105" s="127">
        <v>2020</v>
      </c>
      <c r="I3105" s="127">
        <v>0</v>
      </c>
      <c r="J3105" s="127">
        <v>1</v>
      </c>
      <c r="K3105" s="127">
        <v>572.1</v>
      </c>
      <c r="L3105" s="127">
        <v>638.1</v>
      </c>
      <c r="M3105" s="127">
        <v>478446.86</v>
      </c>
      <c r="N3105" s="127">
        <v>251288.76</v>
      </c>
      <c r="O3105" s="127">
        <v>267758.84999999998</v>
      </c>
      <c r="P3105" s="127">
        <v>167305.60999999999</v>
      </c>
      <c r="Q3105" s="127">
        <v>836.3</v>
      </c>
    </row>
    <row r="3106" spans="1:17" x14ac:dyDescent="0.2">
      <c r="A3106" t="str">
        <f t="shared" si="48"/>
        <v>2020_3816</v>
      </c>
      <c r="D3106" s="126">
        <v>3104</v>
      </c>
      <c r="E3106" s="127">
        <v>3816</v>
      </c>
      <c r="F3106" s="127" t="s">
        <v>150</v>
      </c>
      <c r="G3106" s="127">
        <v>3816</v>
      </c>
      <c r="H3106" s="127">
        <v>2020</v>
      </c>
      <c r="I3106" s="127">
        <v>0</v>
      </c>
      <c r="J3106" s="127">
        <v>1</v>
      </c>
      <c r="K3106" s="127">
        <v>368.8</v>
      </c>
      <c r="L3106" s="127">
        <v>440.9</v>
      </c>
      <c r="M3106" s="127">
        <v>192886.26</v>
      </c>
      <c r="N3106" s="127">
        <v>109527.7</v>
      </c>
      <c r="O3106" s="127">
        <v>112415.82</v>
      </c>
      <c r="P3106" s="127">
        <v>103410.4</v>
      </c>
      <c r="Q3106" s="127">
        <v>523.01</v>
      </c>
    </row>
    <row r="3107" spans="1:17" ht="38.25" x14ac:dyDescent="0.2">
      <c r="A3107" t="str">
        <f t="shared" si="48"/>
        <v>2020_3841</v>
      </c>
      <c r="D3107" s="126">
        <v>3105</v>
      </c>
      <c r="E3107" s="127">
        <v>3841</v>
      </c>
      <c r="F3107" s="127" t="s">
        <v>151</v>
      </c>
      <c r="G3107" s="127">
        <v>3841</v>
      </c>
      <c r="H3107" s="127">
        <v>2020</v>
      </c>
      <c r="I3107" s="127">
        <v>0</v>
      </c>
      <c r="J3107" s="127">
        <v>1</v>
      </c>
      <c r="K3107" s="127">
        <v>712</v>
      </c>
      <c r="L3107" s="127">
        <v>795.8</v>
      </c>
      <c r="M3107" s="127">
        <v>766048.03</v>
      </c>
      <c r="N3107" s="127">
        <v>248907.73</v>
      </c>
      <c r="O3107" s="127">
        <v>261489.16</v>
      </c>
      <c r="P3107" s="127">
        <v>164026.9</v>
      </c>
      <c r="Q3107" s="127">
        <v>1075.9100000000001</v>
      </c>
    </row>
    <row r="3108" spans="1:17" ht="25.5" x14ac:dyDescent="0.2">
      <c r="A3108" t="str">
        <f t="shared" si="48"/>
        <v>2020_3906</v>
      </c>
      <c r="D3108" s="126">
        <v>3106</v>
      </c>
      <c r="E3108" s="127">
        <v>3906</v>
      </c>
      <c r="F3108" s="127" t="s">
        <v>152</v>
      </c>
      <c r="G3108" s="127">
        <v>3906</v>
      </c>
      <c r="H3108" s="127">
        <v>2020</v>
      </c>
      <c r="I3108" s="127">
        <v>0</v>
      </c>
      <c r="J3108" s="127">
        <v>1</v>
      </c>
      <c r="K3108" s="127">
        <v>452.5</v>
      </c>
      <c r="L3108" s="127">
        <v>503.8</v>
      </c>
      <c r="M3108" s="127">
        <v>378003.82</v>
      </c>
      <c r="N3108" s="127">
        <v>298668.64</v>
      </c>
      <c r="O3108" s="127">
        <v>303258.32</v>
      </c>
      <c r="P3108" s="127">
        <v>128161.49</v>
      </c>
      <c r="Q3108" s="127">
        <v>835.37</v>
      </c>
    </row>
    <row r="3109" spans="1:17" ht="25.5" x14ac:dyDescent="0.2">
      <c r="A3109" t="str">
        <f t="shared" si="48"/>
        <v>2020_4419</v>
      </c>
      <c r="D3109" s="126">
        <v>3107</v>
      </c>
      <c r="E3109" s="127">
        <v>4419</v>
      </c>
      <c r="F3109" s="127" t="s">
        <v>336</v>
      </c>
      <c r="G3109" s="127">
        <v>4419</v>
      </c>
      <c r="H3109" s="127">
        <v>2020</v>
      </c>
      <c r="I3109" s="127">
        <v>0</v>
      </c>
      <c r="J3109" s="127">
        <v>1</v>
      </c>
      <c r="K3109" s="127">
        <v>767.7</v>
      </c>
      <c r="L3109" s="127">
        <v>767.1</v>
      </c>
      <c r="M3109" s="127">
        <v>1225493.04</v>
      </c>
      <c r="N3109" s="127">
        <v>580202.71</v>
      </c>
      <c r="O3109" s="127">
        <v>586889.06000000006</v>
      </c>
      <c r="P3109" s="127">
        <v>242769.4</v>
      </c>
      <c r="Q3109" s="127">
        <v>1596.32</v>
      </c>
    </row>
    <row r="3110" spans="1:17" x14ac:dyDescent="0.2">
      <c r="A3110" t="str">
        <f t="shared" si="48"/>
        <v>2020_3942</v>
      </c>
      <c r="D3110" s="126">
        <v>3108</v>
      </c>
      <c r="E3110" s="127">
        <v>3942</v>
      </c>
      <c r="F3110" s="127" t="s">
        <v>153</v>
      </c>
      <c r="G3110" s="127">
        <v>3942</v>
      </c>
      <c r="H3110" s="127">
        <v>2020</v>
      </c>
      <c r="I3110" s="127">
        <v>0</v>
      </c>
      <c r="J3110" s="127">
        <v>1</v>
      </c>
      <c r="K3110" s="127">
        <v>683</v>
      </c>
      <c r="L3110" s="127">
        <v>689.3</v>
      </c>
      <c r="M3110" s="127">
        <v>331573.15999999997</v>
      </c>
      <c r="N3110" s="127">
        <v>199194.69</v>
      </c>
      <c r="O3110" s="127">
        <v>208067.17</v>
      </c>
      <c r="P3110" s="127">
        <v>239436.35</v>
      </c>
      <c r="Q3110" s="127">
        <v>485.47</v>
      </c>
    </row>
    <row r="3111" spans="1:17" ht="38.25" x14ac:dyDescent="0.2">
      <c r="A3111" t="str">
        <f t="shared" si="48"/>
        <v>2020_4023</v>
      </c>
      <c r="D3111" s="126">
        <v>3109</v>
      </c>
      <c r="E3111" s="127">
        <v>4023</v>
      </c>
      <c r="F3111" s="127" t="s">
        <v>337</v>
      </c>
      <c r="G3111" s="127">
        <v>4023</v>
      </c>
      <c r="H3111" s="127">
        <v>2020</v>
      </c>
      <c r="I3111" s="127">
        <v>0</v>
      </c>
      <c r="J3111" s="127">
        <v>1</v>
      </c>
      <c r="K3111" s="127">
        <v>642</v>
      </c>
      <c r="L3111" s="127">
        <v>718</v>
      </c>
      <c r="M3111" s="127">
        <v>672694.29</v>
      </c>
      <c r="N3111" s="127">
        <v>401359.13</v>
      </c>
      <c r="O3111" s="127">
        <v>477238.56</v>
      </c>
      <c r="P3111" s="127">
        <v>251447.73</v>
      </c>
      <c r="Q3111" s="127">
        <v>1047.81</v>
      </c>
    </row>
    <row r="3112" spans="1:17" ht="51" x14ac:dyDescent="0.2">
      <c r="A3112" t="str">
        <f t="shared" si="48"/>
        <v>2020_4033</v>
      </c>
      <c r="D3112" s="126">
        <v>3110</v>
      </c>
      <c r="E3112" s="127">
        <v>4033</v>
      </c>
      <c r="F3112" s="127" t="s">
        <v>154</v>
      </c>
      <c r="G3112" s="127">
        <v>4033</v>
      </c>
      <c r="H3112" s="127">
        <v>2020</v>
      </c>
      <c r="I3112" s="127">
        <v>0</v>
      </c>
      <c r="J3112" s="127">
        <v>1</v>
      </c>
      <c r="K3112" s="127">
        <v>600.79999999999995</v>
      </c>
      <c r="L3112" s="127">
        <v>633.70000000000005</v>
      </c>
      <c r="M3112" s="127">
        <v>604653.37</v>
      </c>
      <c r="N3112" s="127">
        <v>197341.05</v>
      </c>
      <c r="O3112" s="127">
        <v>200160.44</v>
      </c>
      <c r="P3112" s="127">
        <v>199792.03</v>
      </c>
      <c r="Q3112" s="127">
        <v>1006.41</v>
      </c>
    </row>
    <row r="3113" spans="1:17" ht="25.5" x14ac:dyDescent="0.2">
      <c r="A3113" t="str">
        <f t="shared" si="48"/>
        <v>2020_4041</v>
      </c>
      <c r="D3113" s="126">
        <v>3111</v>
      </c>
      <c r="E3113" s="127">
        <v>4041</v>
      </c>
      <c r="F3113" s="127" t="s">
        <v>155</v>
      </c>
      <c r="G3113" s="127">
        <v>4041</v>
      </c>
      <c r="H3113" s="127">
        <v>2020</v>
      </c>
      <c r="I3113" s="127">
        <v>0</v>
      </c>
      <c r="J3113" s="127">
        <v>1</v>
      </c>
      <c r="K3113" s="127">
        <v>1260.8</v>
      </c>
      <c r="L3113" s="127">
        <v>1314.6</v>
      </c>
      <c r="M3113" s="127">
        <v>513153.77</v>
      </c>
      <c r="N3113" s="127">
        <v>283541.59999999998</v>
      </c>
      <c r="O3113" s="127">
        <v>291236.37</v>
      </c>
      <c r="P3113" s="127">
        <v>376410.52</v>
      </c>
      <c r="Q3113" s="127">
        <v>407.01</v>
      </c>
    </row>
    <row r="3114" spans="1:17" ht="25.5" x14ac:dyDescent="0.2">
      <c r="A3114" t="str">
        <f t="shared" si="48"/>
        <v>2020_4043</v>
      </c>
      <c r="D3114" s="126">
        <v>3112</v>
      </c>
      <c r="E3114" s="127">
        <v>4043</v>
      </c>
      <c r="F3114" s="127" t="s">
        <v>156</v>
      </c>
      <c r="G3114" s="127">
        <v>4043</v>
      </c>
      <c r="H3114" s="127">
        <v>2020</v>
      </c>
      <c r="I3114" s="127">
        <v>0</v>
      </c>
      <c r="J3114" s="127">
        <v>1</v>
      </c>
      <c r="K3114" s="127">
        <v>682.6</v>
      </c>
      <c r="L3114" s="127">
        <v>681.9</v>
      </c>
      <c r="M3114" s="127">
        <v>1851692.89</v>
      </c>
      <c r="N3114" s="127">
        <v>299426.96000000002</v>
      </c>
      <c r="O3114" s="127">
        <v>452693.21</v>
      </c>
      <c r="P3114" s="127">
        <v>252855.64</v>
      </c>
      <c r="Q3114" s="127">
        <v>2712.71</v>
      </c>
    </row>
    <row r="3115" spans="1:17" ht="38.25" x14ac:dyDescent="0.2">
      <c r="A3115" t="str">
        <f t="shared" si="48"/>
        <v>2020_4068</v>
      </c>
      <c r="D3115" s="126">
        <v>3113</v>
      </c>
      <c r="E3115" s="127">
        <v>4068</v>
      </c>
      <c r="F3115" s="127" t="s">
        <v>338</v>
      </c>
      <c r="G3115" s="127">
        <v>4068</v>
      </c>
      <c r="H3115" s="127">
        <v>2020</v>
      </c>
      <c r="I3115" s="127">
        <v>0</v>
      </c>
      <c r="J3115" s="127">
        <v>1</v>
      </c>
      <c r="K3115" s="127">
        <v>444.1</v>
      </c>
      <c r="L3115" s="127">
        <v>326.8</v>
      </c>
      <c r="M3115" s="127">
        <v>372839.93</v>
      </c>
      <c r="N3115" s="127">
        <v>49700.05</v>
      </c>
      <c r="O3115" s="127">
        <v>51869.88</v>
      </c>
      <c r="P3115" s="127">
        <v>119476.5</v>
      </c>
      <c r="Q3115" s="127">
        <v>839.54</v>
      </c>
    </row>
    <row r="3116" spans="1:17" x14ac:dyDescent="0.2">
      <c r="A3116" t="str">
        <f t="shared" si="48"/>
        <v>2020_4086</v>
      </c>
      <c r="D3116" s="126">
        <v>3114</v>
      </c>
      <c r="E3116" s="127">
        <v>4086</v>
      </c>
      <c r="F3116" s="127" t="s">
        <v>339</v>
      </c>
      <c r="G3116" s="127">
        <v>4086</v>
      </c>
      <c r="H3116" s="127">
        <v>2020</v>
      </c>
      <c r="I3116" s="127">
        <v>0</v>
      </c>
      <c r="J3116" s="127">
        <v>1</v>
      </c>
      <c r="K3116" s="127">
        <v>1911</v>
      </c>
      <c r="L3116" s="127">
        <v>2455.1999999999998</v>
      </c>
      <c r="M3116" s="127">
        <v>567439.35</v>
      </c>
      <c r="N3116" s="127">
        <v>625005.98</v>
      </c>
      <c r="O3116" s="127">
        <v>640986.53</v>
      </c>
      <c r="P3116" s="127">
        <v>494841.21</v>
      </c>
      <c r="Q3116" s="127">
        <v>296.93</v>
      </c>
    </row>
    <row r="3117" spans="1:17" ht="25.5" x14ac:dyDescent="0.2">
      <c r="A3117" t="str">
        <f t="shared" si="48"/>
        <v>2020_4104</v>
      </c>
      <c r="D3117" s="126">
        <v>3115</v>
      </c>
      <c r="E3117" s="127">
        <v>4104</v>
      </c>
      <c r="F3117" s="127" t="s">
        <v>157</v>
      </c>
      <c r="G3117" s="127">
        <v>4104</v>
      </c>
      <c r="H3117" s="127">
        <v>2020</v>
      </c>
      <c r="I3117" s="127">
        <v>0</v>
      </c>
      <c r="J3117" s="127">
        <v>1</v>
      </c>
      <c r="K3117" s="127">
        <v>5420.2</v>
      </c>
      <c r="L3117" s="127">
        <v>4949.3</v>
      </c>
      <c r="M3117" s="127">
        <v>1298520.17</v>
      </c>
      <c r="N3117" s="127">
        <v>890124.58</v>
      </c>
      <c r="O3117" s="127">
        <v>934089.05</v>
      </c>
      <c r="P3117" s="127">
        <v>1346599.03</v>
      </c>
      <c r="Q3117" s="127">
        <v>239.57</v>
      </c>
    </row>
    <row r="3118" spans="1:17" ht="38.25" x14ac:dyDescent="0.2">
      <c r="A3118" t="str">
        <f t="shared" si="48"/>
        <v>2020_4122</v>
      </c>
      <c r="D3118" s="126">
        <v>3116</v>
      </c>
      <c r="E3118" s="127">
        <v>4122</v>
      </c>
      <c r="F3118" s="127" t="s">
        <v>158</v>
      </c>
      <c r="G3118" s="127">
        <v>4122</v>
      </c>
      <c r="H3118" s="127">
        <v>2020</v>
      </c>
      <c r="I3118" s="127">
        <v>0</v>
      </c>
      <c r="J3118" s="127">
        <v>1</v>
      </c>
      <c r="K3118" s="127">
        <v>516.20000000000005</v>
      </c>
      <c r="L3118" s="127">
        <v>523.79999999999995</v>
      </c>
      <c r="M3118" s="127">
        <v>1946236.16</v>
      </c>
      <c r="N3118" s="127">
        <v>623479.54</v>
      </c>
      <c r="O3118" s="127">
        <v>628259.99</v>
      </c>
      <c r="P3118" s="127">
        <v>316120.8</v>
      </c>
      <c r="Q3118" s="127">
        <v>3770.31</v>
      </c>
    </row>
    <row r="3119" spans="1:17" ht="25.5" x14ac:dyDescent="0.2">
      <c r="A3119" t="str">
        <f t="shared" si="48"/>
        <v>2020_4131</v>
      </c>
      <c r="D3119" s="126">
        <v>3117</v>
      </c>
      <c r="E3119" s="127">
        <v>4131</v>
      </c>
      <c r="F3119" s="127" t="s">
        <v>159</v>
      </c>
      <c r="G3119" s="127">
        <v>4131</v>
      </c>
      <c r="H3119" s="127">
        <v>2020</v>
      </c>
      <c r="I3119" s="127">
        <v>0</v>
      </c>
      <c r="J3119" s="127">
        <v>1</v>
      </c>
      <c r="K3119" s="127">
        <v>3624.6</v>
      </c>
      <c r="L3119" s="127">
        <v>3650</v>
      </c>
      <c r="M3119" s="127">
        <v>2950883.73</v>
      </c>
      <c r="N3119" s="127">
        <v>1832934.74</v>
      </c>
      <c r="O3119" s="127">
        <v>1996371.75</v>
      </c>
      <c r="P3119" s="127">
        <v>1085250.3799999999</v>
      </c>
      <c r="Q3119" s="127">
        <v>814.13</v>
      </c>
    </row>
    <row r="3120" spans="1:17" ht="25.5" x14ac:dyDescent="0.2">
      <c r="A3120" t="str">
        <f t="shared" si="48"/>
        <v>2020_4203</v>
      </c>
      <c r="D3120" s="126">
        <v>3118</v>
      </c>
      <c r="E3120" s="127">
        <v>4203</v>
      </c>
      <c r="F3120" s="127" t="s">
        <v>160</v>
      </c>
      <c r="G3120" s="127">
        <v>4203</v>
      </c>
      <c r="H3120" s="127">
        <v>2020</v>
      </c>
      <c r="I3120" s="127">
        <v>0</v>
      </c>
      <c r="J3120" s="127">
        <v>1</v>
      </c>
      <c r="K3120" s="127">
        <v>811.6</v>
      </c>
      <c r="L3120" s="127">
        <v>891</v>
      </c>
      <c r="M3120" s="127">
        <v>214240.82</v>
      </c>
      <c r="N3120" s="127">
        <v>82850.34</v>
      </c>
      <c r="O3120" s="127">
        <v>85513.14</v>
      </c>
      <c r="P3120" s="127">
        <v>123165</v>
      </c>
      <c r="Q3120" s="127">
        <v>263.97000000000003</v>
      </c>
    </row>
    <row r="3121" spans="1:17" ht="25.5" x14ac:dyDescent="0.2">
      <c r="A3121" t="str">
        <f t="shared" si="48"/>
        <v>2020_4212</v>
      </c>
      <c r="D3121" s="126">
        <v>3119</v>
      </c>
      <c r="E3121" s="127">
        <v>4212</v>
      </c>
      <c r="F3121" s="127" t="s">
        <v>161</v>
      </c>
      <c r="G3121" s="127">
        <v>4212</v>
      </c>
      <c r="H3121" s="127">
        <v>2020</v>
      </c>
      <c r="I3121" s="127">
        <v>0</v>
      </c>
      <c r="J3121" s="127">
        <v>1</v>
      </c>
      <c r="K3121" s="127">
        <v>333</v>
      </c>
      <c r="L3121" s="127">
        <v>324.10000000000002</v>
      </c>
      <c r="M3121" s="127">
        <v>198492.79</v>
      </c>
      <c r="N3121" s="127">
        <v>138304.23000000001</v>
      </c>
      <c r="O3121" s="127">
        <v>139066.01999999999</v>
      </c>
      <c r="P3121" s="127">
        <v>92595.54</v>
      </c>
      <c r="Q3121" s="127">
        <v>596.07000000000005</v>
      </c>
    </row>
    <row r="3122" spans="1:17" ht="25.5" x14ac:dyDescent="0.2">
      <c r="A3122" t="str">
        <f t="shared" si="48"/>
        <v>2020_4271</v>
      </c>
      <c r="D3122" s="126">
        <v>3120</v>
      </c>
      <c r="E3122" s="127">
        <v>4271</v>
      </c>
      <c r="F3122" s="127" t="s">
        <v>162</v>
      </c>
      <c r="G3122" s="127">
        <v>4271</v>
      </c>
      <c r="H3122" s="127">
        <v>2020</v>
      </c>
      <c r="I3122" s="127">
        <v>0</v>
      </c>
      <c r="J3122" s="127">
        <v>1</v>
      </c>
      <c r="K3122" s="127">
        <v>1276.3</v>
      </c>
      <c r="L3122" s="127">
        <v>1519.4</v>
      </c>
      <c r="M3122" s="127">
        <v>1006509.54</v>
      </c>
      <c r="N3122" s="127">
        <v>400244.55</v>
      </c>
      <c r="O3122" s="127">
        <v>415214.37</v>
      </c>
      <c r="P3122" s="127">
        <v>309694.5</v>
      </c>
      <c r="Q3122" s="127">
        <v>788.62</v>
      </c>
    </row>
    <row r="3123" spans="1:17" x14ac:dyDescent="0.2">
      <c r="A3123" t="str">
        <f t="shared" si="48"/>
        <v>2020_4269</v>
      </c>
      <c r="D3123" s="126">
        <v>3121</v>
      </c>
      <c r="E3123" s="127">
        <v>4269</v>
      </c>
      <c r="F3123" s="127" t="s">
        <v>163</v>
      </c>
      <c r="G3123" s="127">
        <v>4269</v>
      </c>
      <c r="H3123" s="127">
        <v>2020</v>
      </c>
      <c r="I3123" s="127">
        <v>0</v>
      </c>
      <c r="J3123" s="127">
        <v>1</v>
      </c>
      <c r="K3123" s="127">
        <v>520.20000000000005</v>
      </c>
      <c r="L3123" s="127">
        <v>453.3</v>
      </c>
      <c r="M3123" s="127">
        <v>622014.29</v>
      </c>
      <c r="N3123" s="127">
        <v>188648.26</v>
      </c>
      <c r="O3123" s="127">
        <v>188784.22</v>
      </c>
      <c r="P3123" s="127">
        <v>158743.35</v>
      </c>
      <c r="Q3123" s="127">
        <v>1195.72</v>
      </c>
    </row>
    <row r="3124" spans="1:17" ht="25.5" x14ac:dyDescent="0.2">
      <c r="A3124" t="str">
        <f t="shared" si="48"/>
        <v>2020_4356</v>
      </c>
      <c r="D3124" s="126">
        <v>3122</v>
      </c>
      <c r="E3124" s="127">
        <v>4356</v>
      </c>
      <c r="F3124" s="127" t="s">
        <v>164</v>
      </c>
      <c r="G3124" s="127">
        <v>4356</v>
      </c>
      <c r="H3124" s="127">
        <v>2020</v>
      </c>
      <c r="I3124" s="127">
        <v>0</v>
      </c>
      <c r="J3124" s="127">
        <v>1</v>
      </c>
      <c r="K3124" s="127">
        <v>803.5</v>
      </c>
      <c r="L3124" s="127">
        <v>768.5</v>
      </c>
      <c r="M3124" s="127">
        <v>1358840.48</v>
      </c>
      <c r="N3124" s="127">
        <v>88041.7</v>
      </c>
      <c r="O3124" s="127">
        <v>91094.74</v>
      </c>
      <c r="P3124" s="127">
        <v>142549.29999999999</v>
      </c>
      <c r="Q3124" s="127">
        <v>1691.15</v>
      </c>
    </row>
    <row r="3125" spans="1:17" ht="38.25" x14ac:dyDescent="0.2">
      <c r="A3125" t="str">
        <f t="shared" si="48"/>
        <v>2020_4149</v>
      </c>
      <c r="D3125" s="126">
        <v>3123</v>
      </c>
      <c r="E3125" s="127">
        <v>4149</v>
      </c>
      <c r="F3125" s="127" t="s">
        <v>340</v>
      </c>
      <c r="G3125" s="127">
        <v>4149</v>
      </c>
      <c r="H3125" s="127">
        <v>2020</v>
      </c>
      <c r="I3125" s="127">
        <v>0</v>
      </c>
      <c r="J3125" s="127">
        <v>1</v>
      </c>
      <c r="K3125" s="127">
        <v>1486.5</v>
      </c>
      <c r="L3125" s="127">
        <v>1474.1</v>
      </c>
      <c r="M3125" s="127">
        <v>1317080.6100000001</v>
      </c>
      <c r="N3125" s="127">
        <v>514188.17</v>
      </c>
      <c r="O3125" s="127">
        <v>542956.34</v>
      </c>
      <c r="P3125" s="127">
        <v>221445.19</v>
      </c>
      <c r="Q3125" s="127">
        <v>886.03</v>
      </c>
    </row>
    <row r="3126" spans="1:17" ht="25.5" x14ac:dyDescent="0.2">
      <c r="A3126" t="str">
        <f t="shared" si="48"/>
        <v>2020_4437</v>
      </c>
      <c r="D3126" s="126">
        <v>3124</v>
      </c>
      <c r="E3126" s="127">
        <v>4437</v>
      </c>
      <c r="F3126" s="127" t="s">
        <v>165</v>
      </c>
      <c r="G3126" s="127">
        <v>4437</v>
      </c>
      <c r="H3126" s="127">
        <v>2020</v>
      </c>
      <c r="I3126" s="127">
        <v>0</v>
      </c>
      <c r="J3126" s="127">
        <v>1</v>
      </c>
      <c r="K3126" s="127">
        <v>485.5</v>
      </c>
      <c r="L3126" s="127">
        <v>468.5</v>
      </c>
      <c r="M3126" s="127">
        <v>252154.68</v>
      </c>
      <c r="N3126" s="127">
        <v>218709.02</v>
      </c>
      <c r="O3126" s="127">
        <v>222848.32</v>
      </c>
      <c r="P3126" s="127">
        <v>131456.34</v>
      </c>
      <c r="Q3126" s="127">
        <v>519.37</v>
      </c>
    </row>
    <row r="3127" spans="1:17" ht="25.5" x14ac:dyDescent="0.2">
      <c r="A3127" t="str">
        <f t="shared" si="48"/>
        <v>2020_4446</v>
      </c>
      <c r="D3127" s="126">
        <v>3125</v>
      </c>
      <c r="E3127" s="127">
        <v>4446</v>
      </c>
      <c r="F3127" s="127" t="s">
        <v>166</v>
      </c>
      <c r="G3127" s="127">
        <v>4446</v>
      </c>
      <c r="H3127" s="127">
        <v>2020</v>
      </c>
      <c r="I3127" s="127">
        <v>0</v>
      </c>
      <c r="J3127" s="127">
        <v>1</v>
      </c>
      <c r="K3127" s="127">
        <v>953.8</v>
      </c>
      <c r="L3127" s="127">
        <v>986.8</v>
      </c>
      <c r="M3127" s="127">
        <v>949565.39</v>
      </c>
      <c r="N3127" s="127">
        <v>199733.01</v>
      </c>
      <c r="O3127" s="127">
        <v>224309.88</v>
      </c>
      <c r="P3127" s="127">
        <v>199474.15</v>
      </c>
      <c r="Q3127" s="127">
        <v>995.56</v>
      </c>
    </row>
    <row r="3128" spans="1:17" x14ac:dyDescent="0.2">
      <c r="A3128" t="str">
        <f t="shared" si="48"/>
        <v>2020_4491</v>
      </c>
      <c r="D3128" s="126">
        <v>3126</v>
      </c>
      <c r="E3128" s="127">
        <v>4491</v>
      </c>
      <c r="F3128" s="127" t="s">
        <v>167</v>
      </c>
      <c r="G3128" s="127">
        <v>4491</v>
      </c>
      <c r="H3128" s="127">
        <v>2020</v>
      </c>
      <c r="I3128" s="127">
        <v>0</v>
      </c>
      <c r="J3128" s="127">
        <v>1</v>
      </c>
      <c r="K3128" s="127">
        <v>341.4</v>
      </c>
      <c r="L3128" s="127">
        <v>357</v>
      </c>
      <c r="M3128" s="127">
        <v>198485.06</v>
      </c>
      <c r="N3128" s="127">
        <v>121308.24</v>
      </c>
      <c r="O3128" s="127">
        <v>123141.36</v>
      </c>
      <c r="P3128" s="127">
        <v>114597</v>
      </c>
      <c r="Q3128" s="127">
        <v>581.39</v>
      </c>
    </row>
    <row r="3129" spans="1:17" ht="25.5" x14ac:dyDescent="0.2">
      <c r="A3129" t="str">
        <f t="shared" si="48"/>
        <v>2020_4505</v>
      </c>
      <c r="D3129" s="126">
        <v>3127</v>
      </c>
      <c r="E3129" s="127">
        <v>4505</v>
      </c>
      <c r="F3129" s="127" t="s">
        <v>168</v>
      </c>
      <c r="G3129" s="127">
        <v>4505</v>
      </c>
      <c r="H3129" s="127">
        <v>2020</v>
      </c>
      <c r="I3129" s="127">
        <v>0</v>
      </c>
      <c r="J3129" s="127">
        <v>1</v>
      </c>
      <c r="K3129" s="127">
        <v>229.7</v>
      </c>
      <c r="L3129" s="127">
        <v>193</v>
      </c>
      <c r="M3129" s="127">
        <v>672219.6</v>
      </c>
      <c r="N3129" s="127">
        <v>345191.94</v>
      </c>
      <c r="O3129" s="127">
        <v>347050.78</v>
      </c>
      <c r="P3129" s="127">
        <v>62224.6</v>
      </c>
      <c r="Q3129" s="127">
        <v>2926.51</v>
      </c>
    </row>
    <row r="3130" spans="1:17" ht="25.5" x14ac:dyDescent="0.2">
      <c r="A3130" t="str">
        <f t="shared" si="48"/>
        <v>2020_4509</v>
      </c>
      <c r="D3130" s="126">
        <v>3128</v>
      </c>
      <c r="E3130" s="127">
        <v>4509</v>
      </c>
      <c r="F3130" s="127" t="s">
        <v>169</v>
      </c>
      <c r="G3130" s="127">
        <v>4509</v>
      </c>
      <c r="H3130" s="127">
        <v>2020</v>
      </c>
      <c r="I3130" s="127">
        <v>0</v>
      </c>
      <c r="J3130" s="127">
        <v>1</v>
      </c>
      <c r="K3130" s="127">
        <v>209</v>
      </c>
      <c r="L3130" s="127">
        <v>110</v>
      </c>
      <c r="M3130" s="127">
        <v>1251137.8700000001</v>
      </c>
      <c r="N3130" s="127">
        <v>390535.82</v>
      </c>
      <c r="O3130" s="127">
        <v>399804.22</v>
      </c>
      <c r="P3130" s="127">
        <v>29495.5</v>
      </c>
      <c r="Q3130" s="127">
        <v>5986.31</v>
      </c>
    </row>
    <row r="3131" spans="1:17" ht="25.5" x14ac:dyDescent="0.2">
      <c r="A3131" t="str">
        <f t="shared" si="48"/>
        <v>2020_4518</v>
      </c>
      <c r="D3131" s="126">
        <v>3129</v>
      </c>
      <c r="E3131" s="127">
        <v>4518</v>
      </c>
      <c r="F3131" s="127" t="s">
        <v>170</v>
      </c>
      <c r="G3131" s="127">
        <v>4518</v>
      </c>
      <c r="H3131" s="127">
        <v>2020</v>
      </c>
      <c r="I3131" s="127">
        <v>0</v>
      </c>
      <c r="J3131" s="127">
        <v>1</v>
      </c>
      <c r="K3131" s="127">
        <v>208.5</v>
      </c>
      <c r="L3131" s="127">
        <v>175.4</v>
      </c>
      <c r="M3131" s="127">
        <v>89997.69</v>
      </c>
      <c r="N3131" s="127">
        <v>53447.67</v>
      </c>
      <c r="O3131" s="127">
        <v>54076.21</v>
      </c>
      <c r="P3131" s="127">
        <v>79098.350000000006</v>
      </c>
      <c r="Q3131" s="127">
        <v>431.64</v>
      </c>
    </row>
    <row r="3132" spans="1:17" ht="25.5" x14ac:dyDescent="0.2">
      <c r="A3132" t="str">
        <f t="shared" si="48"/>
        <v>2020_4527</v>
      </c>
      <c r="D3132" s="126">
        <v>3130</v>
      </c>
      <c r="E3132" s="127">
        <v>4527</v>
      </c>
      <c r="F3132" s="127" t="s">
        <v>171</v>
      </c>
      <c r="G3132" s="127">
        <v>4527</v>
      </c>
      <c r="H3132" s="127">
        <v>2020</v>
      </c>
      <c r="I3132" s="127">
        <v>0</v>
      </c>
      <c r="J3132" s="127">
        <v>1</v>
      </c>
      <c r="K3132" s="127">
        <v>607</v>
      </c>
      <c r="L3132" s="127">
        <v>605.79999999999995</v>
      </c>
      <c r="M3132" s="127">
        <v>255307.14</v>
      </c>
      <c r="N3132" s="127">
        <v>197535.11</v>
      </c>
      <c r="O3132" s="127">
        <v>240787.81</v>
      </c>
      <c r="P3132" s="127">
        <v>317168.44</v>
      </c>
      <c r="Q3132" s="127">
        <v>420.6</v>
      </c>
    </row>
    <row r="3133" spans="1:17" ht="25.5" x14ac:dyDescent="0.2">
      <c r="A3133" t="str">
        <f t="shared" si="48"/>
        <v>2020_4536</v>
      </c>
      <c r="D3133" s="126">
        <v>3131</v>
      </c>
      <c r="E3133" s="127">
        <v>4536</v>
      </c>
      <c r="F3133" s="127" t="s">
        <v>172</v>
      </c>
      <c r="G3133" s="127">
        <v>4536</v>
      </c>
      <c r="H3133" s="127">
        <v>2020</v>
      </c>
      <c r="I3133" s="127">
        <v>0</v>
      </c>
      <c r="J3133" s="127">
        <v>1</v>
      </c>
      <c r="K3133" s="127">
        <v>1902.8</v>
      </c>
      <c r="L3133" s="127">
        <v>1935.7</v>
      </c>
      <c r="M3133" s="127">
        <v>323373.21000000002</v>
      </c>
      <c r="N3133" s="127">
        <v>502972.93</v>
      </c>
      <c r="O3133" s="127">
        <v>525146.5</v>
      </c>
      <c r="P3133" s="127">
        <v>523657.68</v>
      </c>
      <c r="Q3133" s="127">
        <v>169.95</v>
      </c>
    </row>
    <row r="3134" spans="1:17" ht="25.5" x14ac:dyDescent="0.2">
      <c r="A3134" t="str">
        <f t="shared" si="48"/>
        <v>2020_4554</v>
      </c>
      <c r="D3134" s="126">
        <v>3132</v>
      </c>
      <c r="E3134" s="127">
        <v>4554</v>
      </c>
      <c r="F3134" s="127" t="s">
        <v>173</v>
      </c>
      <c r="G3134" s="127">
        <v>4554</v>
      </c>
      <c r="H3134" s="127">
        <v>2020</v>
      </c>
      <c r="I3134" s="127">
        <v>0</v>
      </c>
      <c r="J3134" s="127">
        <v>1</v>
      </c>
      <c r="K3134" s="127">
        <v>1108.3</v>
      </c>
      <c r="L3134" s="127">
        <v>1357.3</v>
      </c>
      <c r="M3134" s="127">
        <v>349955.84000000003</v>
      </c>
      <c r="N3134" s="127">
        <v>129769.85</v>
      </c>
      <c r="O3134" s="127">
        <v>138745.38</v>
      </c>
      <c r="P3134" s="127">
        <v>228493.41</v>
      </c>
      <c r="Q3134" s="127">
        <v>315.76</v>
      </c>
    </row>
    <row r="3135" spans="1:17" x14ac:dyDescent="0.2">
      <c r="A3135" t="str">
        <f t="shared" si="48"/>
        <v>2020_4572</v>
      </c>
      <c r="D3135" s="126">
        <v>3133</v>
      </c>
      <c r="E3135" s="127">
        <v>4572</v>
      </c>
      <c r="F3135" s="127" t="s">
        <v>174</v>
      </c>
      <c r="G3135" s="127">
        <v>4572</v>
      </c>
      <c r="H3135" s="127">
        <v>2020</v>
      </c>
      <c r="I3135" s="127">
        <v>0</v>
      </c>
      <c r="J3135" s="127">
        <v>1</v>
      </c>
      <c r="K3135" s="127">
        <v>230.5</v>
      </c>
      <c r="L3135" s="127">
        <v>275.5</v>
      </c>
      <c r="M3135" s="127">
        <v>363342.91</v>
      </c>
      <c r="N3135" s="127">
        <v>97688.93</v>
      </c>
      <c r="O3135" s="127">
        <v>116065.17</v>
      </c>
      <c r="P3135" s="127">
        <v>46380.87</v>
      </c>
      <c r="Q3135" s="127">
        <v>1576.32</v>
      </c>
    </row>
    <row r="3136" spans="1:17" ht="25.5" x14ac:dyDescent="0.2">
      <c r="A3136" t="str">
        <f t="shared" si="48"/>
        <v>2020_4581</v>
      </c>
      <c r="D3136" s="126">
        <v>3134</v>
      </c>
      <c r="E3136" s="127">
        <v>4581</v>
      </c>
      <c r="F3136" s="127" t="s">
        <v>175</v>
      </c>
      <c r="G3136" s="127">
        <v>4581</v>
      </c>
      <c r="H3136" s="127">
        <v>2020</v>
      </c>
      <c r="I3136" s="127">
        <v>0</v>
      </c>
      <c r="J3136" s="127">
        <v>1</v>
      </c>
      <c r="K3136" s="127">
        <v>4811.8</v>
      </c>
      <c r="L3136" s="127">
        <v>4672</v>
      </c>
      <c r="M3136" s="127">
        <v>1939713.3</v>
      </c>
      <c r="N3136" s="127">
        <v>1528110.23</v>
      </c>
      <c r="O3136" s="127">
        <v>1649169.43</v>
      </c>
      <c r="P3136" s="127">
        <v>1223056.78</v>
      </c>
      <c r="Q3136" s="127">
        <v>403.12</v>
      </c>
    </row>
    <row r="3137" spans="1:17" ht="25.5" x14ac:dyDescent="0.2">
      <c r="A3137" t="str">
        <f t="shared" si="48"/>
        <v>2020_4599</v>
      </c>
      <c r="D3137" s="126">
        <v>3135</v>
      </c>
      <c r="E3137" s="127">
        <v>4599</v>
      </c>
      <c r="F3137" s="127" t="s">
        <v>176</v>
      </c>
      <c r="G3137" s="127">
        <v>4599</v>
      </c>
      <c r="H3137" s="127">
        <v>2020</v>
      </c>
      <c r="I3137" s="127">
        <v>0</v>
      </c>
      <c r="J3137" s="127">
        <v>1</v>
      </c>
      <c r="K3137" s="127">
        <v>585.20000000000005</v>
      </c>
      <c r="L3137" s="127">
        <v>550</v>
      </c>
      <c r="M3137" s="127">
        <v>338391.84</v>
      </c>
      <c r="N3137" s="127">
        <v>123194.84</v>
      </c>
      <c r="O3137" s="127">
        <v>126712.72</v>
      </c>
      <c r="P3137" s="127">
        <v>155011.79999999999</v>
      </c>
      <c r="Q3137" s="127">
        <v>578.25</v>
      </c>
    </row>
    <row r="3138" spans="1:17" x14ac:dyDescent="0.2">
      <c r="A3138" t="str">
        <f t="shared" si="48"/>
        <v>2020_4617</v>
      </c>
      <c r="D3138" s="126">
        <v>3136</v>
      </c>
      <c r="E3138" s="127">
        <v>4617</v>
      </c>
      <c r="F3138" s="127" t="s">
        <v>177</v>
      </c>
      <c r="G3138" s="127">
        <v>4617</v>
      </c>
      <c r="H3138" s="127">
        <v>2020</v>
      </c>
      <c r="I3138" s="127">
        <v>0</v>
      </c>
      <c r="J3138" s="127">
        <v>1</v>
      </c>
      <c r="K3138" s="127">
        <v>1488.7</v>
      </c>
      <c r="L3138" s="127">
        <v>1506.6</v>
      </c>
      <c r="M3138" s="127">
        <v>435928.44</v>
      </c>
      <c r="N3138" s="127">
        <v>496081.56</v>
      </c>
      <c r="O3138" s="127">
        <v>513621.78</v>
      </c>
      <c r="P3138" s="127">
        <v>413422.24</v>
      </c>
      <c r="Q3138" s="127">
        <v>292.82</v>
      </c>
    </row>
    <row r="3139" spans="1:17" ht="25.5" x14ac:dyDescent="0.2">
      <c r="A3139" t="str">
        <f t="shared" si="48"/>
        <v>2020_4662</v>
      </c>
      <c r="D3139" s="126">
        <v>3137</v>
      </c>
      <c r="E3139" s="127">
        <v>4662</v>
      </c>
      <c r="F3139" s="127" t="s">
        <v>178</v>
      </c>
      <c r="G3139" s="127">
        <v>4662</v>
      </c>
      <c r="H3139" s="127">
        <v>2020</v>
      </c>
      <c r="I3139" s="127">
        <v>0</v>
      </c>
      <c r="J3139" s="127">
        <v>1</v>
      </c>
      <c r="K3139" s="127">
        <v>915</v>
      </c>
      <c r="L3139" s="127">
        <v>931.1</v>
      </c>
      <c r="M3139" s="127">
        <v>596649.81000000006</v>
      </c>
      <c r="N3139" s="127">
        <v>419881.22</v>
      </c>
      <c r="O3139" s="127">
        <v>431210.25</v>
      </c>
      <c r="P3139" s="127">
        <v>298324.37</v>
      </c>
      <c r="Q3139" s="127">
        <v>652.08000000000004</v>
      </c>
    </row>
    <row r="3140" spans="1:17" ht="25.5" x14ac:dyDescent="0.2">
      <c r="A3140" t="str">
        <f t="shared" ref="A3140:A3203" si="49">CONCATENATE(H3140,"_",G3140)</f>
        <v>2020_4689</v>
      </c>
      <c r="D3140" s="126">
        <v>3138</v>
      </c>
      <c r="E3140" s="127">
        <v>4689</v>
      </c>
      <c r="F3140" s="127" t="s">
        <v>179</v>
      </c>
      <c r="G3140" s="127">
        <v>4689</v>
      </c>
      <c r="H3140" s="127">
        <v>2020</v>
      </c>
      <c r="I3140" s="127">
        <v>0</v>
      </c>
      <c r="J3140" s="127">
        <v>1</v>
      </c>
      <c r="K3140" s="127">
        <v>494.1</v>
      </c>
      <c r="L3140" s="127">
        <v>529</v>
      </c>
      <c r="M3140" s="127">
        <v>474012.17</v>
      </c>
      <c r="N3140" s="127">
        <v>388363.08</v>
      </c>
      <c r="O3140" s="127">
        <v>401071.02</v>
      </c>
      <c r="P3140" s="127">
        <v>142490.44</v>
      </c>
      <c r="Q3140" s="127">
        <v>959.34</v>
      </c>
    </row>
    <row r="3141" spans="1:17" ht="25.5" x14ac:dyDescent="0.2">
      <c r="A3141" t="str">
        <f t="shared" si="49"/>
        <v>2020_4644</v>
      </c>
      <c r="D3141" s="126">
        <v>3139</v>
      </c>
      <c r="E3141" s="127">
        <v>4644</v>
      </c>
      <c r="F3141" s="127" t="s">
        <v>180</v>
      </c>
      <c r="G3141" s="127">
        <v>4644</v>
      </c>
      <c r="H3141" s="127">
        <v>2020</v>
      </c>
      <c r="I3141" s="127">
        <v>0</v>
      </c>
      <c r="J3141" s="127">
        <v>1</v>
      </c>
      <c r="K3141" s="127">
        <v>451.1</v>
      </c>
      <c r="L3141" s="127">
        <v>492.1</v>
      </c>
      <c r="M3141" s="127">
        <v>416080.79</v>
      </c>
      <c r="N3141" s="127">
        <v>372278.13</v>
      </c>
      <c r="O3141" s="127">
        <v>401667.37</v>
      </c>
      <c r="P3141" s="127">
        <v>207353.06</v>
      </c>
      <c r="Q3141" s="127">
        <v>922.37</v>
      </c>
    </row>
    <row r="3142" spans="1:17" x14ac:dyDescent="0.2">
      <c r="A3142" t="str">
        <f t="shared" si="49"/>
        <v>2020_4725</v>
      </c>
      <c r="D3142" s="126">
        <v>3140</v>
      </c>
      <c r="E3142" s="127">
        <v>4725</v>
      </c>
      <c r="F3142" s="127" t="s">
        <v>181</v>
      </c>
      <c r="G3142" s="127">
        <v>4725</v>
      </c>
      <c r="H3142" s="127">
        <v>2020</v>
      </c>
      <c r="I3142" s="127">
        <v>0</v>
      </c>
      <c r="J3142" s="127">
        <v>1</v>
      </c>
      <c r="K3142" s="127">
        <v>2996.5</v>
      </c>
      <c r="L3142" s="127">
        <v>2852.5</v>
      </c>
      <c r="M3142" s="127">
        <v>795915.24</v>
      </c>
      <c r="N3142" s="127">
        <v>501203.31</v>
      </c>
      <c r="O3142" s="127">
        <v>513334.03</v>
      </c>
      <c r="P3142" s="127">
        <v>554511.1</v>
      </c>
      <c r="Q3142" s="127">
        <v>265.61</v>
      </c>
    </row>
    <row r="3143" spans="1:17" ht="25.5" x14ac:dyDescent="0.2">
      <c r="A3143" t="str">
        <f t="shared" si="49"/>
        <v>2020_2673</v>
      </c>
      <c r="D3143" s="126">
        <v>3141</v>
      </c>
      <c r="E3143" s="127">
        <v>2673</v>
      </c>
      <c r="F3143" s="127" t="s">
        <v>182</v>
      </c>
      <c r="G3143" s="127">
        <v>2673</v>
      </c>
      <c r="H3143" s="127">
        <v>2020</v>
      </c>
      <c r="I3143" s="127">
        <v>0</v>
      </c>
      <c r="J3143" s="127">
        <v>1</v>
      </c>
      <c r="K3143" s="127">
        <v>641.6</v>
      </c>
      <c r="L3143" s="127">
        <v>611.79999999999995</v>
      </c>
      <c r="M3143" s="127">
        <v>530144.82999999996</v>
      </c>
      <c r="N3143" s="127">
        <v>373558.91</v>
      </c>
      <c r="O3143" s="127">
        <v>401961.62</v>
      </c>
      <c r="P3143" s="127">
        <v>260030.3</v>
      </c>
      <c r="Q3143" s="127">
        <v>826.29</v>
      </c>
    </row>
    <row r="3144" spans="1:17" ht="25.5" x14ac:dyDescent="0.2">
      <c r="A3144" t="str">
        <f t="shared" si="49"/>
        <v>2020_153</v>
      </c>
      <c r="D3144" s="126">
        <v>3142</v>
      </c>
      <c r="E3144" s="127">
        <v>153</v>
      </c>
      <c r="F3144" s="127" t="s">
        <v>183</v>
      </c>
      <c r="G3144" s="127">
        <v>153</v>
      </c>
      <c r="H3144" s="127">
        <v>2020</v>
      </c>
      <c r="I3144" s="127">
        <v>0</v>
      </c>
      <c r="J3144" s="127">
        <v>1</v>
      </c>
      <c r="K3144" s="127">
        <v>560.6</v>
      </c>
      <c r="L3144" s="127">
        <v>539</v>
      </c>
      <c r="M3144" s="127">
        <v>118955.32</v>
      </c>
      <c r="N3144" s="127">
        <v>173719.57</v>
      </c>
      <c r="O3144" s="127">
        <v>175650.34</v>
      </c>
      <c r="P3144" s="127">
        <v>277104.2</v>
      </c>
      <c r="Q3144" s="127">
        <v>212.19</v>
      </c>
    </row>
    <row r="3145" spans="1:17" ht="25.5" x14ac:dyDescent="0.2">
      <c r="A3145" t="str">
        <f t="shared" si="49"/>
        <v>2020_3691</v>
      </c>
      <c r="D3145" s="126">
        <v>3143</v>
      </c>
      <c r="E3145" s="127">
        <v>3691</v>
      </c>
      <c r="F3145" s="127" t="s">
        <v>184</v>
      </c>
      <c r="G3145" s="127">
        <v>3691</v>
      </c>
      <c r="H3145" s="127">
        <v>2020</v>
      </c>
      <c r="I3145" s="127">
        <v>0</v>
      </c>
      <c r="J3145" s="127">
        <v>1</v>
      </c>
      <c r="K3145" s="127">
        <v>747.8</v>
      </c>
      <c r="L3145" s="127">
        <v>615.5</v>
      </c>
      <c r="M3145" s="127">
        <v>1020876.41</v>
      </c>
      <c r="N3145" s="127">
        <v>475749.81</v>
      </c>
      <c r="O3145" s="127">
        <v>479222.71</v>
      </c>
      <c r="P3145" s="127">
        <v>165724.1</v>
      </c>
      <c r="Q3145" s="127">
        <v>1365.17</v>
      </c>
    </row>
    <row r="3146" spans="1:17" ht="38.25" x14ac:dyDescent="0.2">
      <c r="A3146" t="str">
        <f t="shared" si="49"/>
        <v>2020_4774</v>
      </c>
      <c r="D3146" s="126">
        <v>3144</v>
      </c>
      <c r="E3146" s="127">
        <v>4774</v>
      </c>
      <c r="F3146" s="127" t="s">
        <v>341</v>
      </c>
      <c r="G3146" s="127">
        <v>4774</v>
      </c>
      <c r="H3146" s="127">
        <v>2020</v>
      </c>
      <c r="I3146" s="127">
        <v>0</v>
      </c>
      <c r="J3146" s="127">
        <v>1</v>
      </c>
      <c r="K3146" s="127">
        <v>1123.5</v>
      </c>
      <c r="L3146" s="127">
        <v>1066.8</v>
      </c>
      <c r="M3146" s="127">
        <v>748187.67</v>
      </c>
      <c r="N3146" s="127">
        <v>397667.7</v>
      </c>
      <c r="O3146" s="127">
        <v>403135.13</v>
      </c>
      <c r="P3146" s="127">
        <v>386504.48</v>
      </c>
      <c r="Q3146" s="127">
        <v>665.94</v>
      </c>
    </row>
    <row r="3147" spans="1:17" ht="25.5" x14ac:dyDescent="0.2">
      <c r="A3147" t="str">
        <f t="shared" si="49"/>
        <v>2020_873</v>
      </c>
      <c r="D3147" s="126">
        <v>3145</v>
      </c>
      <c r="E3147" s="127">
        <v>873</v>
      </c>
      <c r="F3147" s="127" t="s">
        <v>185</v>
      </c>
      <c r="G3147" s="127">
        <v>873</v>
      </c>
      <c r="H3147" s="127">
        <v>2020</v>
      </c>
      <c r="I3147" s="127">
        <v>0</v>
      </c>
      <c r="J3147" s="127">
        <v>1</v>
      </c>
      <c r="K3147" s="127">
        <v>445.2</v>
      </c>
      <c r="L3147" s="127">
        <v>448.2</v>
      </c>
      <c r="M3147" s="127">
        <v>565163.71</v>
      </c>
      <c r="N3147" s="127">
        <v>498180.32</v>
      </c>
      <c r="O3147" s="127">
        <v>511277.81</v>
      </c>
      <c r="P3147" s="127">
        <v>297699.09000000003</v>
      </c>
      <c r="Q3147" s="127">
        <v>1269.46</v>
      </c>
    </row>
    <row r="3148" spans="1:17" ht="25.5" x14ac:dyDescent="0.2">
      <c r="A3148" t="str">
        <f t="shared" si="49"/>
        <v>2020_4778</v>
      </c>
      <c r="D3148" s="126">
        <v>3146</v>
      </c>
      <c r="E3148" s="127">
        <v>4778</v>
      </c>
      <c r="F3148" s="127" t="s">
        <v>186</v>
      </c>
      <c r="G3148" s="127">
        <v>4778</v>
      </c>
      <c r="H3148" s="127">
        <v>2020</v>
      </c>
      <c r="I3148" s="127">
        <v>0</v>
      </c>
      <c r="J3148" s="127">
        <v>1</v>
      </c>
      <c r="K3148" s="127">
        <v>272.10000000000002</v>
      </c>
      <c r="L3148" s="127">
        <v>292</v>
      </c>
      <c r="M3148" s="127">
        <v>349035.2</v>
      </c>
      <c r="N3148" s="127">
        <v>133186.32999999999</v>
      </c>
      <c r="O3148" s="127">
        <v>137690.23999999999</v>
      </c>
      <c r="P3148" s="127">
        <v>79264</v>
      </c>
      <c r="Q3148" s="127">
        <v>1282.75</v>
      </c>
    </row>
    <row r="3149" spans="1:17" ht="25.5" x14ac:dyDescent="0.2">
      <c r="A3149" t="str">
        <f t="shared" si="49"/>
        <v>2020_4777</v>
      </c>
      <c r="D3149" s="126">
        <v>3147</v>
      </c>
      <c r="E3149" s="127">
        <v>4777</v>
      </c>
      <c r="F3149" s="127" t="s">
        <v>187</v>
      </c>
      <c r="G3149" s="127">
        <v>4777</v>
      </c>
      <c r="H3149" s="127">
        <v>2020</v>
      </c>
      <c r="I3149" s="127">
        <v>0</v>
      </c>
      <c r="J3149" s="127">
        <v>1</v>
      </c>
      <c r="K3149" s="127">
        <v>600.4</v>
      </c>
      <c r="L3149" s="127">
        <v>558</v>
      </c>
      <c r="M3149" s="127">
        <v>681344.89</v>
      </c>
      <c r="N3149" s="127">
        <v>148328.65</v>
      </c>
      <c r="O3149" s="127">
        <v>149450.73000000001</v>
      </c>
      <c r="P3149" s="127">
        <v>212732.9</v>
      </c>
      <c r="Q3149" s="127">
        <v>1134.82</v>
      </c>
    </row>
    <row r="3150" spans="1:17" ht="25.5" x14ac:dyDescent="0.2">
      <c r="A3150" t="str">
        <f t="shared" si="49"/>
        <v>2020_4776</v>
      </c>
      <c r="D3150" s="126">
        <v>3148</v>
      </c>
      <c r="E3150" s="127">
        <v>4776</v>
      </c>
      <c r="F3150" s="127" t="s">
        <v>188</v>
      </c>
      <c r="G3150" s="127">
        <v>4776</v>
      </c>
      <c r="H3150" s="127">
        <v>2020</v>
      </c>
      <c r="I3150" s="127">
        <v>0</v>
      </c>
      <c r="J3150" s="127">
        <v>1</v>
      </c>
      <c r="K3150" s="127">
        <v>488.7</v>
      </c>
      <c r="L3150" s="127">
        <v>573.5</v>
      </c>
      <c r="M3150" s="127">
        <v>949130.33</v>
      </c>
      <c r="N3150" s="127">
        <v>832645.1</v>
      </c>
      <c r="O3150" s="127">
        <v>837458.75</v>
      </c>
      <c r="P3150" s="127">
        <v>164306</v>
      </c>
      <c r="Q3150" s="127">
        <v>1942.15</v>
      </c>
    </row>
    <row r="3151" spans="1:17" ht="25.5" x14ac:dyDescent="0.2">
      <c r="A3151" t="str">
        <f t="shared" si="49"/>
        <v>2020_4779</v>
      </c>
      <c r="D3151" s="126">
        <v>3149</v>
      </c>
      <c r="E3151" s="127">
        <v>4779</v>
      </c>
      <c r="F3151" s="127" t="s">
        <v>189</v>
      </c>
      <c r="G3151" s="127">
        <v>4779</v>
      </c>
      <c r="H3151" s="127">
        <v>2020</v>
      </c>
      <c r="I3151" s="127">
        <v>0</v>
      </c>
      <c r="J3151" s="127">
        <v>1</v>
      </c>
      <c r="K3151" s="127">
        <v>1828</v>
      </c>
      <c r="L3151" s="127">
        <v>1830.3</v>
      </c>
      <c r="M3151" s="127">
        <v>1878456.97</v>
      </c>
      <c r="N3151" s="127">
        <v>730502.12</v>
      </c>
      <c r="O3151" s="127">
        <v>740202.61</v>
      </c>
      <c r="P3151" s="127">
        <v>664174.22</v>
      </c>
      <c r="Q3151" s="127">
        <v>1027.5999999999999</v>
      </c>
    </row>
    <row r="3152" spans="1:17" ht="25.5" x14ac:dyDescent="0.2">
      <c r="A3152" t="str">
        <f t="shared" si="49"/>
        <v>2020_4784</v>
      </c>
      <c r="D3152" s="126">
        <v>3150</v>
      </c>
      <c r="E3152" s="127">
        <v>4784</v>
      </c>
      <c r="F3152" s="127" t="s">
        <v>190</v>
      </c>
      <c r="G3152" s="127">
        <v>4784</v>
      </c>
      <c r="H3152" s="127">
        <v>2020</v>
      </c>
      <c r="I3152" s="127">
        <v>0</v>
      </c>
      <c r="J3152" s="127">
        <v>1</v>
      </c>
      <c r="K3152" s="127">
        <v>3029.6</v>
      </c>
      <c r="L3152" s="127">
        <v>3128.1</v>
      </c>
      <c r="M3152" s="127">
        <v>2542107.8199999998</v>
      </c>
      <c r="N3152" s="127">
        <v>745702.08</v>
      </c>
      <c r="O3152" s="127">
        <v>812670.21</v>
      </c>
      <c r="P3152" s="127">
        <v>457535</v>
      </c>
      <c r="Q3152" s="127">
        <v>839.09</v>
      </c>
    </row>
    <row r="3153" spans="1:17" ht="25.5" x14ac:dyDescent="0.2">
      <c r="A3153" t="str">
        <f t="shared" si="49"/>
        <v>2020_4785</v>
      </c>
      <c r="D3153" s="126">
        <v>3151</v>
      </c>
      <c r="E3153" s="127">
        <v>4785</v>
      </c>
      <c r="F3153" s="127" t="s">
        <v>342</v>
      </c>
      <c r="G3153" s="127">
        <v>4785</v>
      </c>
      <c r="H3153" s="127">
        <v>2020</v>
      </c>
      <c r="I3153" s="127">
        <v>0</v>
      </c>
      <c r="J3153" s="127">
        <v>1</v>
      </c>
      <c r="K3153" s="127">
        <v>446</v>
      </c>
      <c r="L3153" s="127">
        <v>447.2</v>
      </c>
      <c r="M3153" s="127">
        <v>577536.05000000005</v>
      </c>
      <c r="N3153" s="127">
        <v>287498.25</v>
      </c>
      <c r="O3153" s="127">
        <v>297022.15000000002</v>
      </c>
      <c r="P3153" s="127">
        <v>285513.34999999998</v>
      </c>
      <c r="Q3153" s="127">
        <v>1294.92</v>
      </c>
    </row>
    <row r="3154" spans="1:17" ht="25.5" x14ac:dyDescent="0.2">
      <c r="A3154" t="str">
        <f t="shared" si="49"/>
        <v>2020_333</v>
      </c>
      <c r="D3154" s="126">
        <v>3152</v>
      </c>
      <c r="E3154" s="127">
        <v>333</v>
      </c>
      <c r="F3154" s="127" t="s">
        <v>191</v>
      </c>
      <c r="G3154" s="127">
        <v>333</v>
      </c>
      <c r="H3154" s="127">
        <v>2020</v>
      </c>
      <c r="I3154" s="127">
        <v>0</v>
      </c>
      <c r="J3154" s="127">
        <v>1</v>
      </c>
      <c r="K3154" s="127">
        <v>403.3</v>
      </c>
      <c r="L3154" s="127">
        <v>332</v>
      </c>
      <c r="M3154" s="127">
        <v>443612.73</v>
      </c>
      <c r="N3154" s="127">
        <v>174281.73</v>
      </c>
      <c r="O3154" s="127">
        <v>176906.22</v>
      </c>
      <c r="P3154" s="127">
        <v>172306.82</v>
      </c>
      <c r="Q3154" s="127">
        <v>1099.96</v>
      </c>
    </row>
    <row r="3155" spans="1:17" x14ac:dyDescent="0.2">
      <c r="A3155" t="str">
        <f t="shared" si="49"/>
        <v>2020_4773</v>
      </c>
      <c r="D3155" s="126">
        <v>3153</v>
      </c>
      <c r="E3155" s="127">
        <v>4773</v>
      </c>
      <c r="F3155" s="127" t="s">
        <v>192</v>
      </c>
      <c r="G3155" s="127">
        <v>4773</v>
      </c>
      <c r="H3155" s="127">
        <v>2020</v>
      </c>
      <c r="I3155" s="127">
        <v>0</v>
      </c>
      <c r="J3155" s="127">
        <v>1</v>
      </c>
      <c r="K3155" s="127">
        <v>532.79999999999995</v>
      </c>
      <c r="L3155" s="127">
        <v>851.3</v>
      </c>
      <c r="M3155" s="127">
        <v>385792.6</v>
      </c>
      <c r="N3155" s="127">
        <v>344020.26</v>
      </c>
      <c r="O3155" s="127">
        <v>349208.34</v>
      </c>
      <c r="P3155" s="127">
        <v>146286.84</v>
      </c>
      <c r="Q3155" s="127">
        <v>724.09</v>
      </c>
    </row>
    <row r="3156" spans="1:17" ht="25.5" x14ac:dyDescent="0.2">
      <c r="A3156" t="str">
        <f t="shared" si="49"/>
        <v>2020_4788</v>
      </c>
      <c r="D3156" s="126">
        <v>3154</v>
      </c>
      <c r="E3156" s="127">
        <v>4788</v>
      </c>
      <c r="F3156" s="127" t="s">
        <v>193</v>
      </c>
      <c r="G3156" s="127">
        <v>4788</v>
      </c>
      <c r="H3156" s="127">
        <v>2020</v>
      </c>
      <c r="I3156" s="127">
        <v>0</v>
      </c>
      <c r="J3156" s="127">
        <v>1</v>
      </c>
      <c r="K3156" s="127">
        <v>508.8</v>
      </c>
      <c r="L3156" s="127">
        <v>499.8</v>
      </c>
      <c r="M3156" s="127">
        <v>298148.49</v>
      </c>
      <c r="N3156" s="127">
        <v>139896.35</v>
      </c>
      <c r="O3156" s="127">
        <v>144197.4</v>
      </c>
      <c r="P3156" s="127">
        <v>117359</v>
      </c>
      <c r="Q3156" s="127">
        <v>585.98</v>
      </c>
    </row>
    <row r="3157" spans="1:17" x14ac:dyDescent="0.2">
      <c r="A3157" t="str">
        <f t="shared" si="49"/>
        <v>2020_4797</v>
      </c>
      <c r="D3157" s="126">
        <v>3155</v>
      </c>
      <c r="E3157" s="127">
        <v>4797</v>
      </c>
      <c r="F3157" s="127" t="s">
        <v>194</v>
      </c>
      <c r="G3157" s="127">
        <v>4797</v>
      </c>
      <c r="H3157" s="127">
        <v>2020</v>
      </c>
      <c r="I3157" s="127">
        <v>0</v>
      </c>
      <c r="J3157" s="127">
        <v>1</v>
      </c>
      <c r="K3157" s="127">
        <v>3136.4</v>
      </c>
      <c r="L3157" s="127">
        <v>3184.5</v>
      </c>
      <c r="M3157" s="127">
        <v>3685943.32</v>
      </c>
      <c r="N3157" s="127">
        <v>798302.81</v>
      </c>
      <c r="O3157" s="127">
        <v>865773.16</v>
      </c>
      <c r="P3157" s="127">
        <v>581536.69999999995</v>
      </c>
      <c r="Q3157" s="127">
        <v>1175.21</v>
      </c>
    </row>
    <row r="3158" spans="1:17" x14ac:dyDescent="0.2">
      <c r="A3158" t="str">
        <f t="shared" si="49"/>
        <v>2020_4860</v>
      </c>
      <c r="D3158" s="126">
        <v>3156</v>
      </c>
      <c r="E3158" s="127">
        <v>4860</v>
      </c>
      <c r="F3158" s="127" t="s">
        <v>343</v>
      </c>
      <c r="G3158" s="127">
        <v>4860</v>
      </c>
      <c r="H3158" s="127">
        <v>2020</v>
      </c>
      <c r="I3158" s="127">
        <v>0</v>
      </c>
      <c r="J3158" s="127">
        <v>1</v>
      </c>
      <c r="K3158" s="127">
        <v>994.8</v>
      </c>
      <c r="L3158" s="127">
        <v>975.4</v>
      </c>
      <c r="M3158" s="127">
        <v>1259434.67</v>
      </c>
      <c r="N3158" s="127">
        <v>200147.77</v>
      </c>
      <c r="O3158" s="127">
        <v>218794.06</v>
      </c>
      <c r="P3158" s="127">
        <v>277289.84000000003</v>
      </c>
      <c r="Q3158" s="127">
        <v>1266.02</v>
      </c>
    </row>
    <row r="3159" spans="1:17" x14ac:dyDescent="0.2">
      <c r="A3159" t="str">
        <f t="shared" si="49"/>
        <v>2020_4869</v>
      </c>
      <c r="D3159" s="126">
        <v>3157</v>
      </c>
      <c r="E3159" s="127">
        <v>4869</v>
      </c>
      <c r="F3159" s="127" t="s">
        <v>195</v>
      </c>
      <c r="G3159" s="127">
        <v>4869</v>
      </c>
      <c r="H3159" s="127">
        <v>2020</v>
      </c>
      <c r="I3159" s="127">
        <v>0</v>
      </c>
      <c r="J3159" s="127">
        <v>1</v>
      </c>
      <c r="K3159" s="127">
        <v>1303.9000000000001</v>
      </c>
      <c r="L3159" s="127">
        <v>1209.7</v>
      </c>
      <c r="M3159" s="127">
        <v>290041.65000000002</v>
      </c>
      <c r="N3159" s="127">
        <v>83304.63</v>
      </c>
      <c r="O3159" s="127">
        <v>88818.53</v>
      </c>
      <c r="P3159" s="127">
        <v>374876.65</v>
      </c>
      <c r="Q3159" s="127">
        <v>222.44</v>
      </c>
    </row>
    <row r="3160" spans="1:17" x14ac:dyDescent="0.2">
      <c r="A3160" t="str">
        <f t="shared" si="49"/>
        <v>2020_4878</v>
      </c>
      <c r="D3160" s="126">
        <v>3158</v>
      </c>
      <c r="E3160" s="127">
        <v>4878</v>
      </c>
      <c r="F3160" s="127" t="s">
        <v>196</v>
      </c>
      <c r="G3160" s="127">
        <v>4878</v>
      </c>
      <c r="H3160" s="127">
        <v>2020</v>
      </c>
      <c r="I3160" s="127">
        <v>0</v>
      </c>
      <c r="J3160" s="127">
        <v>1</v>
      </c>
      <c r="K3160" s="127">
        <v>626.29999999999995</v>
      </c>
      <c r="L3160" s="127">
        <v>719.2</v>
      </c>
      <c r="M3160" s="127">
        <v>1112444.8799999999</v>
      </c>
      <c r="N3160" s="127">
        <v>203430.16</v>
      </c>
      <c r="O3160" s="127">
        <v>204723.88</v>
      </c>
      <c r="P3160" s="127">
        <v>180135.86</v>
      </c>
      <c r="Q3160" s="127">
        <v>1776.22</v>
      </c>
    </row>
    <row r="3161" spans="1:17" x14ac:dyDescent="0.2">
      <c r="A3161" t="str">
        <f t="shared" si="49"/>
        <v>2020_4890</v>
      </c>
      <c r="D3161" s="126">
        <v>3159</v>
      </c>
      <c r="E3161" s="127">
        <v>4890</v>
      </c>
      <c r="F3161" s="127" t="s">
        <v>197</v>
      </c>
      <c r="G3161" s="127">
        <v>4890</v>
      </c>
      <c r="H3161" s="127">
        <v>2020</v>
      </c>
      <c r="I3161" s="127">
        <v>0</v>
      </c>
      <c r="J3161" s="127">
        <v>1</v>
      </c>
      <c r="K3161" s="127">
        <v>1015.4</v>
      </c>
      <c r="L3161" s="127">
        <v>1095.0999999999999</v>
      </c>
      <c r="M3161" s="127">
        <v>276083.51</v>
      </c>
      <c r="N3161" s="127">
        <v>396685.07</v>
      </c>
      <c r="O3161" s="127">
        <v>401428.85</v>
      </c>
      <c r="P3161" s="127">
        <v>329144.55</v>
      </c>
      <c r="Q3161" s="127">
        <v>271.89999999999998</v>
      </c>
    </row>
    <row r="3162" spans="1:17" x14ac:dyDescent="0.2">
      <c r="A3162" t="str">
        <f t="shared" si="49"/>
        <v>2020_4905</v>
      </c>
      <c r="D3162" s="126">
        <v>3160</v>
      </c>
      <c r="E3162" s="127">
        <v>4905</v>
      </c>
      <c r="F3162" s="127" t="s">
        <v>344</v>
      </c>
      <c r="G3162" s="127">
        <v>4905</v>
      </c>
      <c r="H3162" s="127">
        <v>2020</v>
      </c>
      <c r="I3162" s="127">
        <v>0</v>
      </c>
      <c r="J3162" s="127">
        <v>1</v>
      </c>
      <c r="K3162" s="127">
        <v>225</v>
      </c>
      <c r="L3162" s="127">
        <v>73</v>
      </c>
      <c r="M3162" s="127">
        <v>671837.02</v>
      </c>
      <c r="N3162" s="127">
        <v>297556.56</v>
      </c>
      <c r="O3162" s="127">
        <v>303616.93</v>
      </c>
      <c r="P3162" s="127">
        <v>57672</v>
      </c>
      <c r="Q3162" s="127">
        <v>2985.94</v>
      </c>
    </row>
    <row r="3163" spans="1:17" ht="38.25" x14ac:dyDescent="0.2">
      <c r="A3163" t="str">
        <f t="shared" si="49"/>
        <v>2020_4978</v>
      </c>
      <c r="D3163" s="126">
        <v>3161</v>
      </c>
      <c r="E3163" s="127">
        <v>4978</v>
      </c>
      <c r="F3163" s="127" t="s">
        <v>198</v>
      </c>
      <c r="G3163" s="127">
        <v>4978</v>
      </c>
      <c r="H3163" s="127">
        <v>2020</v>
      </c>
      <c r="I3163" s="127">
        <v>0</v>
      </c>
      <c r="J3163" s="127">
        <v>1</v>
      </c>
      <c r="K3163" s="127">
        <v>172.1</v>
      </c>
      <c r="L3163" s="127">
        <v>153</v>
      </c>
      <c r="M3163" s="127">
        <v>267503.27</v>
      </c>
      <c r="N3163" s="127">
        <v>77045.47</v>
      </c>
      <c r="O3163" s="127">
        <v>79857.02</v>
      </c>
      <c r="P3163" s="127">
        <v>63293</v>
      </c>
      <c r="Q3163" s="127">
        <v>1554.35</v>
      </c>
    </row>
    <row r="3164" spans="1:17" x14ac:dyDescent="0.2">
      <c r="A3164" t="str">
        <f t="shared" si="49"/>
        <v>2020_4995</v>
      </c>
      <c r="D3164" s="126">
        <v>3162</v>
      </c>
      <c r="E3164" s="127">
        <v>4995</v>
      </c>
      <c r="F3164" s="127" t="s">
        <v>199</v>
      </c>
      <c r="G3164" s="127">
        <v>4995</v>
      </c>
      <c r="H3164" s="127">
        <v>2020</v>
      </c>
      <c r="I3164" s="127">
        <v>0</v>
      </c>
      <c r="J3164" s="127">
        <v>1</v>
      </c>
      <c r="K3164" s="127">
        <v>902.4</v>
      </c>
      <c r="L3164" s="127">
        <v>928.5</v>
      </c>
      <c r="M3164" s="127">
        <v>862064.38</v>
      </c>
      <c r="N3164" s="127">
        <v>222493.04</v>
      </c>
      <c r="O3164" s="127">
        <v>237557.52</v>
      </c>
      <c r="P3164" s="127">
        <v>225844.9</v>
      </c>
      <c r="Q3164" s="127">
        <v>955.3</v>
      </c>
    </row>
    <row r="3165" spans="1:17" ht="25.5" x14ac:dyDescent="0.2">
      <c r="A3165" t="str">
        <f t="shared" si="49"/>
        <v>2020_5013</v>
      </c>
      <c r="D3165" s="126">
        <v>3163</v>
      </c>
      <c r="E3165" s="127">
        <v>5013</v>
      </c>
      <c r="F3165" s="127" t="s">
        <v>200</v>
      </c>
      <c r="G3165" s="127">
        <v>5013</v>
      </c>
      <c r="H3165" s="127">
        <v>2020</v>
      </c>
      <c r="I3165" s="127">
        <v>0</v>
      </c>
      <c r="J3165" s="127">
        <v>1</v>
      </c>
      <c r="K3165" s="127">
        <v>2272.6999999999998</v>
      </c>
      <c r="L3165" s="127">
        <v>2082.4</v>
      </c>
      <c r="M3165" s="127">
        <v>730219.76</v>
      </c>
      <c r="N3165" s="127">
        <v>189129.74</v>
      </c>
      <c r="O3165" s="127">
        <v>194457.03</v>
      </c>
      <c r="P3165" s="127">
        <v>618588.36</v>
      </c>
      <c r="Q3165" s="127">
        <v>321.3</v>
      </c>
    </row>
    <row r="3166" spans="1:17" x14ac:dyDescent="0.2">
      <c r="A3166" t="str">
        <f t="shared" si="49"/>
        <v>2020_5049</v>
      </c>
      <c r="D3166" s="126">
        <v>3164</v>
      </c>
      <c r="E3166" s="127">
        <v>5049</v>
      </c>
      <c r="F3166" s="127" t="s">
        <v>201</v>
      </c>
      <c r="G3166" s="127">
        <v>5049</v>
      </c>
      <c r="H3166" s="127">
        <v>2020</v>
      </c>
      <c r="I3166" s="127">
        <v>0</v>
      </c>
      <c r="J3166" s="127">
        <v>1</v>
      </c>
      <c r="K3166" s="127">
        <v>4762.6000000000004</v>
      </c>
      <c r="L3166" s="127">
        <v>4285.6000000000004</v>
      </c>
      <c r="M3166" s="127">
        <v>743846.46</v>
      </c>
      <c r="N3166" s="127">
        <v>592711.47</v>
      </c>
      <c r="O3166" s="127">
        <v>614304.91</v>
      </c>
      <c r="P3166" s="127">
        <v>645521.26</v>
      </c>
      <c r="Q3166" s="127">
        <v>156.18</v>
      </c>
    </row>
    <row r="3167" spans="1:17" x14ac:dyDescent="0.2">
      <c r="A3167" t="str">
        <f t="shared" si="49"/>
        <v>2020_5160</v>
      </c>
      <c r="D3167" s="126">
        <v>3165</v>
      </c>
      <c r="E3167" s="127">
        <v>5319</v>
      </c>
      <c r="F3167" s="127" t="s">
        <v>2</v>
      </c>
      <c r="G3167" s="127">
        <v>5160</v>
      </c>
      <c r="H3167" s="127">
        <v>2020</v>
      </c>
      <c r="I3167" s="127">
        <v>0</v>
      </c>
      <c r="J3167" s="127">
        <v>1</v>
      </c>
      <c r="K3167" s="127">
        <v>1063.4000000000001</v>
      </c>
      <c r="L3167" s="127">
        <v>1064.4000000000001</v>
      </c>
      <c r="M3167" s="127">
        <v>395452.93</v>
      </c>
      <c r="N3167" s="127">
        <v>198170.51</v>
      </c>
      <c r="O3167" s="127">
        <v>200370.31</v>
      </c>
      <c r="P3167" s="127">
        <v>255046.82</v>
      </c>
      <c r="Q3167" s="127">
        <v>371.88</v>
      </c>
    </row>
    <row r="3168" spans="1:17" ht="25.5" x14ac:dyDescent="0.2">
      <c r="A3168" t="str">
        <f t="shared" si="49"/>
        <v>2020_5121</v>
      </c>
      <c r="D3168" s="126">
        <v>3166</v>
      </c>
      <c r="E3168" s="127">
        <v>5121</v>
      </c>
      <c r="F3168" s="127" t="s">
        <v>202</v>
      </c>
      <c r="G3168" s="127">
        <v>5121</v>
      </c>
      <c r="H3168" s="127">
        <v>2020</v>
      </c>
      <c r="I3168" s="127">
        <v>0</v>
      </c>
      <c r="J3168" s="127">
        <v>1</v>
      </c>
      <c r="K3168" s="127">
        <v>694.9</v>
      </c>
      <c r="L3168" s="127">
        <v>684.7</v>
      </c>
      <c r="M3168" s="127">
        <v>390700.01</v>
      </c>
      <c r="N3168" s="127">
        <v>248850.71</v>
      </c>
      <c r="O3168" s="127">
        <v>252192.01</v>
      </c>
      <c r="P3168" s="127">
        <v>205163.46</v>
      </c>
      <c r="Q3168" s="127">
        <v>562.24</v>
      </c>
    </row>
    <row r="3169" spans="1:17" ht="25.5" x14ac:dyDescent="0.2">
      <c r="A3169" t="str">
        <f t="shared" si="49"/>
        <v>2020_5139</v>
      </c>
      <c r="D3169" s="126">
        <v>3167</v>
      </c>
      <c r="E3169" s="127">
        <v>5139</v>
      </c>
      <c r="F3169" s="127" t="s">
        <v>203</v>
      </c>
      <c r="G3169" s="127">
        <v>5139</v>
      </c>
      <c r="H3169" s="127">
        <v>2020</v>
      </c>
      <c r="I3169" s="127">
        <v>0</v>
      </c>
      <c r="J3169" s="127">
        <v>1</v>
      </c>
      <c r="K3169" s="127">
        <v>205.6</v>
      </c>
      <c r="L3169" s="127">
        <v>221</v>
      </c>
      <c r="M3169" s="127">
        <v>257335.2</v>
      </c>
      <c r="N3169" s="127">
        <v>0</v>
      </c>
      <c r="O3169" s="127">
        <v>992</v>
      </c>
      <c r="P3169" s="127">
        <v>79587.600000000006</v>
      </c>
      <c r="Q3169" s="127">
        <v>1251.6300000000001</v>
      </c>
    </row>
    <row r="3170" spans="1:17" x14ac:dyDescent="0.2">
      <c r="A3170" t="str">
        <f t="shared" si="49"/>
        <v>2020_5163</v>
      </c>
      <c r="D3170" s="126">
        <v>3168</v>
      </c>
      <c r="E3170" s="127">
        <v>5163</v>
      </c>
      <c r="F3170" s="127" t="s">
        <v>204</v>
      </c>
      <c r="G3170" s="127">
        <v>5163</v>
      </c>
      <c r="H3170" s="127">
        <v>2020</v>
      </c>
      <c r="I3170" s="127">
        <v>0</v>
      </c>
      <c r="J3170" s="127">
        <v>1</v>
      </c>
      <c r="K3170" s="127">
        <v>610.5</v>
      </c>
      <c r="L3170" s="127">
        <v>686.3</v>
      </c>
      <c r="M3170" s="127">
        <v>707944.34</v>
      </c>
      <c r="N3170" s="127">
        <v>196782.92</v>
      </c>
      <c r="O3170" s="127">
        <v>204753.95</v>
      </c>
      <c r="P3170" s="127">
        <v>199381.75</v>
      </c>
      <c r="Q3170" s="127">
        <v>1159.6099999999999</v>
      </c>
    </row>
    <row r="3171" spans="1:17" x14ac:dyDescent="0.2">
      <c r="A3171" t="str">
        <f t="shared" si="49"/>
        <v>2020_5166</v>
      </c>
      <c r="D3171" s="126">
        <v>3169</v>
      </c>
      <c r="E3171" s="127">
        <v>5166</v>
      </c>
      <c r="F3171" s="127" t="s">
        <v>205</v>
      </c>
      <c r="G3171" s="127">
        <v>5166</v>
      </c>
      <c r="H3171" s="127">
        <v>2020</v>
      </c>
      <c r="I3171" s="127">
        <v>0</v>
      </c>
      <c r="J3171" s="127">
        <v>1</v>
      </c>
      <c r="K3171" s="127">
        <v>2187</v>
      </c>
      <c r="L3171" s="127">
        <v>2360.3000000000002</v>
      </c>
      <c r="M3171" s="127">
        <v>1142687.03</v>
      </c>
      <c r="N3171" s="127">
        <v>648977.07999999996</v>
      </c>
      <c r="O3171" s="127">
        <v>672168.65</v>
      </c>
      <c r="P3171" s="127">
        <v>648694.88</v>
      </c>
      <c r="Q3171" s="127">
        <v>522.49</v>
      </c>
    </row>
    <row r="3172" spans="1:17" x14ac:dyDescent="0.2">
      <c r="A3172" t="str">
        <f t="shared" si="49"/>
        <v>2020_5184</v>
      </c>
      <c r="D3172" s="126">
        <v>3170</v>
      </c>
      <c r="E3172" s="127">
        <v>5184</v>
      </c>
      <c r="F3172" s="127" t="s">
        <v>206</v>
      </c>
      <c r="G3172" s="127">
        <v>5184</v>
      </c>
      <c r="H3172" s="127">
        <v>2020</v>
      </c>
      <c r="I3172" s="127">
        <v>0</v>
      </c>
      <c r="J3172" s="127">
        <v>1</v>
      </c>
      <c r="K3172" s="127">
        <v>1811.9</v>
      </c>
      <c r="L3172" s="127">
        <v>1699.9</v>
      </c>
      <c r="M3172" s="127">
        <v>656134.61</v>
      </c>
      <c r="N3172" s="127">
        <v>504428.52</v>
      </c>
      <c r="O3172" s="127">
        <v>505477.56</v>
      </c>
      <c r="P3172" s="127">
        <v>349538.03</v>
      </c>
      <c r="Q3172" s="127">
        <v>362.13</v>
      </c>
    </row>
    <row r="3173" spans="1:17" ht="25.5" x14ac:dyDescent="0.2">
      <c r="A3173" t="str">
        <f t="shared" si="49"/>
        <v>2020_5250</v>
      </c>
      <c r="D3173" s="126">
        <v>3171</v>
      </c>
      <c r="E3173" s="127">
        <v>5250</v>
      </c>
      <c r="F3173" s="127" t="s">
        <v>207</v>
      </c>
      <c r="G3173" s="127">
        <v>5250</v>
      </c>
      <c r="H3173" s="127">
        <v>2020</v>
      </c>
      <c r="I3173" s="127">
        <v>0</v>
      </c>
      <c r="J3173" s="127">
        <v>1</v>
      </c>
      <c r="K3173" s="127">
        <v>5128.3999999999996</v>
      </c>
      <c r="L3173" s="127">
        <v>5013.3999999999996</v>
      </c>
      <c r="M3173" s="127">
        <v>2269342.86</v>
      </c>
      <c r="N3173" s="127">
        <v>728431.32</v>
      </c>
      <c r="O3173" s="127">
        <v>760147.47</v>
      </c>
      <c r="P3173" s="127">
        <v>743257.31</v>
      </c>
      <c r="Q3173" s="127">
        <v>442.51</v>
      </c>
    </row>
    <row r="3174" spans="1:17" ht="25.5" x14ac:dyDescent="0.2">
      <c r="A3174" t="str">
        <f t="shared" si="49"/>
        <v>2020_5256</v>
      </c>
      <c r="D3174" s="126">
        <v>3172</v>
      </c>
      <c r="E3174" s="127">
        <v>5256</v>
      </c>
      <c r="F3174" s="127" t="s">
        <v>208</v>
      </c>
      <c r="G3174" s="127">
        <v>5256</v>
      </c>
      <c r="H3174" s="127">
        <v>2020</v>
      </c>
      <c r="I3174" s="127">
        <v>0</v>
      </c>
      <c r="J3174" s="127">
        <v>1</v>
      </c>
      <c r="K3174" s="127">
        <v>669</v>
      </c>
      <c r="L3174" s="127">
        <v>690</v>
      </c>
      <c r="M3174" s="127">
        <v>253019.32</v>
      </c>
      <c r="N3174" s="127">
        <v>293944.34999999998</v>
      </c>
      <c r="O3174" s="127">
        <v>295201.43</v>
      </c>
      <c r="P3174" s="127">
        <v>193187.84</v>
      </c>
      <c r="Q3174" s="127">
        <v>378.21</v>
      </c>
    </row>
    <row r="3175" spans="1:17" ht="25.5" x14ac:dyDescent="0.2">
      <c r="A3175" t="str">
        <f t="shared" si="49"/>
        <v>2020_5283</v>
      </c>
      <c r="D3175" s="126">
        <v>3173</v>
      </c>
      <c r="E3175" s="127">
        <v>5283</v>
      </c>
      <c r="F3175" s="127" t="s">
        <v>209</v>
      </c>
      <c r="G3175" s="127">
        <v>5283</v>
      </c>
      <c r="H3175" s="127">
        <v>2020</v>
      </c>
      <c r="I3175" s="127">
        <v>0</v>
      </c>
      <c r="J3175" s="127">
        <v>1</v>
      </c>
      <c r="K3175" s="127">
        <v>664.9</v>
      </c>
      <c r="L3175" s="127">
        <v>682.7</v>
      </c>
      <c r="M3175" s="127">
        <v>833120.09</v>
      </c>
      <c r="N3175" s="127">
        <v>443981.27</v>
      </c>
      <c r="O3175" s="127">
        <v>458448.65</v>
      </c>
      <c r="P3175" s="127">
        <v>415243.61</v>
      </c>
      <c r="Q3175" s="127">
        <v>1253</v>
      </c>
    </row>
    <row r="3176" spans="1:17" x14ac:dyDescent="0.2">
      <c r="A3176" t="str">
        <f t="shared" si="49"/>
        <v>2020_5310</v>
      </c>
      <c r="D3176" s="126">
        <v>3174</v>
      </c>
      <c r="E3176" s="127">
        <v>5310</v>
      </c>
      <c r="F3176" s="127" t="s">
        <v>210</v>
      </c>
      <c r="G3176" s="127">
        <v>5310</v>
      </c>
      <c r="H3176" s="127">
        <v>2020</v>
      </c>
      <c r="I3176" s="127">
        <v>0</v>
      </c>
      <c r="J3176" s="127">
        <v>1</v>
      </c>
      <c r="K3176" s="127">
        <v>758</v>
      </c>
      <c r="L3176" s="127">
        <v>764</v>
      </c>
      <c r="M3176" s="127">
        <v>410626.22</v>
      </c>
      <c r="N3176" s="127">
        <v>49424.13</v>
      </c>
      <c r="O3176" s="127">
        <v>50039.75</v>
      </c>
      <c r="P3176" s="127">
        <v>112466.33</v>
      </c>
      <c r="Q3176" s="127">
        <v>541.72</v>
      </c>
    </row>
    <row r="3177" spans="1:17" x14ac:dyDescent="0.2">
      <c r="A3177" t="str">
        <f t="shared" si="49"/>
        <v>2020_5463</v>
      </c>
      <c r="D3177" s="126">
        <v>3175</v>
      </c>
      <c r="E3177" s="127">
        <v>5463</v>
      </c>
      <c r="F3177" s="127" t="s">
        <v>211</v>
      </c>
      <c r="G3177" s="127">
        <v>5463</v>
      </c>
      <c r="H3177" s="127">
        <v>2020</v>
      </c>
      <c r="I3177" s="127">
        <v>0</v>
      </c>
      <c r="J3177" s="127">
        <v>1</v>
      </c>
      <c r="K3177" s="127">
        <v>1039.2</v>
      </c>
      <c r="L3177" s="127">
        <v>1008.1</v>
      </c>
      <c r="M3177" s="127">
        <v>1640678.36</v>
      </c>
      <c r="N3177" s="127">
        <v>0</v>
      </c>
      <c r="O3177" s="127">
        <v>5134.26</v>
      </c>
      <c r="P3177" s="127">
        <v>311157.5</v>
      </c>
      <c r="Q3177" s="127">
        <v>1578.79</v>
      </c>
    </row>
    <row r="3178" spans="1:17" ht="25.5" x14ac:dyDescent="0.2">
      <c r="A3178" t="str">
        <f t="shared" si="49"/>
        <v>2020_5486</v>
      </c>
      <c r="D3178" s="126">
        <v>3176</v>
      </c>
      <c r="E3178" s="127">
        <v>5486</v>
      </c>
      <c r="F3178" s="127" t="s">
        <v>212</v>
      </c>
      <c r="G3178" s="127">
        <v>5486</v>
      </c>
      <c r="H3178" s="127">
        <v>2020</v>
      </c>
      <c r="I3178" s="127">
        <v>0</v>
      </c>
      <c r="J3178" s="127">
        <v>1</v>
      </c>
      <c r="K3178" s="127">
        <v>319.7</v>
      </c>
      <c r="L3178" s="127">
        <v>320.10000000000002</v>
      </c>
      <c r="M3178" s="127">
        <v>378915.71</v>
      </c>
      <c r="N3178" s="127">
        <v>68951.47</v>
      </c>
      <c r="O3178" s="127">
        <v>70929.679999999993</v>
      </c>
      <c r="P3178" s="127">
        <v>105784.75</v>
      </c>
      <c r="Q3178" s="127">
        <v>1185.22</v>
      </c>
    </row>
    <row r="3179" spans="1:17" x14ac:dyDescent="0.2">
      <c r="A3179" t="str">
        <f t="shared" si="49"/>
        <v>2020_5508</v>
      </c>
      <c r="D3179" s="126">
        <v>3177</v>
      </c>
      <c r="E3179" s="127">
        <v>5508</v>
      </c>
      <c r="F3179" s="127" t="s">
        <v>213</v>
      </c>
      <c r="G3179" s="127">
        <v>5508</v>
      </c>
      <c r="H3179" s="127">
        <v>2020</v>
      </c>
      <c r="I3179" s="127">
        <v>0</v>
      </c>
      <c r="J3179" s="127">
        <v>1</v>
      </c>
      <c r="K3179" s="127">
        <v>326.8</v>
      </c>
      <c r="L3179" s="127">
        <v>350.8</v>
      </c>
      <c r="M3179" s="127">
        <v>563175.63</v>
      </c>
      <c r="N3179" s="127">
        <v>0</v>
      </c>
      <c r="O3179" s="127">
        <v>7603.22</v>
      </c>
      <c r="P3179" s="127">
        <v>90219.69</v>
      </c>
      <c r="Q3179" s="127">
        <v>1723.3</v>
      </c>
    </row>
    <row r="3180" spans="1:17" ht="25.5" x14ac:dyDescent="0.2">
      <c r="A3180" t="str">
        <f t="shared" si="49"/>
        <v>2020_1975</v>
      </c>
      <c r="D3180" s="126">
        <v>3178</v>
      </c>
      <c r="E3180" s="127">
        <v>1975</v>
      </c>
      <c r="F3180" s="127" t="s">
        <v>214</v>
      </c>
      <c r="G3180" s="127">
        <v>1975</v>
      </c>
      <c r="H3180" s="127">
        <v>2020</v>
      </c>
      <c r="I3180" s="127">
        <v>0</v>
      </c>
      <c r="J3180" s="127">
        <v>1</v>
      </c>
      <c r="K3180" s="127">
        <v>388</v>
      </c>
      <c r="L3180" s="127">
        <v>363</v>
      </c>
      <c r="M3180" s="127">
        <v>1081945.44</v>
      </c>
      <c r="N3180" s="127">
        <v>210422.22</v>
      </c>
      <c r="O3180" s="127">
        <v>211232.93</v>
      </c>
      <c r="P3180" s="127">
        <v>223817.01</v>
      </c>
      <c r="Q3180" s="127">
        <v>2788.52</v>
      </c>
    </row>
    <row r="3181" spans="1:17" x14ac:dyDescent="0.2">
      <c r="A3181" t="str">
        <f t="shared" si="49"/>
        <v>2020_5510</v>
      </c>
      <c r="D3181" s="126">
        <v>3179</v>
      </c>
      <c r="E3181" s="127">
        <v>4824</v>
      </c>
      <c r="F3181" s="127" t="s">
        <v>215</v>
      </c>
      <c r="G3181" s="127">
        <v>5510</v>
      </c>
      <c r="H3181" s="127">
        <v>2020</v>
      </c>
      <c r="I3181" s="127">
        <v>0</v>
      </c>
      <c r="J3181" s="127">
        <v>1</v>
      </c>
      <c r="K3181" s="127">
        <v>705</v>
      </c>
      <c r="L3181" s="127">
        <v>611</v>
      </c>
      <c r="M3181" s="127">
        <v>194872.24</v>
      </c>
      <c r="N3181" s="127">
        <v>222480.95</v>
      </c>
      <c r="O3181" s="127">
        <v>230836.25</v>
      </c>
      <c r="P3181" s="127">
        <v>266576.87</v>
      </c>
      <c r="Q3181" s="127">
        <v>276.41000000000003</v>
      </c>
    </row>
    <row r="3182" spans="1:17" ht="25.5" x14ac:dyDescent="0.2">
      <c r="A3182" t="str">
        <f t="shared" si="49"/>
        <v>2020_5607</v>
      </c>
      <c r="D3182" s="126">
        <v>3180</v>
      </c>
      <c r="E3182" s="127">
        <v>5607</v>
      </c>
      <c r="F3182" s="127" t="s">
        <v>216</v>
      </c>
      <c r="G3182" s="127">
        <v>5607</v>
      </c>
      <c r="H3182" s="127">
        <v>2020</v>
      </c>
      <c r="I3182" s="127">
        <v>0</v>
      </c>
      <c r="J3182" s="127">
        <v>1</v>
      </c>
      <c r="K3182" s="127">
        <v>847.6</v>
      </c>
      <c r="L3182" s="127">
        <v>888.6</v>
      </c>
      <c r="M3182" s="127">
        <v>268323.05</v>
      </c>
      <c r="N3182" s="127">
        <v>151025.35</v>
      </c>
      <c r="O3182" s="127">
        <v>154341.26</v>
      </c>
      <c r="P3182" s="127">
        <v>106719.8</v>
      </c>
      <c r="Q3182" s="127">
        <v>316.57</v>
      </c>
    </row>
    <row r="3183" spans="1:17" ht="25.5" x14ac:dyDescent="0.2">
      <c r="A3183" t="str">
        <f t="shared" si="49"/>
        <v>2020_5643</v>
      </c>
      <c r="D3183" s="126">
        <v>3181</v>
      </c>
      <c r="E3183" s="127">
        <v>5643</v>
      </c>
      <c r="F3183" s="127" t="s">
        <v>217</v>
      </c>
      <c r="G3183" s="127">
        <v>5643</v>
      </c>
      <c r="H3183" s="127">
        <v>2020</v>
      </c>
      <c r="I3183" s="127">
        <v>0</v>
      </c>
      <c r="J3183" s="127">
        <v>1</v>
      </c>
      <c r="K3183" s="127">
        <v>1004.9</v>
      </c>
      <c r="L3183" s="127">
        <v>1089</v>
      </c>
      <c r="M3183" s="127">
        <v>581878.98</v>
      </c>
      <c r="N3183" s="127">
        <v>203900.16</v>
      </c>
      <c r="O3183" s="127">
        <v>207192.38</v>
      </c>
      <c r="P3183" s="127">
        <v>225276.5</v>
      </c>
      <c r="Q3183" s="127">
        <v>579.04</v>
      </c>
    </row>
    <row r="3184" spans="1:17" ht="51" x14ac:dyDescent="0.2">
      <c r="A3184" t="str">
        <f t="shared" si="49"/>
        <v>2020_5697</v>
      </c>
      <c r="D3184" s="126">
        <v>3182</v>
      </c>
      <c r="E3184" s="127">
        <v>5697</v>
      </c>
      <c r="F3184" s="127" t="s">
        <v>345</v>
      </c>
      <c r="G3184" s="127">
        <v>5697</v>
      </c>
      <c r="H3184" s="127">
        <v>2020</v>
      </c>
      <c r="I3184" s="127">
        <v>0</v>
      </c>
      <c r="J3184" s="127">
        <v>1</v>
      </c>
      <c r="K3184" s="127">
        <v>404</v>
      </c>
      <c r="L3184" s="127">
        <v>397</v>
      </c>
      <c r="M3184" s="127">
        <v>195529.85</v>
      </c>
      <c r="N3184" s="127">
        <v>98697.51</v>
      </c>
      <c r="O3184" s="127">
        <v>103872.15</v>
      </c>
      <c r="P3184" s="127">
        <v>151549.79999999999</v>
      </c>
      <c r="Q3184" s="127">
        <v>483.98</v>
      </c>
    </row>
    <row r="3185" spans="1:17" ht="25.5" x14ac:dyDescent="0.2">
      <c r="A3185" t="str">
        <f t="shared" si="49"/>
        <v>2020_5724</v>
      </c>
      <c r="D3185" s="126">
        <v>3183</v>
      </c>
      <c r="E3185" s="127">
        <v>5724</v>
      </c>
      <c r="F3185" s="127" t="s">
        <v>218</v>
      </c>
      <c r="G3185" s="127">
        <v>5724</v>
      </c>
      <c r="H3185" s="127">
        <v>2020</v>
      </c>
      <c r="I3185" s="127">
        <v>0</v>
      </c>
      <c r="J3185" s="127">
        <v>1</v>
      </c>
      <c r="K3185" s="127">
        <v>225</v>
      </c>
      <c r="L3185" s="127">
        <v>180</v>
      </c>
      <c r="M3185" s="127">
        <v>522883.08</v>
      </c>
      <c r="N3185" s="127">
        <v>71683.210000000006</v>
      </c>
      <c r="O3185" s="127">
        <v>74804.14</v>
      </c>
      <c r="P3185" s="127">
        <v>85912.57</v>
      </c>
      <c r="Q3185" s="127">
        <v>2323.92</v>
      </c>
    </row>
    <row r="3186" spans="1:17" x14ac:dyDescent="0.2">
      <c r="A3186" t="str">
        <f t="shared" si="49"/>
        <v>2020_5805</v>
      </c>
      <c r="D3186" s="126">
        <v>3184</v>
      </c>
      <c r="E3186" s="127">
        <v>5805</v>
      </c>
      <c r="F3186" s="127" t="s">
        <v>219</v>
      </c>
      <c r="G3186" s="127">
        <v>5805</v>
      </c>
      <c r="H3186" s="127">
        <v>2020</v>
      </c>
      <c r="I3186" s="127">
        <v>0</v>
      </c>
      <c r="J3186" s="127">
        <v>1</v>
      </c>
      <c r="K3186" s="127">
        <v>1140.5999999999999</v>
      </c>
      <c r="L3186" s="127">
        <v>1321.9</v>
      </c>
      <c r="M3186" s="127">
        <v>1126932.57</v>
      </c>
      <c r="N3186" s="127">
        <v>587370.81000000006</v>
      </c>
      <c r="O3186" s="127">
        <v>647771.36</v>
      </c>
      <c r="P3186" s="127">
        <v>621163.93999999994</v>
      </c>
      <c r="Q3186" s="127">
        <v>988.02</v>
      </c>
    </row>
    <row r="3187" spans="1:17" ht="25.5" x14ac:dyDescent="0.2">
      <c r="A3187" t="str">
        <f t="shared" si="49"/>
        <v>2020_5823</v>
      </c>
      <c r="D3187" s="126">
        <v>3185</v>
      </c>
      <c r="E3187" s="127">
        <v>5823</v>
      </c>
      <c r="F3187" s="127" t="s">
        <v>220</v>
      </c>
      <c r="G3187" s="127">
        <v>5823</v>
      </c>
      <c r="H3187" s="127">
        <v>2020</v>
      </c>
      <c r="I3187" s="127">
        <v>0</v>
      </c>
      <c r="J3187" s="127">
        <v>1</v>
      </c>
      <c r="K3187" s="127">
        <v>365</v>
      </c>
      <c r="L3187" s="127">
        <v>348</v>
      </c>
      <c r="M3187" s="127">
        <v>1635397.88</v>
      </c>
      <c r="N3187" s="127">
        <v>294180.58</v>
      </c>
      <c r="O3187" s="127">
        <v>334366.90000000002</v>
      </c>
      <c r="P3187" s="127">
        <v>170501.87</v>
      </c>
      <c r="Q3187" s="127">
        <v>4480.54</v>
      </c>
    </row>
    <row r="3188" spans="1:17" ht="25.5" x14ac:dyDescent="0.2">
      <c r="A3188" t="str">
        <f t="shared" si="49"/>
        <v>2020_5832</v>
      </c>
      <c r="D3188" s="126">
        <v>3186</v>
      </c>
      <c r="E3188" s="127">
        <v>5832</v>
      </c>
      <c r="F3188" s="127" t="s">
        <v>221</v>
      </c>
      <c r="G3188" s="127">
        <v>5832</v>
      </c>
      <c r="H3188" s="127">
        <v>2020</v>
      </c>
      <c r="I3188" s="127">
        <v>0</v>
      </c>
      <c r="J3188" s="127">
        <v>1</v>
      </c>
      <c r="K3188" s="127">
        <v>249</v>
      </c>
      <c r="L3188" s="127">
        <v>169</v>
      </c>
      <c r="M3188" s="127">
        <v>201099.16</v>
      </c>
      <c r="N3188" s="127">
        <v>50621.66</v>
      </c>
      <c r="O3188" s="127">
        <v>50809.61</v>
      </c>
      <c r="P3188" s="127">
        <v>40191.5</v>
      </c>
      <c r="Q3188" s="127">
        <v>807.63</v>
      </c>
    </row>
    <row r="3189" spans="1:17" ht="38.25" x14ac:dyDescent="0.2">
      <c r="A3189" t="str">
        <f t="shared" si="49"/>
        <v>2020_5877</v>
      </c>
      <c r="D3189" s="126">
        <v>3187</v>
      </c>
      <c r="E3189" s="127">
        <v>5877</v>
      </c>
      <c r="F3189" s="127" t="s">
        <v>222</v>
      </c>
      <c r="G3189" s="127">
        <v>5877</v>
      </c>
      <c r="H3189" s="127">
        <v>2020</v>
      </c>
      <c r="I3189" s="127">
        <v>0</v>
      </c>
      <c r="J3189" s="127">
        <v>1</v>
      </c>
      <c r="K3189" s="127">
        <v>1422.7</v>
      </c>
      <c r="L3189" s="127">
        <v>1619.7</v>
      </c>
      <c r="M3189" s="127">
        <v>953512.3</v>
      </c>
      <c r="N3189" s="127">
        <v>708474.27</v>
      </c>
      <c r="O3189" s="127">
        <v>742480.63</v>
      </c>
      <c r="P3189" s="127">
        <v>901847.67</v>
      </c>
      <c r="Q3189" s="127">
        <v>670.21</v>
      </c>
    </row>
    <row r="3190" spans="1:17" x14ac:dyDescent="0.2">
      <c r="A3190" t="str">
        <f t="shared" si="49"/>
        <v>2020_5895</v>
      </c>
      <c r="D3190" s="126">
        <v>3188</v>
      </c>
      <c r="E3190" s="127">
        <v>5895</v>
      </c>
      <c r="F3190" s="127" t="s">
        <v>223</v>
      </c>
      <c r="G3190" s="127">
        <v>5895</v>
      </c>
      <c r="H3190" s="127">
        <v>2020</v>
      </c>
      <c r="I3190" s="127">
        <v>0</v>
      </c>
      <c r="J3190" s="127">
        <v>1</v>
      </c>
      <c r="K3190" s="127">
        <v>266.8</v>
      </c>
      <c r="L3190" s="127">
        <v>234.6</v>
      </c>
      <c r="M3190" s="127">
        <v>64893.4</v>
      </c>
      <c r="N3190" s="127">
        <v>48734.48</v>
      </c>
      <c r="O3190" s="127">
        <v>50488.37</v>
      </c>
      <c r="P3190" s="127">
        <v>132344.24</v>
      </c>
      <c r="Q3190" s="127">
        <v>243.23</v>
      </c>
    </row>
    <row r="3191" spans="1:17" x14ac:dyDescent="0.2">
      <c r="A3191" t="str">
        <f t="shared" si="49"/>
        <v>2020_5949</v>
      </c>
      <c r="D3191" s="126">
        <v>3189</v>
      </c>
      <c r="E3191" s="127">
        <v>5949</v>
      </c>
      <c r="F3191" s="127" t="s">
        <v>224</v>
      </c>
      <c r="G3191" s="127">
        <v>5949</v>
      </c>
      <c r="H3191" s="127">
        <v>2020</v>
      </c>
      <c r="I3191" s="127">
        <v>0</v>
      </c>
      <c r="J3191" s="127">
        <v>1</v>
      </c>
      <c r="K3191" s="127">
        <v>1072</v>
      </c>
      <c r="L3191" s="127">
        <v>1097</v>
      </c>
      <c r="M3191" s="127">
        <v>971021.4</v>
      </c>
      <c r="N3191" s="127">
        <v>499517.8</v>
      </c>
      <c r="O3191" s="127">
        <v>526202.4</v>
      </c>
      <c r="P3191" s="127">
        <v>331475.92</v>
      </c>
      <c r="Q3191" s="127">
        <v>905.8</v>
      </c>
    </row>
    <row r="3192" spans="1:17" ht="25.5" x14ac:dyDescent="0.2">
      <c r="A3192" t="str">
        <f t="shared" si="49"/>
        <v>2020_5976</v>
      </c>
      <c r="D3192" s="126">
        <v>3190</v>
      </c>
      <c r="E3192" s="127">
        <v>5976</v>
      </c>
      <c r="F3192" s="127" t="s">
        <v>225</v>
      </c>
      <c r="G3192" s="127">
        <v>5976</v>
      </c>
      <c r="H3192" s="127">
        <v>2020</v>
      </c>
      <c r="I3192" s="127">
        <v>0</v>
      </c>
      <c r="J3192" s="127">
        <v>1</v>
      </c>
      <c r="K3192" s="127">
        <v>1058.4000000000001</v>
      </c>
      <c r="L3192" s="127">
        <v>1043.4000000000001</v>
      </c>
      <c r="M3192" s="127">
        <v>1169479.21</v>
      </c>
      <c r="N3192" s="127">
        <v>926785.18</v>
      </c>
      <c r="O3192" s="127">
        <v>962103.91</v>
      </c>
      <c r="P3192" s="127">
        <v>474201.18</v>
      </c>
      <c r="Q3192" s="127">
        <v>1104.95</v>
      </c>
    </row>
    <row r="3193" spans="1:17" ht="38.25" x14ac:dyDescent="0.2">
      <c r="A3193" t="str">
        <f t="shared" si="49"/>
        <v>2020_5994</v>
      </c>
      <c r="D3193" s="126">
        <v>3191</v>
      </c>
      <c r="E3193" s="127">
        <v>5994</v>
      </c>
      <c r="F3193" s="127" t="s">
        <v>226</v>
      </c>
      <c r="G3193" s="127">
        <v>5994</v>
      </c>
      <c r="H3193" s="127">
        <v>2020</v>
      </c>
      <c r="I3193" s="127">
        <v>0</v>
      </c>
      <c r="J3193" s="127">
        <v>1</v>
      </c>
      <c r="K3193" s="127">
        <v>735.3</v>
      </c>
      <c r="L3193" s="127">
        <v>736.3</v>
      </c>
      <c r="M3193" s="127">
        <v>691263.17</v>
      </c>
      <c r="N3193" s="127">
        <v>296639.46999999997</v>
      </c>
      <c r="O3193" s="127">
        <v>302313.06</v>
      </c>
      <c r="P3193" s="127">
        <v>299288.13</v>
      </c>
      <c r="Q3193" s="127">
        <v>940.11</v>
      </c>
    </row>
    <row r="3194" spans="1:17" x14ac:dyDescent="0.2">
      <c r="A3194" t="str">
        <f t="shared" si="49"/>
        <v>2020_6003</v>
      </c>
      <c r="D3194" s="126">
        <v>3192</v>
      </c>
      <c r="E3194" s="127">
        <v>6003</v>
      </c>
      <c r="F3194" s="127" t="s">
        <v>227</v>
      </c>
      <c r="G3194" s="127">
        <v>6003</v>
      </c>
      <c r="H3194" s="127">
        <v>2020</v>
      </c>
      <c r="I3194" s="127">
        <v>0</v>
      </c>
      <c r="J3194" s="127">
        <v>1</v>
      </c>
      <c r="K3194" s="127">
        <v>372.8</v>
      </c>
      <c r="L3194" s="127">
        <v>461.8</v>
      </c>
      <c r="M3194" s="127">
        <v>14089.59</v>
      </c>
      <c r="N3194" s="127">
        <v>168675.97</v>
      </c>
      <c r="O3194" s="127">
        <v>172918.85</v>
      </c>
      <c r="P3194" s="127">
        <v>237037.42</v>
      </c>
      <c r="Q3194" s="127">
        <v>37.79</v>
      </c>
    </row>
    <row r="3195" spans="1:17" ht="25.5" x14ac:dyDescent="0.2">
      <c r="A3195" t="str">
        <f t="shared" si="49"/>
        <v>2020_6012</v>
      </c>
      <c r="D3195" s="126">
        <v>3193</v>
      </c>
      <c r="E3195" s="127">
        <v>6012</v>
      </c>
      <c r="F3195" s="127" t="s">
        <v>228</v>
      </c>
      <c r="G3195" s="127">
        <v>6012</v>
      </c>
      <c r="H3195" s="127">
        <v>2020</v>
      </c>
      <c r="I3195" s="127">
        <v>0</v>
      </c>
      <c r="J3195" s="127">
        <v>1</v>
      </c>
      <c r="K3195" s="127">
        <v>552</v>
      </c>
      <c r="L3195" s="127">
        <v>553.70000000000005</v>
      </c>
      <c r="M3195" s="127">
        <v>1552732.18</v>
      </c>
      <c r="N3195" s="127">
        <v>72751.19</v>
      </c>
      <c r="O3195" s="127">
        <v>76119.06</v>
      </c>
      <c r="P3195" s="127">
        <v>132253.53</v>
      </c>
      <c r="Q3195" s="127">
        <v>2812.92</v>
      </c>
    </row>
    <row r="3196" spans="1:17" ht="25.5" x14ac:dyDescent="0.2">
      <c r="A3196" t="str">
        <f t="shared" si="49"/>
        <v>2020_6030</v>
      </c>
      <c r="D3196" s="126">
        <v>3194</v>
      </c>
      <c r="E3196" s="127">
        <v>6030</v>
      </c>
      <c r="F3196" s="127" t="s">
        <v>229</v>
      </c>
      <c r="G3196" s="127">
        <v>6030</v>
      </c>
      <c r="H3196" s="127">
        <v>2020</v>
      </c>
      <c r="I3196" s="127">
        <v>0</v>
      </c>
      <c r="J3196" s="127">
        <v>1</v>
      </c>
      <c r="K3196" s="127">
        <v>1420.6</v>
      </c>
      <c r="L3196" s="127">
        <v>1482.2</v>
      </c>
      <c r="M3196" s="127">
        <v>112739.87</v>
      </c>
      <c r="N3196" s="127">
        <v>99675.65</v>
      </c>
      <c r="O3196" s="127">
        <v>105729.86</v>
      </c>
      <c r="P3196" s="127">
        <v>192317.38</v>
      </c>
      <c r="Q3196" s="127">
        <v>79.36</v>
      </c>
    </row>
    <row r="3197" spans="1:17" ht="25.5" x14ac:dyDescent="0.2">
      <c r="A3197" t="str">
        <f t="shared" si="49"/>
        <v>2020_6035</v>
      </c>
      <c r="D3197" s="126">
        <v>3195</v>
      </c>
      <c r="E3197" s="127">
        <v>6048</v>
      </c>
      <c r="F3197" s="127" t="s">
        <v>230</v>
      </c>
      <c r="G3197" s="127">
        <v>6035</v>
      </c>
      <c r="H3197" s="127">
        <v>2020</v>
      </c>
      <c r="I3197" s="127">
        <v>0</v>
      </c>
      <c r="J3197" s="127">
        <v>1</v>
      </c>
      <c r="K3197" s="127">
        <v>481.4</v>
      </c>
      <c r="L3197" s="127">
        <v>650.4</v>
      </c>
      <c r="M3197" s="127">
        <v>573281.96</v>
      </c>
      <c r="N3197" s="127">
        <v>400039.94</v>
      </c>
      <c r="O3197" s="127">
        <v>406035.6</v>
      </c>
      <c r="P3197" s="127">
        <v>218442.19</v>
      </c>
      <c r="Q3197" s="127">
        <v>1190.8599999999999</v>
      </c>
    </row>
    <row r="3198" spans="1:17" ht="25.5" x14ac:dyDescent="0.2">
      <c r="A3198" t="str">
        <f t="shared" si="49"/>
        <v>2020_6039</v>
      </c>
      <c r="D3198" s="126">
        <v>3196</v>
      </c>
      <c r="E3198" s="127">
        <v>6039</v>
      </c>
      <c r="F3198" s="127" t="s">
        <v>231</v>
      </c>
      <c r="G3198" s="127">
        <v>6039</v>
      </c>
      <c r="H3198" s="127">
        <v>2020</v>
      </c>
      <c r="I3198" s="127">
        <v>0</v>
      </c>
      <c r="J3198" s="127">
        <v>1</v>
      </c>
      <c r="K3198" s="127">
        <v>15016.9</v>
      </c>
      <c r="L3198" s="127">
        <v>14628.1</v>
      </c>
      <c r="M3198" s="127">
        <v>8464600.8399999999</v>
      </c>
      <c r="N3198" s="127">
        <v>4564716.38</v>
      </c>
      <c r="O3198" s="127">
        <v>4726080.3899999997</v>
      </c>
      <c r="P3198" s="127">
        <v>2391056.83</v>
      </c>
      <c r="Q3198" s="127">
        <v>563.66999999999996</v>
      </c>
    </row>
    <row r="3199" spans="1:17" x14ac:dyDescent="0.2">
      <c r="A3199" t="str">
        <f t="shared" si="49"/>
        <v>2020_6093</v>
      </c>
      <c r="D3199" s="126">
        <v>3197</v>
      </c>
      <c r="E3199" s="127">
        <v>6093</v>
      </c>
      <c r="F3199" s="127" t="s">
        <v>232</v>
      </c>
      <c r="G3199" s="127">
        <v>6093</v>
      </c>
      <c r="H3199" s="127">
        <v>2020</v>
      </c>
      <c r="I3199" s="127">
        <v>0</v>
      </c>
      <c r="J3199" s="127">
        <v>1</v>
      </c>
      <c r="K3199" s="127">
        <v>1395.9</v>
      </c>
      <c r="L3199" s="127">
        <v>1476.6</v>
      </c>
      <c r="M3199" s="127">
        <v>604605.76</v>
      </c>
      <c r="N3199" s="127">
        <v>114111.7</v>
      </c>
      <c r="O3199" s="127">
        <v>120339.8</v>
      </c>
      <c r="P3199" s="127">
        <v>295714.18</v>
      </c>
      <c r="Q3199" s="127">
        <v>433.13</v>
      </c>
    </row>
    <row r="3200" spans="1:17" ht="38.25" x14ac:dyDescent="0.2">
      <c r="A3200" t="str">
        <f t="shared" si="49"/>
        <v>2020_6091</v>
      </c>
      <c r="D3200" s="126">
        <v>3198</v>
      </c>
      <c r="E3200" s="127">
        <v>6091</v>
      </c>
      <c r="F3200" s="127" t="s">
        <v>233</v>
      </c>
      <c r="G3200" s="127">
        <v>6091</v>
      </c>
      <c r="H3200" s="127">
        <v>2020</v>
      </c>
      <c r="I3200" s="127">
        <v>0</v>
      </c>
      <c r="J3200" s="127">
        <v>1</v>
      </c>
      <c r="K3200" s="127">
        <v>936.2</v>
      </c>
      <c r="L3200" s="127">
        <v>850.2</v>
      </c>
      <c r="M3200" s="127">
        <v>479080.07</v>
      </c>
      <c r="N3200" s="127">
        <v>362927.7</v>
      </c>
      <c r="O3200" s="127">
        <v>366366.31</v>
      </c>
      <c r="P3200" s="127">
        <v>244350.29</v>
      </c>
      <c r="Q3200" s="127">
        <v>511.73</v>
      </c>
    </row>
    <row r="3201" spans="1:17" ht="25.5" x14ac:dyDescent="0.2">
      <c r="A3201" t="str">
        <f t="shared" si="49"/>
        <v>2020_6095</v>
      </c>
      <c r="D3201" s="126">
        <v>3199</v>
      </c>
      <c r="E3201" s="127">
        <v>6095</v>
      </c>
      <c r="F3201" s="127" t="s">
        <v>234</v>
      </c>
      <c r="G3201" s="127">
        <v>6095</v>
      </c>
      <c r="H3201" s="127">
        <v>2020</v>
      </c>
      <c r="I3201" s="127">
        <v>0</v>
      </c>
      <c r="J3201" s="127">
        <v>1</v>
      </c>
      <c r="K3201" s="127">
        <v>639.4</v>
      </c>
      <c r="L3201" s="127">
        <v>696.3</v>
      </c>
      <c r="M3201" s="127">
        <v>607245.67000000004</v>
      </c>
      <c r="N3201" s="127">
        <v>443745.24</v>
      </c>
      <c r="O3201" s="127">
        <v>455549.43</v>
      </c>
      <c r="P3201" s="127">
        <v>415474.4</v>
      </c>
      <c r="Q3201" s="127">
        <v>949.71</v>
      </c>
    </row>
    <row r="3202" spans="1:17" ht="25.5" x14ac:dyDescent="0.2">
      <c r="A3202" t="str">
        <f t="shared" si="49"/>
        <v>2020_6099</v>
      </c>
      <c r="D3202" s="126">
        <v>3200</v>
      </c>
      <c r="E3202" s="127">
        <v>5157</v>
      </c>
      <c r="F3202" s="127" t="s">
        <v>235</v>
      </c>
      <c r="G3202" s="127">
        <v>6099</v>
      </c>
      <c r="H3202" s="127">
        <v>2020</v>
      </c>
      <c r="I3202" s="127">
        <v>0</v>
      </c>
      <c r="J3202" s="127">
        <v>1</v>
      </c>
      <c r="K3202" s="127">
        <v>606.1</v>
      </c>
      <c r="L3202" s="127">
        <v>574.5</v>
      </c>
      <c r="M3202" s="127">
        <v>309650.59000000003</v>
      </c>
      <c r="N3202" s="127">
        <v>249122.53</v>
      </c>
      <c r="O3202" s="127">
        <v>256782.84</v>
      </c>
      <c r="P3202" s="127">
        <v>256748.2</v>
      </c>
      <c r="Q3202" s="127">
        <v>510.89</v>
      </c>
    </row>
    <row r="3203" spans="1:17" ht="25.5" x14ac:dyDescent="0.2">
      <c r="A3203" t="str">
        <f t="shared" si="49"/>
        <v>2020_6097</v>
      </c>
      <c r="D3203" s="126">
        <v>3201</v>
      </c>
      <c r="E3203" s="127">
        <v>6097</v>
      </c>
      <c r="F3203" s="127" t="s">
        <v>236</v>
      </c>
      <c r="G3203" s="127">
        <v>6097</v>
      </c>
      <c r="H3203" s="127">
        <v>2020</v>
      </c>
      <c r="I3203" s="127">
        <v>0</v>
      </c>
      <c r="J3203" s="127">
        <v>1</v>
      </c>
      <c r="K3203" s="127">
        <v>207</v>
      </c>
      <c r="L3203" s="127">
        <v>110</v>
      </c>
      <c r="M3203" s="127">
        <v>18651.150000000001</v>
      </c>
      <c r="N3203" s="127">
        <v>88926.57</v>
      </c>
      <c r="O3203" s="127">
        <v>89562.47</v>
      </c>
      <c r="P3203" s="127">
        <v>90995.65</v>
      </c>
      <c r="Q3203" s="127">
        <v>90.1</v>
      </c>
    </row>
    <row r="3204" spans="1:17" ht="25.5" x14ac:dyDescent="0.2">
      <c r="A3204" t="str">
        <f t="shared" ref="A3204:A3267" si="50">CONCATENATE(H3204,"_",G3204)</f>
        <v>2020_6098</v>
      </c>
      <c r="D3204" s="126">
        <v>3202</v>
      </c>
      <c r="E3204" s="127">
        <v>6098</v>
      </c>
      <c r="F3204" s="127" t="s">
        <v>346</v>
      </c>
      <c r="G3204" s="127">
        <v>6098</v>
      </c>
      <c r="H3204" s="127">
        <v>2020</v>
      </c>
      <c r="I3204" s="127">
        <v>0</v>
      </c>
      <c r="J3204" s="127">
        <v>1</v>
      </c>
      <c r="K3204" s="127">
        <v>1528.5</v>
      </c>
      <c r="L3204" s="127">
        <v>1464.5</v>
      </c>
      <c r="M3204" s="127">
        <v>545764.18000000005</v>
      </c>
      <c r="N3204" s="127">
        <v>733664.62</v>
      </c>
      <c r="O3204" s="127">
        <v>758538.28</v>
      </c>
      <c r="P3204" s="127">
        <v>504568.59</v>
      </c>
      <c r="Q3204" s="127">
        <v>357.06</v>
      </c>
    </row>
    <row r="3205" spans="1:17" ht="38.25" x14ac:dyDescent="0.2">
      <c r="A3205" t="str">
        <f t="shared" si="50"/>
        <v>2020_6100</v>
      </c>
      <c r="D3205" s="126">
        <v>3203</v>
      </c>
      <c r="E3205" s="127">
        <v>6100</v>
      </c>
      <c r="F3205" s="127" t="s">
        <v>237</v>
      </c>
      <c r="G3205" s="127">
        <v>6100</v>
      </c>
      <c r="H3205" s="127">
        <v>2020</v>
      </c>
      <c r="I3205" s="127">
        <v>0</v>
      </c>
      <c r="J3205" s="127">
        <v>1</v>
      </c>
      <c r="K3205" s="127">
        <v>523.70000000000005</v>
      </c>
      <c r="L3205" s="127">
        <v>487.7</v>
      </c>
      <c r="M3205" s="127">
        <v>1161444.18</v>
      </c>
      <c r="N3205" s="127">
        <v>514269.64</v>
      </c>
      <c r="O3205" s="127">
        <v>531670.69999999995</v>
      </c>
      <c r="P3205" s="127">
        <v>137245.06</v>
      </c>
      <c r="Q3205" s="127">
        <v>2217.77</v>
      </c>
    </row>
    <row r="3206" spans="1:17" ht="25.5" x14ac:dyDescent="0.2">
      <c r="A3206" t="str">
        <f t="shared" si="50"/>
        <v>2020_6101</v>
      </c>
      <c r="D3206" s="126">
        <v>3204</v>
      </c>
      <c r="E3206" s="127">
        <v>6101</v>
      </c>
      <c r="F3206" s="127" t="s">
        <v>238</v>
      </c>
      <c r="G3206" s="127">
        <v>6101</v>
      </c>
      <c r="H3206" s="127">
        <v>2020</v>
      </c>
      <c r="I3206" s="127">
        <v>0</v>
      </c>
      <c r="J3206" s="127">
        <v>1</v>
      </c>
      <c r="K3206" s="127">
        <v>6992.2</v>
      </c>
      <c r="L3206" s="127">
        <v>6974.8</v>
      </c>
      <c r="M3206" s="127">
        <v>2679836.1800000002</v>
      </c>
      <c r="N3206" s="127">
        <v>2082566.31</v>
      </c>
      <c r="O3206" s="127">
        <v>2245767</v>
      </c>
      <c r="P3206" s="127">
        <v>2051335.44</v>
      </c>
      <c r="Q3206" s="127">
        <v>383.26</v>
      </c>
    </row>
    <row r="3207" spans="1:17" ht="25.5" x14ac:dyDescent="0.2">
      <c r="A3207" t="str">
        <f t="shared" si="50"/>
        <v>2020_6096</v>
      </c>
      <c r="D3207" s="126">
        <v>3205</v>
      </c>
      <c r="E3207" s="127">
        <v>6096</v>
      </c>
      <c r="F3207" s="127" t="s">
        <v>419</v>
      </c>
      <c r="G3207" s="127">
        <v>6096</v>
      </c>
      <c r="H3207" s="127">
        <v>2020</v>
      </c>
      <c r="I3207" s="127">
        <v>0</v>
      </c>
      <c r="J3207" s="127">
        <v>2</v>
      </c>
      <c r="K3207" s="127">
        <v>1105</v>
      </c>
      <c r="L3207" s="127">
        <v>1038.2</v>
      </c>
      <c r="M3207" s="127">
        <v>1036062.82</v>
      </c>
      <c r="N3207" s="127">
        <v>538760.92000000004</v>
      </c>
      <c r="O3207" s="127">
        <v>560353.79</v>
      </c>
      <c r="P3207" s="127">
        <v>452795.35</v>
      </c>
      <c r="Q3207" s="127">
        <v>937.61</v>
      </c>
    </row>
    <row r="3208" spans="1:17" ht="25.5" x14ac:dyDescent="0.2">
      <c r="A3208" t="str">
        <f t="shared" si="50"/>
        <v>2020_6094</v>
      </c>
      <c r="D3208" s="126">
        <v>3206</v>
      </c>
      <c r="E3208" s="127">
        <v>6094</v>
      </c>
      <c r="F3208" s="127" t="s">
        <v>239</v>
      </c>
      <c r="G3208" s="127">
        <v>6094</v>
      </c>
      <c r="H3208" s="127">
        <v>2020</v>
      </c>
      <c r="I3208" s="127">
        <v>0</v>
      </c>
      <c r="J3208" s="127">
        <v>1</v>
      </c>
      <c r="K3208" s="127">
        <v>533.79999999999995</v>
      </c>
      <c r="L3208" s="127">
        <v>492.3</v>
      </c>
      <c r="M3208" s="127">
        <v>571137.99</v>
      </c>
      <c r="N3208" s="127">
        <v>288288.95</v>
      </c>
      <c r="O3208" s="127">
        <v>291995.19</v>
      </c>
      <c r="P3208" s="127">
        <v>137017.5</v>
      </c>
      <c r="Q3208" s="127">
        <v>1069.95</v>
      </c>
    </row>
    <row r="3209" spans="1:17" x14ac:dyDescent="0.2">
      <c r="A3209" t="str">
        <f t="shared" si="50"/>
        <v>2020_6102</v>
      </c>
      <c r="D3209" s="126">
        <v>3207</v>
      </c>
      <c r="E3209" s="127">
        <v>6102</v>
      </c>
      <c r="F3209" s="127" t="s">
        <v>240</v>
      </c>
      <c r="G3209" s="127">
        <v>6102</v>
      </c>
      <c r="H3209" s="127">
        <v>2020</v>
      </c>
      <c r="I3209" s="127">
        <v>0</v>
      </c>
      <c r="J3209" s="127">
        <v>1</v>
      </c>
      <c r="K3209" s="127">
        <v>1957.2</v>
      </c>
      <c r="L3209" s="127">
        <v>2069.1999999999998</v>
      </c>
      <c r="M3209" s="127">
        <v>2214527.0699999998</v>
      </c>
      <c r="N3209" s="127">
        <v>1364598.15</v>
      </c>
      <c r="O3209" s="127">
        <v>1433279.95</v>
      </c>
      <c r="P3209" s="127">
        <v>614033.36</v>
      </c>
      <c r="Q3209" s="127">
        <v>1131.48</v>
      </c>
    </row>
    <row r="3210" spans="1:17" ht="25.5" x14ac:dyDescent="0.2">
      <c r="A3210" t="str">
        <f t="shared" si="50"/>
        <v>2020_6120</v>
      </c>
      <c r="D3210" s="126">
        <v>3208</v>
      </c>
      <c r="E3210" s="127">
        <v>6120</v>
      </c>
      <c r="F3210" s="127" t="s">
        <v>241</v>
      </c>
      <c r="G3210" s="127">
        <v>6120</v>
      </c>
      <c r="H3210" s="127">
        <v>2020</v>
      </c>
      <c r="I3210" s="127">
        <v>0</v>
      </c>
      <c r="J3210" s="127">
        <v>1</v>
      </c>
      <c r="K3210" s="127">
        <v>1134.2</v>
      </c>
      <c r="L3210" s="127">
        <v>1217.5</v>
      </c>
      <c r="M3210" s="127">
        <v>527031.46</v>
      </c>
      <c r="N3210" s="127">
        <v>797970.22</v>
      </c>
      <c r="O3210" s="127">
        <v>815231.18</v>
      </c>
      <c r="P3210" s="127">
        <v>627908.68000000005</v>
      </c>
      <c r="Q3210" s="127">
        <v>464.67</v>
      </c>
    </row>
    <row r="3211" spans="1:17" ht="25.5" x14ac:dyDescent="0.2">
      <c r="A3211" t="str">
        <f t="shared" si="50"/>
        <v>2020_6138</v>
      </c>
      <c r="D3211" s="126">
        <v>3209</v>
      </c>
      <c r="E3211" s="127">
        <v>6138</v>
      </c>
      <c r="F3211" s="127" t="s">
        <v>242</v>
      </c>
      <c r="G3211" s="127">
        <v>6138</v>
      </c>
      <c r="H3211" s="127">
        <v>2020</v>
      </c>
      <c r="I3211" s="127">
        <v>0</v>
      </c>
      <c r="J3211" s="127">
        <v>1</v>
      </c>
      <c r="K3211" s="127">
        <v>384.4</v>
      </c>
      <c r="L3211" s="127">
        <v>391</v>
      </c>
      <c r="M3211" s="127">
        <v>179251.42</v>
      </c>
      <c r="N3211" s="127">
        <v>139306.56</v>
      </c>
      <c r="O3211" s="127">
        <v>142294.03</v>
      </c>
      <c r="P3211" s="127">
        <v>141090.23999999999</v>
      </c>
      <c r="Q3211" s="127">
        <v>466.31</v>
      </c>
    </row>
    <row r="3212" spans="1:17" ht="25.5" x14ac:dyDescent="0.2">
      <c r="A3212" t="str">
        <f t="shared" si="50"/>
        <v>2020_5751</v>
      </c>
      <c r="D3212" s="126">
        <v>3210</v>
      </c>
      <c r="E3212" s="127">
        <v>5751</v>
      </c>
      <c r="F3212" s="127" t="s">
        <v>243</v>
      </c>
      <c r="G3212" s="127">
        <v>5751</v>
      </c>
      <c r="H3212" s="127">
        <v>2020</v>
      </c>
      <c r="I3212" s="127">
        <v>0</v>
      </c>
      <c r="J3212" s="127">
        <v>1</v>
      </c>
      <c r="K3212" s="127">
        <v>575.1</v>
      </c>
      <c r="L3212" s="127">
        <v>557.4</v>
      </c>
      <c r="M3212" s="127">
        <v>482366.42</v>
      </c>
      <c r="N3212" s="127">
        <v>124919.55</v>
      </c>
      <c r="O3212" s="127">
        <v>135272.04999999999</v>
      </c>
      <c r="P3212" s="127">
        <v>286350.38</v>
      </c>
      <c r="Q3212" s="127">
        <v>838.75</v>
      </c>
    </row>
    <row r="3213" spans="1:17" x14ac:dyDescent="0.2">
      <c r="A3213" t="str">
        <f t="shared" si="50"/>
        <v>2020_6165</v>
      </c>
      <c r="D3213" s="126">
        <v>3211</v>
      </c>
      <c r="E3213" s="127">
        <v>6165</v>
      </c>
      <c r="F3213" s="127" t="s">
        <v>244</v>
      </c>
      <c r="G3213" s="127">
        <v>6165</v>
      </c>
      <c r="H3213" s="127">
        <v>2020</v>
      </c>
      <c r="I3213" s="127">
        <v>0</v>
      </c>
      <c r="J3213" s="127">
        <v>1</v>
      </c>
      <c r="K3213" s="127">
        <v>170</v>
      </c>
      <c r="L3213" s="127">
        <v>239.1</v>
      </c>
      <c r="M3213" s="127">
        <v>482939.55</v>
      </c>
      <c r="N3213" s="127">
        <v>45013.39</v>
      </c>
      <c r="O3213" s="127">
        <v>49589.94</v>
      </c>
      <c r="P3213" s="127">
        <v>69476.5</v>
      </c>
      <c r="Q3213" s="127">
        <v>2840.82</v>
      </c>
    </row>
    <row r="3214" spans="1:17" x14ac:dyDescent="0.2">
      <c r="A3214" t="str">
        <f t="shared" si="50"/>
        <v>2020_6175</v>
      </c>
      <c r="D3214" s="126">
        <v>3212</v>
      </c>
      <c r="E3214" s="127">
        <v>6175</v>
      </c>
      <c r="F3214" s="127" t="s">
        <v>245</v>
      </c>
      <c r="G3214" s="127">
        <v>6175</v>
      </c>
      <c r="H3214" s="127">
        <v>2020</v>
      </c>
      <c r="I3214" s="127">
        <v>0</v>
      </c>
      <c r="J3214" s="127">
        <v>1</v>
      </c>
      <c r="K3214" s="127">
        <v>609.4</v>
      </c>
      <c r="L3214" s="127">
        <v>586.1</v>
      </c>
      <c r="M3214" s="127">
        <v>1130111.77</v>
      </c>
      <c r="N3214" s="127">
        <v>393030.83</v>
      </c>
      <c r="O3214" s="127">
        <v>420893.66</v>
      </c>
      <c r="P3214" s="127">
        <v>269316.49</v>
      </c>
      <c r="Q3214" s="127">
        <v>1854.47</v>
      </c>
    </row>
    <row r="3215" spans="1:17" ht="25.5" x14ac:dyDescent="0.2">
      <c r="A3215" t="str">
        <f t="shared" si="50"/>
        <v>2020_6219</v>
      </c>
      <c r="D3215" s="126">
        <v>3213</v>
      </c>
      <c r="E3215" s="127">
        <v>6219</v>
      </c>
      <c r="F3215" s="127" t="s">
        <v>246</v>
      </c>
      <c r="G3215" s="127">
        <v>6219</v>
      </c>
      <c r="H3215" s="127">
        <v>2020</v>
      </c>
      <c r="I3215" s="127">
        <v>0</v>
      </c>
      <c r="J3215" s="127">
        <v>1</v>
      </c>
      <c r="K3215" s="127">
        <v>2530.4</v>
      </c>
      <c r="L3215" s="127">
        <v>2647.3</v>
      </c>
      <c r="M3215" s="127">
        <v>776080.02</v>
      </c>
      <c r="N3215" s="127">
        <v>670520.15</v>
      </c>
      <c r="O3215" s="127">
        <v>690539.84</v>
      </c>
      <c r="P3215" s="127">
        <v>821902.25</v>
      </c>
      <c r="Q3215" s="127">
        <v>306.7</v>
      </c>
    </row>
    <row r="3216" spans="1:17" x14ac:dyDescent="0.2">
      <c r="A3216" t="str">
        <f t="shared" si="50"/>
        <v>2020_6246</v>
      </c>
      <c r="D3216" s="126">
        <v>3214</v>
      </c>
      <c r="E3216" s="127">
        <v>6246</v>
      </c>
      <c r="F3216" s="127" t="s">
        <v>247</v>
      </c>
      <c r="G3216" s="127">
        <v>6246</v>
      </c>
      <c r="H3216" s="127">
        <v>2020</v>
      </c>
      <c r="I3216" s="127">
        <v>0</v>
      </c>
      <c r="J3216" s="127">
        <v>1</v>
      </c>
      <c r="K3216" s="127">
        <v>137.9</v>
      </c>
      <c r="L3216" s="127">
        <v>72</v>
      </c>
      <c r="M3216" s="127">
        <v>926156.13</v>
      </c>
      <c r="N3216" s="127">
        <v>81617.41</v>
      </c>
      <c r="O3216" s="127">
        <v>82136.14</v>
      </c>
      <c r="P3216" s="127">
        <v>50458.5</v>
      </c>
      <c r="Q3216" s="127">
        <v>6716.14</v>
      </c>
    </row>
    <row r="3217" spans="1:17" ht="38.25" x14ac:dyDescent="0.2">
      <c r="A3217" t="str">
        <f t="shared" si="50"/>
        <v>2020_6273</v>
      </c>
      <c r="D3217" s="126">
        <v>3215</v>
      </c>
      <c r="E3217" s="127">
        <v>6273</v>
      </c>
      <c r="F3217" s="127" t="s">
        <v>248</v>
      </c>
      <c r="G3217" s="127">
        <v>6273</v>
      </c>
      <c r="H3217" s="127">
        <v>2020</v>
      </c>
      <c r="I3217" s="127">
        <v>0</v>
      </c>
      <c r="J3217" s="127">
        <v>1</v>
      </c>
      <c r="K3217" s="127">
        <v>797.3</v>
      </c>
      <c r="L3217" s="127">
        <v>786.1</v>
      </c>
      <c r="M3217" s="127">
        <v>177073.67</v>
      </c>
      <c r="N3217" s="127">
        <v>99467.69</v>
      </c>
      <c r="O3217" s="127">
        <v>107450.32</v>
      </c>
      <c r="P3217" s="127">
        <v>311559.81</v>
      </c>
      <c r="Q3217" s="127">
        <v>222.09</v>
      </c>
    </row>
    <row r="3218" spans="1:17" x14ac:dyDescent="0.2">
      <c r="A3218" t="str">
        <f t="shared" si="50"/>
        <v>2020_6408</v>
      </c>
      <c r="D3218" s="126">
        <v>3216</v>
      </c>
      <c r="E3218" s="127">
        <v>6408</v>
      </c>
      <c r="F3218" s="127" t="s">
        <v>249</v>
      </c>
      <c r="G3218" s="127">
        <v>6408</v>
      </c>
      <c r="H3218" s="127">
        <v>2020</v>
      </c>
      <c r="I3218" s="127">
        <v>0</v>
      </c>
      <c r="J3218" s="127">
        <v>1</v>
      </c>
      <c r="K3218" s="127">
        <v>872.7</v>
      </c>
      <c r="L3218" s="127">
        <v>951</v>
      </c>
      <c r="M3218" s="127">
        <v>300889.83</v>
      </c>
      <c r="N3218" s="127">
        <v>189130.43</v>
      </c>
      <c r="O3218" s="127">
        <v>193180.56</v>
      </c>
      <c r="P3218" s="127">
        <v>197203.6</v>
      </c>
      <c r="Q3218" s="127">
        <v>344.78</v>
      </c>
    </row>
    <row r="3219" spans="1:17" x14ac:dyDescent="0.2">
      <c r="A3219" t="str">
        <f t="shared" si="50"/>
        <v>2020_6453</v>
      </c>
      <c r="D3219" s="126">
        <v>3217</v>
      </c>
      <c r="E3219" s="127">
        <v>6453</v>
      </c>
      <c r="F3219" s="127" t="s">
        <v>250</v>
      </c>
      <c r="G3219" s="127">
        <v>6453</v>
      </c>
      <c r="H3219" s="127">
        <v>2020</v>
      </c>
      <c r="I3219" s="127">
        <v>0</v>
      </c>
      <c r="J3219" s="127">
        <v>1</v>
      </c>
      <c r="K3219" s="127">
        <v>623.70000000000005</v>
      </c>
      <c r="L3219" s="127">
        <v>823</v>
      </c>
      <c r="M3219" s="127">
        <v>431622.44</v>
      </c>
      <c r="N3219" s="127">
        <v>0</v>
      </c>
      <c r="O3219" s="127">
        <v>5308.01</v>
      </c>
      <c r="P3219" s="127">
        <v>144496</v>
      </c>
      <c r="Q3219" s="127">
        <v>692.04</v>
      </c>
    </row>
    <row r="3220" spans="1:17" x14ac:dyDescent="0.2">
      <c r="A3220" t="str">
        <f t="shared" si="50"/>
        <v>2020_6460</v>
      </c>
      <c r="D3220" s="126">
        <v>3218</v>
      </c>
      <c r="E3220" s="127">
        <v>6460</v>
      </c>
      <c r="F3220" s="127" t="s">
        <v>251</v>
      </c>
      <c r="G3220" s="127">
        <v>6460</v>
      </c>
      <c r="H3220" s="127">
        <v>2020</v>
      </c>
      <c r="I3220" s="127">
        <v>0</v>
      </c>
      <c r="J3220" s="127">
        <v>1</v>
      </c>
      <c r="K3220" s="127">
        <v>657</v>
      </c>
      <c r="L3220" s="127">
        <v>671.2</v>
      </c>
      <c r="M3220" s="127">
        <v>558798.80000000005</v>
      </c>
      <c r="N3220" s="127">
        <v>237324.92</v>
      </c>
      <c r="O3220" s="127">
        <v>241734.42</v>
      </c>
      <c r="P3220" s="127">
        <v>280008.03999999998</v>
      </c>
      <c r="Q3220" s="127">
        <v>850.53</v>
      </c>
    </row>
    <row r="3221" spans="1:17" ht="25.5" x14ac:dyDescent="0.2">
      <c r="A3221" t="str">
        <f t="shared" si="50"/>
        <v>2020_6462</v>
      </c>
      <c r="D3221" s="126">
        <v>3219</v>
      </c>
      <c r="E3221" s="127">
        <v>6462</v>
      </c>
      <c r="F3221" s="127" t="s">
        <v>252</v>
      </c>
      <c r="G3221" s="127">
        <v>6462</v>
      </c>
      <c r="H3221" s="127">
        <v>2020</v>
      </c>
      <c r="I3221" s="127">
        <v>0</v>
      </c>
      <c r="J3221" s="127">
        <v>1</v>
      </c>
      <c r="K3221" s="127">
        <v>280.8</v>
      </c>
      <c r="L3221" s="127">
        <v>225.4</v>
      </c>
      <c r="M3221" s="127">
        <v>787703.94</v>
      </c>
      <c r="N3221" s="127">
        <v>245401.64</v>
      </c>
      <c r="O3221" s="127">
        <v>247703.78</v>
      </c>
      <c r="P3221" s="127">
        <v>238389.23</v>
      </c>
      <c r="Q3221" s="127">
        <v>2805.21</v>
      </c>
    </row>
    <row r="3222" spans="1:17" x14ac:dyDescent="0.2">
      <c r="A3222" t="str">
        <f t="shared" si="50"/>
        <v>2020_6471</v>
      </c>
      <c r="D3222" s="126">
        <v>3220</v>
      </c>
      <c r="E3222" s="127">
        <v>6471</v>
      </c>
      <c r="F3222" s="127" t="s">
        <v>253</v>
      </c>
      <c r="G3222" s="127">
        <v>6471</v>
      </c>
      <c r="H3222" s="127">
        <v>2020</v>
      </c>
      <c r="I3222" s="127">
        <v>0</v>
      </c>
      <c r="J3222" s="127">
        <v>1</v>
      </c>
      <c r="K3222" s="127">
        <v>410</v>
      </c>
      <c r="L3222" s="127">
        <v>370</v>
      </c>
      <c r="M3222" s="127">
        <v>219391.31</v>
      </c>
      <c r="N3222" s="127">
        <v>74508.33</v>
      </c>
      <c r="O3222" s="127">
        <v>75155.95</v>
      </c>
      <c r="P3222" s="127">
        <v>106296.96000000001</v>
      </c>
      <c r="Q3222" s="127">
        <v>535.1</v>
      </c>
    </row>
    <row r="3223" spans="1:17" ht="25.5" x14ac:dyDescent="0.2">
      <c r="A3223" t="str">
        <f t="shared" si="50"/>
        <v>2020_6509</v>
      </c>
      <c r="D3223" s="126">
        <v>3221</v>
      </c>
      <c r="E3223" s="127">
        <v>6509</v>
      </c>
      <c r="F3223" s="127" t="s">
        <v>254</v>
      </c>
      <c r="G3223" s="127">
        <v>6509</v>
      </c>
      <c r="H3223" s="127">
        <v>2020</v>
      </c>
      <c r="I3223" s="127">
        <v>0</v>
      </c>
      <c r="J3223" s="127">
        <v>1</v>
      </c>
      <c r="K3223" s="127">
        <v>357.1</v>
      </c>
      <c r="L3223" s="127">
        <v>327.2</v>
      </c>
      <c r="M3223" s="127">
        <v>991560.33</v>
      </c>
      <c r="N3223" s="127">
        <v>179560</v>
      </c>
      <c r="O3223" s="127">
        <v>182295.35</v>
      </c>
      <c r="P3223" s="127">
        <v>185417.3</v>
      </c>
      <c r="Q3223" s="127">
        <v>2776.7</v>
      </c>
    </row>
    <row r="3224" spans="1:17" ht="25.5" x14ac:dyDescent="0.2">
      <c r="A3224" t="str">
        <f t="shared" si="50"/>
        <v>2020_6512</v>
      </c>
      <c r="D3224" s="126">
        <v>3222</v>
      </c>
      <c r="E3224" s="127">
        <v>6512</v>
      </c>
      <c r="F3224" s="127" t="s">
        <v>255</v>
      </c>
      <c r="G3224" s="127">
        <v>6512</v>
      </c>
      <c r="H3224" s="127">
        <v>2020</v>
      </c>
      <c r="I3224" s="127">
        <v>0</v>
      </c>
      <c r="J3224" s="127">
        <v>1</v>
      </c>
      <c r="K3224" s="127">
        <v>323.60000000000002</v>
      </c>
      <c r="L3224" s="127">
        <v>309.2</v>
      </c>
      <c r="M3224" s="127">
        <v>663387.76</v>
      </c>
      <c r="N3224" s="127">
        <v>281759.13</v>
      </c>
      <c r="O3224" s="127">
        <v>283134.63</v>
      </c>
      <c r="P3224" s="127">
        <v>77720.66</v>
      </c>
      <c r="Q3224" s="127">
        <v>2050.02</v>
      </c>
    </row>
    <row r="3225" spans="1:17" ht="25.5" x14ac:dyDescent="0.2">
      <c r="A3225" t="str">
        <f t="shared" si="50"/>
        <v>2020_6516</v>
      </c>
      <c r="D3225" s="126">
        <v>3223</v>
      </c>
      <c r="E3225" s="127">
        <v>6516</v>
      </c>
      <c r="F3225" s="127" t="s">
        <v>256</v>
      </c>
      <c r="G3225" s="127">
        <v>6516</v>
      </c>
      <c r="H3225" s="127">
        <v>2020</v>
      </c>
      <c r="I3225" s="127">
        <v>0</v>
      </c>
      <c r="J3225" s="127">
        <v>1</v>
      </c>
      <c r="K3225" s="127">
        <v>150</v>
      </c>
      <c r="L3225" s="127">
        <v>40</v>
      </c>
      <c r="M3225" s="127">
        <v>528273.89</v>
      </c>
      <c r="N3225" s="127">
        <v>146793.23000000001</v>
      </c>
      <c r="O3225" s="127">
        <v>150235.56</v>
      </c>
      <c r="P3225" s="127">
        <v>64060</v>
      </c>
      <c r="Q3225" s="127">
        <v>3521.83</v>
      </c>
    </row>
    <row r="3226" spans="1:17" ht="25.5" x14ac:dyDescent="0.2">
      <c r="A3226" t="str">
        <f t="shared" si="50"/>
        <v>2020_6534</v>
      </c>
      <c r="D3226" s="126">
        <v>3224</v>
      </c>
      <c r="E3226" s="127">
        <v>6534</v>
      </c>
      <c r="F3226" s="127" t="s">
        <v>257</v>
      </c>
      <c r="G3226" s="127">
        <v>6534</v>
      </c>
      <c r="H3226" s="127">
        <v>2020</v>
      </c>
      <c r="I3226" s="127">
        <v>0</v>
      </c>
      <c r="J3226" s="127">
        <v>1</v>
      </c>
      <c r="K3226" s="127">
        <v>690</v>
      </c>
      <c r="L3226" s="127">
        <v>761.1</v>
      </c>
      <c r="M3226" s="127">
        <v>50512.33</v>
      </c>
      <c r="N3226" s="127">
        <v>217553.25</v>
      </c>
      <c r="O3226" s="127">
        <v>218611.22</v>
      </c>
      <c r="P3226" s="127">
        <v>192805.5</v>
      </c>
      <c r="Q3226" s="127">
        <v>73.209999999999994</v>
      </c>
    </row>
    <row r="3227" spans="1:17" x14ac:dyDescent="0.2">
      <c r="A3227" t="str">
        <f t="shared" si="50"/>
        <v>2020_6536</v>
      </c>
      <c r="D3227" s="126">
        <v>3225</v>
      </c>
      <c r="E3227" s="127">
        <v>1935</v>
      </c>
      <c r="F3227" s="127" t="s">
        <v>258</v>
      </c>
      <c r="G3227" s="127">
        <v>6536</v>
      </c>
      <c r="H3227" s="127">
        <v>2020</v>
      </c>
      <c r="I3227" s="127">
        <v>0</v>
      </c>
      <c r="J3227" s="127">
        <v>1</v>
      </c>
      <c r="K3227" s="127">
        <v>1035.5999999999999</v>
      </c>
      <c r="L3227" s="127">
        <v>1007.8</v>
      </c>
      <c r="M3227" s="127">
        <v>900843.45</v>
      </c>
      <c r="N3227" s="127">
        <v>298174.06</v>
      </c>
      <c r="O3227" s="127">
        <v>313698.86</v>
      </c>
      <c r="P3227" s="127">
        <v>329721.78000000003</v>
      </c>
      <c r="Q3227" s="127">
        <v>869.88</v>
      </c>
    </row>
    <row r="3228" spans="1:17" x14ac:dyDescent="0.2">
      <c r="A3228" t="str">
        <f t="shared" si="50"/>
        <v>2020_6561</v>
      </c>
      <c r="D3228" s="126">
        <v>3226</v>
      </c>
      <c r="E3228" s="127">
        <v>6561</v>
      </c>
      <c r="F3228" s="127" t="s">
        <v>259</v>
      </c>
      <c r="G3228" s="127">
        <v>6561</v>
      </c>
      <c r="H3228" s="127">
        <v>2020</v>
      </c>
      <c r="I3228" s="127">
        <v>0</v>
      </c>
      <c r="J3228" s="127">
        <v>1</v>
      </c>
      <c r="K3228" s="127">
        <v>403.3</v>
      </c>
      <c r="L3228" s="127">
        <v>296</v>
      </c>
      <c r="M3228" s="127">
        <v>366435.89</v>
      </c>
      <c r="N3228" s="127">
        <v>226792.2</v>
      </c>
      <c r="O3228" s="127">
        <v>257601.61</v>
      </c>
      <c r="P3228" s="127">
        <v>155875.46</v>
      </c>
      <c r="Q3228" s="127">
        <v>908.59</v>
      </c>
    </row>
    <row r="3229" spans="1:17" ht="25.5" x14ac:dyDescent="0.2">
      <c r="A3229" t="str">
        <f t="shared" si="50"/>
        <v>2020_6579</v>
      </c>
      <c r="D3229" s="126">
        <v>3227</v>
      </c>
      <c r="E3229" s="127">
        <v>6579</v>
      </c>
      <c r="F3229" s="127" t="s">
        <v>260</v>
      </c>
      <c r="G3229" s="127">
        <v>6579</v>
      </c>
      <c r="H3229" s="127">
        <v>2020</v>
      </c>
      <c r="I3229" s="127">
        <v>0</v>
      </c>
      <c r="J3229" s="127">
        <v>1</v>
      </c>
      <c r="K3229" s="127">
        <v>3438</v>
      </c>
      <c r="L3229" s="127">
        <v>4020.5</v>
      </c>
      <c r="M3229" s="127">
        <v>1076447.69</v>
      </c>
      <c r="N3229" s="127">
        <v>692092.4</v>
      </c>
      <c r="O3229" s="127">
        <v>744855.54</v>
      </c>
      <c r="P3229" s="127">
        <v>643263.89</v>
      </c>
      <c r="Q3229" s="127">
        <v>313.10000000000002</v>
      </c>
    </row>
    <row r="3230" spans="1:17" ht="38.25" x14ac:dyDescent="0.2">
      <c r="A3230" t="str">
        <f t="shared" si="50"/>
        <v>2020_6592</v>
      </c>
      <c r="D3230" s="126">
        <v>3228</v>
      </c>
      <c r="E3230" s="127">
        <v>6592</v>
      </c>
      <c r="F3230" s="127" t="s">
        <v>399</v>
      </c>
      <c r="G3230" s="127">
        <v>6592</v>
      </c>
      <c r="H3230" s="127">
        <v>2020</v>
      </c>
      <c r="I3230" s="127">
        <v>0</v>
      </c>
      <c r="J3230" s="127">
        <v>1</v>
      </c>
      <c r="K3230" s="127">
        <v>949.9</v>
      </c>
      <c r="L3230" s="127">
        <v>773.7</v>
      </c>
      <c r="M3230" s="127">
        <v>618132.30000000005</v>
      </c>
      <c r="N3230" s="127">
        <v>308486.67</v>
      </c>
      <c r="O3230" s="127">
        <v>319085.42</v>
      </c>
      <c r="P3230" s="127">
        <v>229369.37</v>
      </c>
      <c r="Q3230" s="127">
        <v>650.73</v>
      </c>
    </row>
    <row r="3231" spans="1:17" ht="25.5" x14ac:dyDescent="0.2">
      <c r="A3231" t="str">
        <f t="shared" si="50"/>
        <v>2020_6615</v>
      </c>
      <c r="D3231" s="126">
        <v>3229</v>
      </c>
      <c r="E3231" s="127">
        <v>6615</v>
      </c>
      <c r="F3231" s="127" t="s">
        <v>261</v>
      </c>
      <c r="G3231" s="127">
        <v>6615</v>
      </c>
      <c r="H3231" s="127">
        <v>2020</v>
      </c>
      <c r="I3231" s="127">
        <v>0</v>
      </c>
      <c r="J3231" s="127">
        <v>1</v>
      </c>
      <c r="K3231" s="127">
        <v>754.3</v>
      </c>
      <c r="L3231" s="127">
        <v>894.1</v>
      </c>
      <c r="M3231" s="127">
        <v>128957.97</v>
      </c>
      <c r="N3231" s="127">
        <v>198984.49</v>
      </c>
      <c r="O3231" s="127">
        <v>205233.3</v>
      </c>
      <c r="P3231" s="127">
        <v>348851</v>
      </c>
      <c r="Q3231" s="127">
        <v>170.96</v>
      </c>
    </row>
    <row r="3232" spans="1:17" x14ac:dyDescent="0.2">
      <c r="A3232" t="str">
        <f t="shared" si="50"/>
        <v>2020_6651</v>
      </c>
      <c r="D3232" s="126">
        <v>3230</v>
      </c>
      <c r="E3232" s="127">
        <v>6651</v>
      </c>
      <c r="F3232" s="127" t="s">
        <v>262</v>
      </c>
      <c r="G3232" s="127">
        <v>6651</v>
      </c>
      <c r="H3232" s="127">
        <v>2020</v>
      </c>
      <c r="I3232" s="127">
        <v>0</v>
      </c>
      <c r="J3232" s="127">
        <v>1</v>
      </c>
      <c r="K3232" s="127">
        <v>290.2</v>
      </c>
      <c r="L3232" s="127">
        <v>284.2</v>
      </c>
      <c r="M3232" s="127">
        <v>539889.09</v>
      </c>
      <c r="N3232" s="127">
        <v>197148.15</v>
      </c>
      <c r="O3232" s="127">
        <v>221152.61</v>
      </c>
      <c r="P3232" s="127">
        <v>130067.83</v>
      </c>
      <c r="Q3232" s="127">
        <v>1860.4</v>
      </c>
    </row>
    <row r="3233" spans="1:17" ht="38.25" x14ac:dyDescent="0.2">
      <c r="A3233" t="str">
        <f t="shared" si="50"/>
        <v>2020_6660</v>
      </c>
      <c r="D3233" s="126">
        <v>3231</v>
      </c>
      <c r="E3233" s="127">
        <v>6660</v>
      </c>
      <c r="F3233" s="127" t="s">
        <v>263</v>
      </c>
      <c r="G3233" s="127">
        <v>6660</v>
      </c>
      <c r="H3233" s="127">
        <v>2020</v>
      </c>
      <c r="I3233" s="127">
        <v>0</v>
      </c>
      <c r="J3233" s="127">
        <v>1</v>
      </c>
      <c r="K3233" s="127">
        <v>1522</v>
      </c>
      <c r="L3233" s="127">
        <v>1456.1</v>
      </c>
      <c r="M3233" s="127">
        <v>325135.71999999997</v>
      </c>
      <c r="N3233" s="127">
        <v>348063.94</v>
      </c>
      <c r="O3233" s="127">
        <v>358327.5</v>
      </c>
      <c r="P3233" s="127">
        <v>572426.69999999995</v>
      </c>
      <c r="Q3233" s="127">
        <v>213.62</v>
      </c>
    </row>
    <row r="3234" spans="1:17" x14ac:dyDescent="0.2">
      <c r="A3234" t="str">
        <f t="shared" si="50"/>
        <v>2020_6700</v>
      </c>
      <c r="D3234" s="126">
        <v>3232</v>
      </c>
      <c r="E3234" s="127">
        <v>6700</v>
      </c>
      <c r="F3234" s="127" t="s">
        <v>264</v>
      </c>
      <c r="G3234" s="127">
        <v>6700</v>
      </c>
      <c r="H3234" s="127">
        <v>2020</v>
      </c>
      <c r="I3234" s="127">
        <v>0</v>
      </c>
      <c r="J3234" s="127">
        <v>1</v>
      </c>
      <c r="K3234" s="127">
        <v>489.8</v>
      </c>
      <c r="L3234" s="127">
        <v>487.4</v>
      </c>
      <c r="M3234" s="127">
        <v>251456.08</v>
      </c>
      <c r="N3234" s="127">
        <v>62250.32</v>
      </c>
      <c r="O3234" s="127">
        <v>66870.91</v>
      </c>
      <c r="P3234" s="127">
        <v>296561.90999999997</v>
      </c>
      <c r="Q3234" s="127">
        <v>513.39</v>
      </c>
    </row>
    <row r="3235" spans="1:17" x14ac:dyDescent="0.2">
      <c r="A3235" t="str">
        <f t="shared" si="50"/>
        <v>2020_6759</v>
      </c>
      <c r="D3235" s="126">
        <v>3233</v>
      </c>
      <c r="E3235" s="127">
        <v>6759</v>
      </c>
      <c r="F3235" s="127" t="s">
        <v>265</v>
      </c>
      <c r="G3235" s="127">
        <v>6759</v>
      </c>
      <c r="H3235" s="127">
        <v>2020</v>
      </c>
      <c r="I3235" s="127">
        <v>0</v>
      </c>
      <c r="J3235" s="127">
        <v>1</v>
      </c>
      <c r="K3235" s="127">
        <v>573</v>
      </c>
      <c r="L3235" s="127">
        <v>538</v>
      </c>
      <c r="M3235" s="127">
        <v>547722.99</v>
      </c>
      <c r="N3235" s="127">
        <v>197680.02</v>
      </c>
      <c r="O3235" s="127">
        <v>200111.73</v>
      </c>
      <c r="P3235" s="127">
        <v>252380.5</v>
      </c>
      <c r="Q3235" s="127">
        <v>955.89</v>
      </c>
    </row>
    <row r="3236" spans="1:17" ht="25.5" x14ac:dyDescent="0.2">
      <c r="A3236" t="str">
        <f t="shared" si="50"/>
        <v>2020_6762</v>
      </c>
      <c r="D3236" s="126">
        <v>3234</v>
      </c>
      <c r="E3236" s="127">
        <v>6762</v>
      </c>
      <c r="F3236" s="127" t="s">
        <v>266</v>
      </c>
      <c r="G3236" s="127">
        <v>6762</v>
      </c>
      <c r="H3236" s="127">
        <v>2020</v>
      </c>
      <c r="I3236" s="127">
        <v>0</v>
      </c>
      <c r="J3236" s="127">
        <v>1</v>
      </c>
      <c r="K3236" s="127">
        <v>680.6</v>
      </c>
      <c r="L3236" s="127">
        <v>705.8</v>
      </c>
      <c r="M3236" s="127">
        <v>286295.07</v>
      </c>
      <c r="N3236" s="127">
        <v>91889.61</v>
      </c>
      <c r="O3236" s="127">
        <v>99367.09</v>
      </c>
      <c r="P3236" s="127">
        <v>196746.02</v>
      </c>
      <c r="Q3236" s="127">
        <v>420.65</v>
      </c>
    </row>
    <row r="3237" spans="1:17" ht="25.5" x14ac:dyDescent="0.2">
      <c r="A3237" t="str">
        <f t="shared" si="50"/>
        <v>2020_6768</v>
      </c>
      <c r="D3237" s="126">
        <v>3235</v>
      </c>
      <c r="E3237" s="127">
        <v>6768</v>
      </c>
      <c r="F3237" s="127" t="s">
        <v>267</v>
      </c>
      <c r="G3237" s="127">
        <v>6768</v>
      </c>
      <c r="H3237" s="127">
        <v>2020</v>
      </c>
      <c r="I3237" s="127">
        <v>0</v>
      </c>
      <c r="J3237" s="127">
        <v>1</v>
      </c>
      <c r="K3237" s="127">
        <v>1703.9</v>
      </c>
      <c r="L3237" s="127">
        <v>1650.9</v>
      </c>
      <c r="M3237" s="127">
        <v>1590945.32</v>
      </c>
      <c r="N3237" s="127">
        <v>1299918.04</v>
      </c>
      <c r="O3237" s="127">
        <v>1319649.18</v>
      </c>
      <c r="P3237" s="127">
        <v>595112.92000000004</v>
      </c>
      <c r="Q3237" s="127">
        <v>933.71</v>
      </c>
    </row>
    <row r="3238" spans="1:17" x14ac:dyDescent="0.2">
      <c r="A3238" t="str">
        <f t="shared" si="50"/>
        <v>2020_6795</v>
      </c>
      <c r="D3238" s="126">
        <v>3236</v>
      </c>
      <c r="E3238" s="127">
        <v>6795</v>
      </c>
      <c r="F3238" s="127" t="s">
        <v>268</v>
      </c>
      <c r="G3238" s="127">
        <v>6795</v>
      </c>
      <c r="H3238" s="127">
        <v>2020</v>
      </c>
      <c r="I3238" s="127">
        <v>0</v>
      </c>
      <c r="J3238" s="127">
        <v>1</v>
      </c>
      <c r="K3238" s="127">
        <v>10865.5</v>
      </c>
      <c r="L3238" s="127">
        <v>10569</v>
      </c>
      <c r="M3238" s="127">
        <v>1372377.08</v>
      </c>
      <c r="N3238" s="127">
        <v>1181496.19</v>
      </c>
      <c r="O3238" s="127">
        <v>1266315.68</v>
      </c>
      <c r="P3238" s="127">
        <v>1635515.95</v>
      </c>
      <c r="Q3238" s="127">
        <v>126.31</v>
      </c>
    </row>
    <row r="3239" spans="1:17" x14ac:dyDescent="0.2">
      <c r="A3239" t="str">
        <f t="shared" si="50"/>
        <v>2020_6822</v>
      </c>
      <c r="D3239" s="126">
        <v>3237</v>
      </c>
      <c r="E3239" s="127">
        <v>6822</v>
      </c>
      <c r="F3239" s="127" t="s">
        <v>269</v>
      </c>
      <c r="G3239" s="127">
        <v>6822</v>
      </c>
      <c r="H3239" s="127">
        <v>2020</v>
      </c>
      <c r="I3239" s="127">
        <v>0</v>
      </c>
      <c r="J3239" s="127">
        <v>1</v>
      </c>
      <c r="K3239" s="127">
        <v>11701.4</v>
      </c>
      <c r="L3239" s="127">
        <v>11373.4</v>
      </c>
      <c r="M3239" s="127">
        <v>4232974.62</v>
      </c>
      <c r="N3239" s="127">
        <v>4021824.18</v>
      </c>
      <c r="O3239" s="127">
        <v>4229812.21</v>
      </c>
      <c r="P3239" s="127">
        <v>1295468.95</v>
      </c>
      <c r="Q3239" s="127">
        <v>361.75</v>
      </c>
    </row>
    <row r="3240" spans="1:17" ht="38.25" x14ac:dyDescent="0.2">
      <c r="A3240" t="str">
        <f t="shared" si="50"/>
        <v>2020_6840</v>
      </c>
      <c r="D3240" s="126">
        <v>3238</v>
      </c>
      <c r="E3240" s="127">
        <v>6840</v>
      </c>
      <c r="F3240" s="127" t="s">
        <v>270</v>
      </c>
      <c r="G3240" s="127">
        <v>6840</v>
      </c>
      <c r="H3240" s="127">
        <v>2020</v>
      </c>
      <c r="I3240" s="127">
        <v>0</v>
      </c>
      <c r="J3240" s="127">
        <v>1</v>
      </c>
      <c r="K3240" s="127">
        <v>2126.1999999999998</v>
      </c>
      <c r="L3240" s="127">
        <v>2268.1999999999998</v>
      </c>
      <c r="M3240" s="127">
        <v>871187.83</v>
      </c>
      <c r="N3240" s="127">
        <v>395527.94</v>
      </c>
      <c r="O3240" s="127">
        <v>419263.4</v>
      </c>
      <c r="P3240" s="127">
        <v>402363.74</v>
      </c>
      <c r="Q3240" s="127">
        <v>409.74</v>
      </c>
    </row>
    <row r="3241" spans="1:17" x14ac:dyDescent="0.2">
      <c r="A3241" t="str">
        <f t="shared" si="50"/>
        <v>2020_6854</v>
      </c>
      <c r="D3241" s="126">
        <v>3239</v>
      </c>
      <c r="E3241" s="127">
        <v>6854</v>
      </c>
      <c r="F3241" s="127" t="s">
        <v>271</v>
      </c>
      <c r="G3241" s="127">
        <v>6854</v>
      </c>
      <c r="H3241" s="127">
        <v>2020</v>
      </c>
      <c r="I3241" s="127">
        <v>0</v>
      </c>
      <c r="J3241" s="127">
        <v>1</v>
      </c>
      <c r="K3241" s="127">
        <v>589</v>
      </c>
      <c r="L3241" s="127">
        <v>631.20000000000005</v>
      </c>
      <c r="M3241" s="127">
        <v>352048.09</v>
      </c>
      <c r="N3241" s="127">
        <v>156797.20000000001</v>
      </c>
      <c r="O3241" s="127">
        <v>195805.65</v>
      </c>
      <c r="P3241" s="127">
        <v>357032.16</v>
      </c>
      <c r="Q3241" s="127">
        <v>597.70000000000005</v>
      </c>
    </row>
    <row r="3242" spans="1:17" ht="25.5" x14ac:dyDescent="0.2">
      <c r="A3242" t="str">
        <f t="shared" si="50"/>
        <v>2020_6867</v>
      </c>
      <c r="D3242" s="126">
        <v>3240</v>
      </c>
      <c r="E3242" s="127">
        <v>6867</v>
      </c>
      <c r="F3242" s="127" t="s">
        <v>272</v>
      </c>
      <c r="G3242" s="127">
        <v>6867</v>
      </c>
      <c r="H3242" s="127">
        <v>2020</v>
      </c>
      <c r="I3242" s="127">
        <v>0</v>
      </c>
      <c r="J3242" s="127">
        <v>1</v>
      </c>
      <c r="K3242" s="127">
        <v>1773.3</v>
      </c>
      <c r="L3242" s="127">
        <v>1771.2</v>
      </c>
      <c r="M3242" s="127">
        <v>312258.81</v>
      </c>
      <c r="N3242" s="127">
        <v>212.83</v>
      </c>
      <c r="O3242" s="127">
        <v>2387.83</v>
      </c>
      <c r="P3242" s="127">
        <v>504744.91</v>
      </c>
      <c r="Q3242" s="127">
        <v>176.09</v>
      </c>
    </row>
    <row r="3243" spans="1:17" ht="38.25" x14ac:dyDescent="0.2">
      <c r="A3243" t="str">
        <f t="shared" si="50"/>
        <v>2020_6921</v>
      </c>
      <c r="D3243" s="126">
        <v>3241</v>
      </c>
      <c r="E3243" s="127">
        <v>6921</v>
      </c>
      <c r="F3243" s="127" t="s">
        <v>273</v>
      </c>
      <c r="G3243" s="127">
        <v>6921</v>
      </c>
      <c r="H3243" s="127">
        <v>2020</v>
      </c>
      <c r="I3243" s="127">
        <v>0</v>
      </c>
      <c r="J3243" s="127">
        <v>1</v>
      </c>
      <c r="K3243" s="127">
        <v>289.5</v>
      </c>
      <c r="L3243" s="127">
        <v>318.5</v>
      </c>
      <c r="M3243" s="127">
        <v>656827.1</v>
      </c>
      <c r="N3243" s="127">
        <v>333854.48</v>
      </c>
      <c r="O3243" s="127">
        <v>337477.6</v>
      </c>
      <c r="P3243" s="127">
        <v>131863.25</v>
      </c>
      <c r="Q3243" s="127">
        <v>2268.83</v>
      </c>
    </row>
    <row r="3244" spans="1:17" ht="25.5" x14ac:dyDescent="0.2">
      <c r="A3244" t="str">
        <f t="shared" si="50"/>
        <v>2020_6930</v>
      </c>
      <c r="D3244" s="126">
        <v>3242</v>
      </c>
      <c r="E3244" s="127">
        <v>6930</v>
      </c>
      <c r="F3244" s="127" t="s">
        <v>274</v>
      </c>
      <c r="G3244" s="127">
        <v>6930</v>
      </c>
      <c r="H3244" s="127">
        <v>2020</v>
      </c>
      <c r="I3244" s="127">
        <v>0</v>
      </c>
      <c r="J3244" s="127">
        <v>1</v>
      </c>
      <c r="K3244" s="127">
        <v>754.1</v>
      </c>
      <c r="L3244" s="127">
        <v>775.3</v>
      </c>
      <c r="M3244" s="127">
        <v>783669.64</v>
      </c>
      <c r="N3244" s="127">
        <v>150411.01999999999</v>
      </c>
      <c r="O3244" s="127">
        <v>153608.56</v>
      </c>
      <c r="P3244" s="127">
        <v>258214.24</v>
      </c>
      <c r="Q3244" s="127">
        <v>1039.21</v>
      </c>
    </row>
    <row r="3245" spans="1:17" ht="38.25" x14ac:dyDescent="0.2">
      <c r="A3245" t="str">
        <f t="shared" si="50"/>
        <v>2020_6937</v>
      </c>
      <c r="D3245" s="126">
        <v>3243</v>
      </c>
      <c r="E3245" s="127">
        <v>6937</v>
      </c>
      <c r="F3245" s="127" t="s">
        <v>347</v>
      </c>
      <c r="G3245" s="127">
        <v>6937</v>
      </c>
      <c r="H3245" s="127">
        <v>2020</v>
      </c>
      <c r="I3245" s="127">
        <v>0</v>
      </c>
      <c r="J3245" s="127">
        <v>1</v>
      </c>
      <c r="K3245" s="127">
        <v>458.4</v>
      </c>
      <c r="L3245" s="127">
        <v>937</v>
      </c>
      <c r="M3245" s="127">
        <v>129449.61</v>
      </c>
      <c r="N3245" s="127">
        <v>196067.44</v>
      </c>
      <c r="O3245" s="127">
        <v>230785.17</v>
      </c>
      <c r="P3245" s="127">
        <v>144576.31</v>
      </c>
      <c r="Q3245" s="127">
        <v>282.39</v>
      </c>
    </row>
    <row r="3246" spans="1:17" ht="25.5" x14ac:dyDescent="0.2">
      <c r="A3246" t="str">
        <f t="shared" si="50"/>
        <v>2020_6943</v>
      </c>
      <c r="D3246" s="126">
        <v>3244</v>
      </c>
      <c r="E3246" s="127">
        <v>6943</v>
      </c>
      <c r="F3246" s="127" t="s">
        <v>275</v>
      </c>
      <c r="G3246" s="127">
        <v>6943</v>
      </c>
      <c r="H3246" s="127">
        <v>2020</v>
      </c>
      <c r="I3246" s="127">
        <v>0</v>
      </c>
      <c r="J3246" s="127">
        <v>1</v>
      </c>
      <c r="K3246" s="127">
        <v>262</v>
      </c>
      <c r="L3246" s="127">
        <v>263</v>
      </c>
      <c r="M3246" s="127">
        <v>133053.46</v>
      </c>
      <c r="N3246" s="127">
        <v>148423.1</v>
      </c>
      <c r="O3246" s="127">
        <v>151184.60999999999</v>
      </c>
      <c r="P3246" s="127">
        <v>68307.5</v>
      </c>
      <c r="Q3246" s="127">
        <v>507.84</v>
      </c>
    </row>
    <row r="3247" spans="1:17" ht="38.25" x14ac:dyDescent="0.2">
      <c r="A3247" t="str">
        <f t="shared" si="50"/>
        <v>2020_6264</v>
      </c>
      <c r="D3247" s="126">
        <v>3245</v>
      </c>
      <c r="E3247" s="127">
        <v>6264</v>
      </c>
      <c r="F3247" s="127" t="s">
        <v>276</v>
      </c>
      <c r="G3247" s="127">
        <v>6264</v>
      </c>
      <c r="H3247" s="127">
        <v>2020</v>
      </c>
      <c r="I3247" s="127">
        <v>0</v>
      </c>
      <c r="J3247" s="127">
        <v>1</v>
      </c>
      <c r="K3247" s="127">
        <v>953.5</v>
      </c>
      <c r="L3247" s="127">
        <v>813.8</v>
      </c>
      <c r="M3247" s="127">
        <v>384478.1</v>
      </c>
      <c r="N3247" s="127">
        <v>148275.06</v>
      </c>
      <c r="O3247" s="127">
        <v>151973.03</v>
      </c>
      <c r="P3247" s="127">
        <v>266324.87</v>
      </c>
      <c r="Q3247" s="127">
        <v>403.23</v>
      </c>
    </row>
    <row r="3248" spans="1:17" ht="38.25" x14ac:dyDescent="0.2">
      <c r="A3248" t="str">
        <f t="shared" si="50"/>
        <v>2020_6950</v>
      </c>
      <c r="D3248" s="126">
        <v>3246</v>
      </c>
      <c r="E3248" s="127">
        <v>6950</v>
      </c>
      <c r="F3248" s="127" t="s">
        <v>348</v>
      </c>
      <c r="G3248" s="127">
        <v>6950</v>
      </c>
      <c r="H3248" s="127">
        <v>2020</v>
      </c>
      <c r="I3248" s="127">
        <v>0</v>
      </c>
      <c r="J3248" s="127">
        <v>1</v>
      </c>
      <c r="K3248" s="127">
        <v>1419</v>
      </c>
      <c r="L3248" s="127">
        <v>1370.8</v>
      </c>
      <c r="M3248" s="127">
        <v>881516.39</v>
      </c>
      <c r="N3248" s="127">
        <v>148850.06</v>
      </c>
      <c r="O3248" s="127">
        <v>162458.16</v>
      </c>
      <c r="P3248" s="127">
        <v>470970.53</v>
      </c>
      <c r="Q3248" s="127">
        <v>621.22</v>
      </c>
    </row>
    <row r="3249" spans="1:17" ht="38.25" x14ac:dyDescent="0.2">
      <c r="A3249" t="str">
        <f t="shared" si="50"/>
        <v>2020_6957</v>
      </c>
      <c r="D3249" s="126">
        <v>3247</v>
      </c>
      <c r="E3249" s="127">
        <v>6957</v>
      </c>
      <c r="F3249" s="127" t="s">
        <v>277</v>
      </c>
      <c r="G3249" s="127">
        <v>6957</v>
      </c>
      <c r="H3249" s="127">
        <v>2020</v>
      </c>
      <c r="I3249" s="127">
        <v>0</v>
      </c>
      <c r="J3249" s="127">
        <v>1</v>
      </c>
      <c r="K3249" s="127">
        <v>8989.1</v>
      </c>
      <c r="L3249" s="127">
        <v>9075.7000000000007</v>
      </c>
      <c r="M3249" s="127">
        <v>15911600.050000001</v>
      </c>
      <c r="N3249" s="127">
        <v>1014409.27</v>
      </c>
      <c r="O3249" s="127">
        <v>1380096.21</v>
      </c>
      <c r="P3249" s="127">
        <v>2234393.7799999998</v>
      </c>
      <c r="Q3249" s="127">
        <v>1770.1</v>
      </c>
    </row>
    <row r="3250" spans="1:17" ht="25.5" x14ac:dyDescent="0.2">
      <c r="A3250" t="str">
        <f t="shared" si="50"/>
        <v>2020_5922</v>
      </c>
      <c r="D3250" s="126">
        <v>3248</v>
      </c>
      <c r="E3250" s="127">
        <v>5922</v>
      </c>
      <c r="F3250" s="127" t="s">
        <v>349</v>
      </c>
      <c r="G3250" s="127">
        <v>5922</v>
      </c>
      <c r="H3250" s="127">
        <v>2020</v>
      </c>
      <c r="I3250" s="127">
        <v>0</v>
      </c>
      <c r="J3250" s="127">
        <v>1</v>
      </c>
      <c r="K3250" s="127">
        <v>717.4</v>
      </c>
      <c r="L3250" s="127">
        <v>667.3</v>
      </c>
      <c r="M3250" s="127">
        <v>906406</v>
      </c>
      <c r="N3250" s="127">
        <v>0</v>
      </c>
      <c r="O3250" s="127">
        <v>7177.38</v>
      </c>
      <c r="P3250" s="127">
        <v>118008.51</v>
      </c>
      <c r="Q3250" s="127">
        <v>1263.46</v>
      </c>
    </row>
    <row r="3251" spans="1:17" ht="25.5" x14ac:dyDescent="0.2">
      <c r="A3251" t="str">
        <f t="shared" si="50"/>
        <v>2020_819</v>
      </c>
      <c r="D3251" s="126">
        <v>3249</v>
      </c>
      <c r="E3251" s="127">
        <v>819</v>
      </c>
      <c r="F3251" s="127" t="s">
        <v>278</v>
      </c>
      <c r="G3251" s="127">
        <v>819</v>
      </c>
      <c r="H3251" s="127">
        <v>2020</v>
      </c>
      <c r="I3251" s="127">
        <v>0</v>
      </c>
      <c r="J3251" s="127">
        <v>1</v>
      </c>
      <c r="K3251" s="127">
        <v>561.5</v>
      </c>
      <c r="L3251" s="127">
        <v>560.5</v>
      </c>
      <c r="M3251" s="127">
        <v>510386.54</v>
      </c>
      <c r="N3251" s="127">
        <v>447428.86</v>
      </c>
      <c r="O3251" s="127">
        <v>461709.88</v>
      </c>
      <c r="P3251" s="127">
        <v>238011.87</v>
      </c>
      <c r="Q3251" s="127">
        <v>908.97</v>
      </c>
    </row>
    <row r="3252" spans="1:17" ht="25.5" x14ac:dyDescent="0.2">
      <c r="A3252" t="str">
        <f t="shared" si="50"/>
        <v>2020_6969</v>
      </c>
      <c r="D3252" s="126">
        <v>3250</v>
      </c>
      <c r="E3252" s="127">
        <v>6969</v>
      </c>
      <c r="F3252" s="127" t="s">
        <v>279</v>
      </c>
      <c r="G3252" s="127">
        <v>6969</v>
      </c>
      <c r="H3252" s="127">
        <v>2020</v>
      </c>
      <c r="I3252" s="127">
        <v>0</v>
      </c>
      <c r="J3252" s="127">
        <v>1</v>
      </c>
      <c r="K3252" s="127">
        <v>322.60000000000002</v>
      </c>
      <c r="L3252" s="127">
        <v>274</v>
      </c>
      <c r="M3252" s="127">
        <v>913996.49</v>
      </c>
      <c r="N3252" s="127">
        <v>390512.44</v>
      </c>
      <c r="O3252" s="127">
        <v>395376.77</v>
      </c>
      <c r="P3252" s="127">
        <v>206700.98</v>
      </c>
      <c r="Q3252" s="127">
        <v>2833.22</v>
      </c>
    </row>
    <row r="3253" spans="1:17" ht="25.5" x14ac:dyDescent="0.2">
      <c r="A3253" t="str">
        <f t="shared" si="50"/>
        <v>2020_6975</v>
      </c>
      <c r="D3253" s="126">
        <v>3251</v>
      </c>
      <c r="E3253" s="127">
        <v>6975</v>
      </c>
      <c r="F3253" s="127" t="s">
        <v>280</v>
      </c>
      <c r="G3253" s="127">
        <v>6975</v>
      </c>
      <c r="H3253" s="127">
        <v>2020</v>
      </c>
      <c r="I3253" s="127">
        <v>0</v>
      </c>
      <c r="J3253" s="127">
        <v>1</v>
      </c>
      <c r="K3253" s="127">
        <v>1301.7</v>
      </c>
      <c r="L3253" s="127">
        <v>1312</v>
      </c>
      <c r="M3253" s="127">
        <v>254823.83</v>
      </c>
      <c r="N3253" s="127">
        <v>174185.68</v>
      </c>
      <c r="O3253" s="127">
        <v>178961.94</v>
      </c>
      <c r="P3253" s="127">
        <v>205098.14</v>
      </c>
      <c r="Q3253" s="127">
        <v>195.76</v>
      </c>
    </row>
    <row r="3254" spans="1:17" ht="25.5" x14ac:dyDescent="0.2">
      <c r="A3254" t="str">
        <f t="shared" si="50"/>
        <v>2020_6983</v>
      </c>
      <c r="D3254" s="126">
        <v>3252</v>
      </c>
      <c r="E3254" s="127">
        <v>6983</v>
      </c>
      <c r="F3254" s="127" t="s">
        <v>281</v>
      </c>
      <c r="G3254" s="127">
        <v>6983</v>
      </c>
      <c r="H3254" s="127">
        <v>2020</v>
      </c>
      <c r="I3254" s="127">
        <v>0</v>
      </c>
      <c r="J3254" s="127">
        <v>1</v>
      </c>
      <c r="K3254" s="127">
        <v>952.3</v>
      </c>
      <c r="L3254" s="127">
        <v>926.3</v>
      </c>
      <c r="M3254" s="127">
        <v>272105.37</v>
      </c>
      <c r="N3254" s="127">
        <v>194290.78</v>
      </c>
      <c r="O3254" s="127">
        <v>202709.31</v>
      </c>
      <c r="P3254" s="127">
        <v>178499.75</v>
      </c>
      <c r="Q3254" s="127">
        <v>285.73</v>
      </c>
    </row>
    <row r="3255" spans="1:17" ht="25.5" x14ac:dyDescent="0.2">
      <c r="A3255" t="str">
        <f t="shared" si="50"/>
        <v>2020_6985</v>
      </c>
      <c r="D3255" s="126">
        <v>3253</v>
      </c>
      <c r="E3255" s="127">
        <v>6985</v>
      </c>
      <c r="F3255" s="127" t="s">
        <v>282</v>
      </c>
      <c r="G3255" s="127">
        <v>6985</v>
      </c>
      <c r="H3255" s="127">
        <v>2020</v>
      </c>
      <c r="I3255" s="127">
        <v>0</v>
      </c>
      <c r="J3255" s="127">
        <v>1</v>
      </c>
      <c r="K3255" s="127">
        <v>822.2</v>
      </c>
      <c r="L3255" s="127">
        <v>944.3</v>
      </c>
      <c r="M3255" s="127">
        <v>201132.74</v>
      </c>
      <c r="N3255" s="127">
        <v>167013.51</v>
      </c>
      <c r="O3255" s="127">
        <v>169477.11</v>
      </c>
      <c r="P3255" s="127">
        <v>179714.54</v>
      </c>
      <c r="Q3255" s="127">
        <v>244.63</v>
      </c>
    </row>
    <row r="3256" spans="1:17" ht="25.5" x14ac:dyDescent="0.2">
      <c r="A3256" t="str">
        <f t="shared" si="50"/>
        <v>2020_6987</v>
      </c>
      <c r="D3256" s="126">
        <v>3254</v>
      </c>
      <c r="E3256" s="127">
        <v>6987</v>
      </c>
      <c r="F3256" s="127" t="s">
        <v>283</v>
      </c>
      <c r="G3256" s="127">
        <v>6987</v>
      </c>
      <c r="H3256" s="127">
        <v>2020</v>
      </c>
      <c r="I3256" s="127">
        <v>0</v>
      </c>
      <c r="J3256" s="127">
        <v>1</v>
      </c>
      <c r="K3256" s="127">
        <v>633.70000000000005</v>
      </c>
      <c r="L3256" s="127">
        <v>614.70000000000005</v>
      </c>
      <c r="M3256" s="127">
        <v>1360996.28</v>
      </c>
      <c r="N3256" s="127">
        <v>634036.56999999995</v>
      </c>
      <c r="O3256" s="127">
        <v>643090.15</v>
      </c>
      <c r="P3256" s="127">
        <v>298300.07</v>
      </c>
      <c r="Q3256" s="127">
        <v>2147.6999999999998</v>
      </c>
    </row>
    <row r="3257" spans="1:17" ht="25.5" x14ac:dyDescent="0.2">
      <c r="A3257" t="str">
        <f t="shared" si="50"/>
        <v>2020_6990</v>
      </c>
      <c r="D3257" s="126">
        <v>3255</v>
      </c>
      <c r="E3257" s="127">
        <v>6990</v>
      </c>
      <c r="F3257" s="127" t="s">
        <v>284</v>
      </c>
      <c r="G3257" s="127">
        <v>6990</v>
      </c>
      <c r="H3257" s="127">
        <v>2020</v>
      </c>
      <c r="I3257" s="127">
        <v>0</v>
      </c>
      <c r="J3257" s="127">
        <v>1</v>
      </c>
      <c r="K3257" s="127">
        <v>877.9</v>
      </c>
      <c r="L3257" s="127">
        <v>829.7</v>
      </c>
      <c r="M3257" s="127">
        <v>262457.56</v>
      </c>
      <c r="N3257" s="127">
        <v>517260.76</v>
      </c>
      <c r="O3257" s="127">
        <v>524698.89</v>
      </c>
      <c r="P3257" s="127">
        <v>428758.42</v>
      </c>
      <c r="Q3257" s="127">
        <v>298.95999999999998</v>
      </c>
    </row>
    <row r="3258" spans="1:17" ht="38.25" x14ac:dyDescent="0.2">
      <c r="A3258" t="str">
        <f t="shared" si="50"/>
        <v>2020_6961</v>
      </c>
      <c r="D3258" s="126">
        <v>3256</v>
      </c>
      <c r="E3258" s="127">
        <v>6961</v>
      </c>
      <c r="F3258" s="127" t="s">
        <v>350</v>
      </c>
      <c r="G3258" s="127">
        <v>6961</v>
      </c>
      <c r="H3258" s="127">
        <v>2020</v>
      </c>
      <c r="I3258" s="127">
        <v>0</v>
      </c>
      <c r="J3258" s="127">
        <v>1</v>
      </c>
      <c r="K3258" s="127">
        <v>3129.6</v>
      </c>
      <c r="L3258" s="127">
        <v>3358.8</v>
      </c>
      <c r="M3258" s="127">
        <v>3614035.66</v>
      </c>
      <c r="N3258" s="127">
        <v>1841495.39</v>
      </c>
      <c r="O3258" s="127">
        <v>1919157.65</v>
      </c>
      <c r="P3258" s="127">
        <v>1133378.69</v>
      </c>
      <c r="Q3258" s="127">
        <v>1154.79</v>
      </c>
    </row>
    <row r="3259" spans="1:17" ht="25.5" x14ac:dyDescent="0.2">
      <c r="A3259" t="str">
        <f t="shared" si="50"/>
        <v>2020_6992</v>
      </c>
      <c r="D3259" s="126">
        <v>3257</v>
      </c>
      <c r="E3259" s="127">
        <v>6992</v>
      </c>
      <c r="F3259" s="127" t="s">
        <v>285</v>
      </c>
      <c r="G3259" s="127">
        <v>6992</v>
      </c>
      <c r="H3259" s="127">
        <v>2020</v>
      </c>
      <c r="I3259" s="127">
        <v>0</v>
      </c>
      <c r="J3259" s="127">
        <v>1</v>
      </c>
      <c r="K3259" s="127">
        <v>551.79999999999995</v>
      </c>
      <c r="L3259" s="127">
        <v>578</v>
      </c>
      <c r="M3259" s="127">
        <v>377964.04</v>
      </c>
      <c r="N3259" s="127">
        <v>231263.65</v>
      </c>
      <c r="O3259" s="127">
        <v>239445.87</v>
      </c>
      <c r="P3259" s="127">
        <v>379152.35</v>
      </c>
      <c r="Q3259" s="127">
        <v>684.97</v>
      </c>
    </row>
    <row r="3260" spans="1:17" x14ac:dyDescent="0.2">
      <c r="A3260" t="str">
        <f t="shared" si="50"/>
        <v>2020_7002</v>
      </c>
      <c r="D3260" s="126">
        <v>3258</v>
      </c>
      <c r="E3260" s="127">
        <v>7002</v>
      </c>
      <c r="F3260" s="127" t="s">
        <v>286</v>
      </c>
      <c r="G3260" s="127">
        <v>7002</v>
      </c>
      <c r="H3260" s="127">
        <v>2020</v>
      </c>
      <c r="I3260" s="127">
        <v>0</v>
      </c>
      <c r="J3260" s="127">
        <v>1</v>
      </c>
      <c r="K3260" s="127">
        <v>189.1</v>
      </c>
      <c r="L3260" s="127">
        <v>183.1</v>
      </c>
      <c r="M3260" s="127">
        <v>343311.14</v>
      </c>
      <c r="N3260" s="127">
        <v>253394.34</v>
      </c>
      <c r="O3260" s="127">
        <v>256798.86</v>
      </c>
      <c r="P3260" s="127">
        <v>225615.45</v>
      </c>
      <c r="Q3260" s="127">
        <v>1815.5</v>
      </c>
    </row>
    <row r="3261" spans="1:17" ht="25.5" x14ac:dyDescent="0.2">
      <c r="A3261" t="str">
        <f t="shared" si="50"/>
        <v>2020_7029</v>
      </c>
      <c r="D3261" s="126">
        <v>3259</v>
      </c>
      <c r="E3261" s="127">
        <v>7029</v>
      </c>
      <c r="F3261" s="127" t="s">
        <v>287</v>
      </c>
      <c r="G3261" s="127">
        <v>7029</v>
      </c>
      <c r="H3261" s="127">
        <v>2020</v>
      </c>
      <c r="I3261" s="127">
        <v>0</v>
      </c>
      <c r="J3261" s="127">
        <v>1</v>
      </c>
      <c r="K3261" s="127">
        <v>1138.4000000000001</v>
      </c>
      <c r="L3261" s="127">
        <v>1177.3</v>
      </c>
      <c r="M3261" s="127">
        <v>585763.54</v>
      </c>
      <c r="N3261" s="127">
        <v>396672.91</v>
      </c>
      <c r="O3261" s="127">
        <v>423247.27</v>
      </c>
      <c r="P3261" s="127">
        <v>386647.67</v>
      </c>
      <c r="Q3261" s="127">
        <v>514.54999999999995</v>
      </c>
    </row>
    <row r="3262" spans="1:17" x14ac:dyDescent="0.2">
      <c r="A3262" t="str">
        <f t="shared" si="50"/>
        <v>2020_7038</v>
      </c>
      <c r="D3262" s="126">
        <v>3260</v>
      </c>
      <c r="E3262" s="127">
        <v>7038</v>
      </c>
      <c r="F3262" s="127" t="s">
        <v>288</v>
      </c>
      <c r="G3262" s="127">
        <v>7038</v>
      </c>
      <c r="H3262" s="127">
        <v>2020</v>
      </c>
      <c r="I3262" s="127">
        <v>0</v>
      </c>
      <c r="J3262" s="127">
        <v>1</v>
      </c>
      <c r="K3262" s="127">
        <v>849.9</v>
      </c>
      <c r="L3262" s="127">
        <v>898.6</v>
      </c>
      <c r="M3262" s="127">
        <v>479646.6</v>
      </c>
      <c r="N3262" s="127">
        <v>273681.73</v>
      </c>
      <c r="O3262" s="127">
        <v>287879.28000000003</v>
      </c>
      <c r="P3262" s="127">
        <v>244553.19</v>
      </c>
      <c r="Q3262" s="127">
        <v>564.36</v>
      </c>
    </row>
    <row r="3263" spans="1:17" ht="25.5" x14ac:dyDescent="0.2">
      <c r="A3263" t="str">
        <f t="shared" si="50"/>
        <v>2020_7047</v>
      </c>
      <c r="D3263" s="126">
        <v>3261</v>
      </c>
      <c r="E3263" s="127">
        <v>7047</v>
      </c>
      <c r="F3263" s="127" t="s">
        <v>289</v>
      </c>
      <c r="G3263" s="127">
        <v>7047</v>
      </c>
      <c r="H3263" s="127">
        <v>2020</v>
      </c>
      <c r="I3263" s="127">
        <v>0</v>
      </c>
      <c r="J3263" s="127">
        <v>1</v>
      </c>
      <c r="K3263" s="127">
        <v>308.10000000000002</v>
      </c>
      <c r="L3263" s="127">
        <v>392.1</v>
      </c>
      <c r="M3263" s="127">
        <v>105737.42</v>
      </c>
      <c r="N3263" s="127">
        <v>34707</v>
      </c>
      <c r="O3263" s="127">
        <v>35122.6</v>
      </c>
      <c r="P3263" s="127">
        <v>67219</v>
      </c>
      <c r="Q3263" s="127">
        <v>343.19</v>
      </c>
    </row>
    <row r="3264" spans="1:17" x14ac:dyDescent="0.2">
      <c r="A3264" t="str">
        <f t="shared" si="50"/>
        <v>2020_7056</v>
      </c>
      <c r="D3264" s="126">
        <v>3262</v>
      </c>
      <c r="E3264" s="127">
        <v>7056</v>
      </c>
      <c r="F3264" s="127" t="s">
        <v>290</v>
      </c>
      <c r="G3264" s="127">
        <v>7056</v>
      </c>
      <c r="H3264" s="127">
        <v>2020</v>
      </c>
      <c r="I3264" s="127">
        <v>0</v>
      </c>
      <c r="J3264" s="127">
        <v>1</v>
      </c>
      <c r="K3264" s="127">
        <v>1728</v>
      </c>
      <c r="L3264" s="127">
        <v>1678.7</v>
      </c>
      <c r="M3264" s="127">
        <v>2298977.65</v>
      </c>
      <c r="N3264" s="127">
        <v>492881.03</v>
      </c>
      <c r="O3264" s="127">
        <v>530890.31999999995</v>
      </c>
      <c r="P3264" s="127">
        <v>339201</v>
      </c>
      <c r="Q3264" s="127">
        <v>1330.43</v>
      </c>
    </row>
    <row r="3265" spans="1:17" ht="25.5" x14ac:dyDescent="0.2">
      <c r="A3265" t="str">
        <f t="shared" si="50"/>
        <v>2020_7092</v>
      </c>
      <c r="D3265" s="126">
        <v>3263</v>
      </c>
      <c r="E3265" s="127">
        <v>7092</v>
      </c>
      <c r="F3265" s="127" t="s">
        <v>291</v>
      </c>
      <c r="G3265" s="127">
        <v>7092</v>
      </c>
      <c r="H3265" s="127">
        <v>2020</v>
      </c>
      <c r="I3265" s="127">
        <v>0</v>
      </c>
      <c r="J3265" s="127">
        <v>1</v>
      </c>
      <c r="K3265" s="127">
        <v>454.1</v>
      </c>
      <c r="L3265" s="127">
        <v>441.1</v>
      </c>
      <c r="M3265" s="127">
        <v>847184.62</v>
      </c>
      <c r="N3265" s="127">
        <v>588934.19999999995</v>
      </c>
      <c r="O3265" s="127">
        <v>593250.56000000006</v>
      </c>
      <c r="P3265" s="127">
        <v>177133.1</v>
      </c>
      <c r="Q3265" s="127">
        <v>1865.63</v>
      </c>
    </row>
    <row r="3266" spans="1:17" ht="25.5" x14ac:dyDescent="0.2">
      <c r="A3266" t="str">
        <f t="shared" si="50"/>
        <v>2020_7098</v>
      </c>
      <c r="D3266" s="126">
        <v>3264</v>
      </c>
      <c r="E3266" s="127">
        <v>7098</v>
      </c>
      <c r="F3266" s="127" t="s">
        <v>292</v>
      </c>
      <c r="G3266" s="127">
        <v>7098</v>
      </c>
      <c r="H3266" s="127">
        <v>2020</v>
      </c>
      <c r="I3266" s="127">
        <v>0</v>
      </c>
      <c r="J3266" s="127">
        <v>1</v>
      </c>
      <c r="K3266" s="127">
        <v>557.1</v>
      </c>
      <c r="L3266" s="127">
        <v>580.4</v>
      </c>
      <c r="M3266" s="127">
        <v>167077.93</v>
      </c>
      <c r="N3266" s="127">
        <v>132360.79999999999</v>
      </c>
      <c r="O3266" s="127">
        <v>135619.91</v>
      </c>
      <c r="P3266" s="127">
        <v>215802.93</v>
      </c>
      <c r="Q3266" s="127">
        <v>299.91000000000003</v>
      </c>
    </row>
    <row r="3267" spans="1:17" ht="25.5" x14ac:dyDescent="0.2">
      <c r="A3267" t="str">
        <f t="shared" si="50"/>
        <v>2020_7110</v>
      </c>
      <c r="D3267" s="126">
        <v>3265</v>
      </c>
      <c r="E3267" s="127">
        <v>7110</v>
      </c>
      <c r="F3267" s="127" t="s">
        <v>293</v>
      </c>
      <c r="G3267" s="127">
        <v>7110</v>
      </c>
      <c r="H3267" s="127">
        <v>2020</v>
      </c>
      <c r="I3267" s="127">
        <v>0</v>
      </c>
      <c r="J3267" s="127">
        <v>1</v>
      </c>
      <c r="K3267" s="127">
        <v>980</v>
      </c>
      <c r="L3267" s="127">
        <v>1034.3</v>
      </c>
      <c r="M3267" s="127">
        <v>418994.76</v>
      </c>
      <c r="N3267" s="127">
        <v>302726.83</v>
      </c>
      <c r="O3267" s="127">
        <v>330112.13</v>
      </c>
      <c r="P3267" s="127">
        <v>296598.43</v>
      </c>
      <c r="Q3267" s="127">
        <v>427.55</v>
      </c>
    </row>
    <row r="3268" spans="1:17" x14ac:dyDescent="0.2">
      <c r="A3268" t="str">
        <f t="shared" ref="A3268:A3331" si="51">CONCATENATE(H3268,"_",G3268)</f>
        <v>2021_9</v>
      </c>
      <c r="D3268" s="126">
        <v>3266</v>
      </c>
      <c r="E3268" s="127">
        <v>9</v>
      </c>
      <c r="F3268" s="127" t="s">
        <v>0</v>
      </c>
      <c r="G3268" s="127">
        <v>9</v>
      </c>
      <c r="H3268" s="127">
        <v>2021</v>
      </c>
      <c r="I3268" s="127">
        <v>0</v>
      </c>
      <c r="J3268" s="127">
        <v>1</v>
      </c>
      <c r="K3268" s="127">
        <v>676.2</v>
      </c>
      <c r="L3268" s="127">
        <v>623.20000000000005</v>
      </c>
      <c r="M3268" s="127">
        <v>465377.87</v>
      </c>
      <c r="N3268" s="127">
        <v>201555.51</v>
      </c>
      <c r="O3268" s="127">
        <v>209457.77</v>
      </c>
      <c r="P3268" s="127">
        <v>289908.64</v>
      </c>
      <c r="Q3268" s="127">
        <v>688.23</v>
      </c>
    </row>
    <row r="3269" spans="1:17" x14ac:dyDescent="0.2">
      <c r="A3269" t="str">
        <f t="shared" si="51"/>
        <v>2021_441</v>
      </c>
      <c r="D3269" s="126">
        <v>3267</v>
      </c>
      <c r="E3269" s="127">
        <v>441</v>
      </c>
      <c r="F3269" s="127" t="s">
        <v>295</v>
      </c>
      <c r="G3269" s="127">
        <v>441</v>
      </c>
      <c r="H3269" s="127">
        <v>2021</v>
      </c>
      <c r="I3269" s="127">
        <v>0</v>
      </c>
      <c r="J3269" s="127">
        <v>1</v>
      </c>
      <c r="K3269" s="127">
        <v>755</v>
      </c>
      <c r="L3269" s="127">
        <v>687.2</v>
      </c>
      <c r="M3269" s="127">
        <v>473838.27</v>
      </c>
      <c r="N3269" s="127">
        <v>318299.03000000003</v>
      </c>
      <c r="O3269" s="127">
        <v>323657.61</v>
      </c>
      <c r="P3269" s="127">
        <v>106518.5</v>
      </c>
      <c r="Q3269" s="127">
        <v>627.6</v>
      </c>
    </row>
    <row r="3270" spans="1:17" ht="25.5" x14ac:dyDescent="0.2">
      <c r="A3270" t="str">
        <f t="shared" si="51"/>
        <v>2021_18</v>
      </c>
      <c r="D3270" s="126">
        <v>3268</v>
      </c>
      <c r="E3270" s="127">
        <v>18</v>
      </c>
      <c r="F3270" s="127" t="s">
        <v>10</v>
      </c>
      <c r="G3270" s="127">
        <v>18</v>
      </c>
      <c r="H3270" s="127">
        <v>2021</v>
      </c>
      <c r="I3270" s="127">
        <v>0</v>
      </c>
      <c r="J3270" s="127">
        <v>1</v>
      </c>
      <c r="K3270" s="127">
        <v>295.2</v>
      </c>
      <c r="L3270" s="127">
        <v>242.1</v>
      </c>
      <c r="M3270" s="127">
        <v>223331.97</v>
      </c>
      <c r="N3270" s="127">
        <v>50201.84</v>
      </c>
      <c r="O3270" s="127">
        <v>55714.68</v>
      </c>
      <c r="P3270" s="127">
        <v>96809.5</v>
      </c>
      <c r="Q3270" s="127">
        <v>756.54</v>
      </c>
    </row>
    <row r="3271" spans="1:17" ht="38.25" x14ac:dyDescent="0.2">
      <c r="A3271" t="str">
        <f t="shared" si="51"/>
        <v>2021_27</v>
      </c>
      <c r="D3271" s="126">
        <v>3269</v>
      </c>
      <c r="E3271" s="127">
        <v>27</v>
      </c>
      <c r="F3271" s="127" t="s">
        <v>324</v>
      </c>
      <c r="G3271" s="127">
        <v>27</v>
      </c>
      <c r="H3271" s="127">
        <v>2021</v>
      </c>
      <c r="I3271" s="127">
        <v>0</v>
      </c>
      <c r="J3271" s="127">
        <v>1</v>
      </c>
      <c r="K3271" s="127">
        <v>2004.3</v>
      </c>
      <c r="L3271" s="127">
        <v>2071.8000000000002</v>
      </c>
      <c r="M3271" s="127">
        <v>1594850.19</v>
      </c>
      <c r="N3271" s="127">
        <v>254860.23</v>
      </c>
      <c r="O3271" s="127">
        <v>274573.40999999997</v>
      </c>
      <c r="P3271" s="127">
        <v>276997.84999999998</v>
      </c>
      <c r="Q3271" s="127">
        <v>795.71</v>
      </c>
    </row>
    <row r="3272" spans="1:17" ht="25.5" x14ac:dyDescent="0.2">
      <c r="A3272" t="str">
        <f t="shared" si="51"/>
        <v>2021_63</v>
      </c>
      <c r="D3272" s="126">
        <v>3270</v>
      </c>
      <c r="E3272" s="127">
        <v>63</v>
      </c>
      <c r="F3272" s="127" t="s">
        <v>325</v>
      </c>
      <c r="G3272" s="127">
        <v>63</v>
      </c>
      <c r="H3272" s="127">
        <v>2021</v>
      </c>
      <c r="I3272" s="127">
        <v>0</v>
      </c>
      <c r="J3272" s="127">
        <v>1</v>
      </c>
      <c r="K3272" s="127">
        <v>539.5</v>
      </c>
      <c r="L3272" s="127">
        <v>519.5</v>
      </c>
      <c r="M3272" s="127">
        <v>300754.37</v>
      </c>
      <c r="N3272" s="127">
        <v>401969.66</v>
      </c>
      <c r="O3272" s="127">
        <v>405378.73</v>
      </c>
      <c r="P3272" s="127">
        <v>319733.73</v>
      </c>
      <c r="Q3272" s="127">
        <v>557.47</v>
      </c>
    </row>
    <row r="3273" spans="1:17" ht="38.25" x14ac:dyDescent="0.2">
      <c r="A3273" t="str">
        <f t="shared" si="51"/>
        <v>2021_72</v>
      </c>
      <c r="D3273" s="126">
        <v>3271</v>
      </c>
      <c r="E3273" s="127">
        <v>72</v>
      </c>
      <c r="F3273" s="127" t="s">
        <v>11</v>
      </c>
      <c r="G3273" s="127">
        <v>72</v>
      </c>
      <c r="H3273" s="127">
        <v>2021</v>
      </c>
      <c r="I3273" s="127">
        <v>0</v>
      </c>
      <c r="J3273" s="127">
        <v>1</v>
      </c>
      <c r="K3273" s="127">
        <v>215.7</v>
      </c>
      <c r="L3273" s="127">
        <v>106</v>
      </c>
      <c r="M3273" s="127">
        <v>331152.64000000001</v>
      </c>
      <c r="N3273" s="127">
        <v>50275.49</v>
      </c>
      <c r="O3273" s="127">
        <v>53209.08</v>
      </c>
      <c r="P3273" s="127">
        <v>108500.52</v>
      </c>
      <c r="Q3273" s="127">
        <v>1535.25</v>
      </c>
    </row>
    <row r="3274" spans="1:17" x14ac:dyDescent="0.2">
      <c r="A3274" t="str">
        <f t="shared" si="51"/>
        <v>2021_81</v>
      </c>
      <c r="D3274" s="126">
        <v>3272</v>
      </c>
      <c r="E3274" s="127">
        <v>81</v>
      </c>
      <c r="F3274" s="127" t="s">
        <v>12</v>
      </c>
      <c r="G3274" s="127">
        <v>81</v>
      </c>
      <c r="H3274" s="127">
        <v>2021</v>
      </c>
      <c r="I3274" s="127">
        <v>0</v>
      </c>
      <c r="J3274" s="127">
        <v>1</v>
      </c>
      <c r="K3274" s="127">
        <v>1149.9000000000001</v>
      </c>
      <c r="L3274" s="127">
        <v>1131.5999999999999</v>
      </c>
      <c r="M3274" s="127">
        <v>1053313.25</v>
      </c>
      <c r="N3274" s="127">
        <v>404610.64</v>
      </c>
      <c r="O3274" s="127">
        <v>412242.51</v>
      </c>
      <c r="P3274" s="127">
        <v>317086.37</v>
      </c>
      <c r="Q3274" s="127">
        <v>916</v>
      </c>
    </row>
    <row r="3275" spans="1:17" x14ac:dyDescent="0.2">
      <c r="A3275" t="str">
        <f t="shared" si="51"/>
        <v>2021_99</v>
      </c>
      <c r="D3275" s="126">
        <v>3273</v>
      </c>
      <c r="E3275" s="127">
        <v>99</v>
      </c>
      <c r="F3275" s="127" t="s">
        <v>13</v>
      </c>
      <c r="G3275" s="127">
        <v>99</v>
      </c>
      <c r="H3275" s="127">
        <v>2021</v>
      </c>
      <c r="I3275" s="127">
        <v>0</v>
      </c>
      <c r="J3275" s="127">
        <v>1</v>
      </c>
      <c r="K3275" s="127">
        <v>516.1</v>
      </c>
      <c r="L3275" s="127">
        <v>670</v>
      </c>
      <c r="M3275" s="127">
        <v>233308.86</v>
      </c>
      <c r="N3275" s="127">
        <v>76028.639999999999</v>
      </c>
      <c r="O3275" s="127">
        <v>79831.009999999995</v>
      </c>
      <c r="P3275" s="127">
        <v>126602.68</v>
      </c>
      <c r="Q3275" s="127">
        <v>452.06</v>
      </c>
    </row>
    <row r="3276" spans="1:17" x14ac:dyDescent="0.2">
      <c r="A3276" t="str">
        <f t="shared" si="51"/>
        <v>2021_108</v>
      </c>
      <c r="D3276" s="126">
        <v>3274</v>
      </c>
      <c r="E3276" s="127">
        <v>108</v>
      </c>
      <c r="F3276" s="127" t="s">
        <v>14</v>
      </c>
      <c r="G3276" s="127">
        <v>108</v>
      </c>
      <c r="H3276" s="127">
        <v>2021</v>
      </c>
      <c r="I3276" s="127">
        <v>0</v>
      </c>
      <c r="J3276" s="127">
        <v>1</v>
      </c>
      <c r="K3276" s="127">
        <v>253.3</v>
      </c>
      <c r="L3276" s="127">
        <v>139</v>
      </c>
      <c r="M3276" s="127">
        <v>136140.57999999999</v>
      </c>
      <c r="N3276" s="127">
        <v>45551.199999999997</v>
      </c>
      <c r="O3276" s="127">
        <v>46119.99</v>
      </c>
      <c r="P3276" s="127">
        <v>60657.5</v>
      </c>
      <c r="Q3276" s="127">
        <v>537.47</v>
      </c>
    </row>
    <row r="3277" spans="1:17" x14ac:dyDescent="0.2">
      <c r="A3277" t="str">
        <f t="shared" si="51"/>
        <v>2021_126</v>
      </c>
      <c r="D3277" s="126">
        <v>3275</v>
      </c>
      <c r="E3277" s="127">
        <v>126</v>
      </c>
      <c r="F3277" s="127" t="s">
        <v>15</v>
      </c>
      <c r="G3277" s="127">
        <v>126</v>
      </c>
      <c r="H3277" s="127">
        <v>2021</v>
      </c>
      <c r="I3277" s="127">
        <v>0</v>
      </c>
      <c r="J3277" s="127">
        <v>2</v>
      </c>
      <c r="K3277" s="127">
        <v>1440.7</v>
      </c>
      <c r="L3277" s="127">
        <v>1408.3</v>
      </c>
      <c r="M3277" s="127">
        <v>775193.76</v>
      </c>
      <c r="N3277" s="127">
        <v>625732.11</v>
      </c>
      <c r="O3277" s="127">
        <v>646556.36</v>
      </c>
      <c r="P3277" s="127">
        <v>916392.49</v>
      </c>
      <c r="Q3277" s="127">
        <v>538.07000000000005</v>
      </c>
    </row>
    <row r="3278" spans="1:17" ht="25.5" x14ac:dyDescent="0.2">
      <c r="A3278" t="str">
        <f t="shared" si="51"/>
        <v>2021_135</v>
      </c>
      <c r="D3278" s="126">
        <v>3276</v>
      </c>
      <c r="E3278" s="127">
        <v>135</v>
      </c>
      <c r="F3278" s="127" t="s">
        <v>16</v>
      </c>
      <c r="G3278" s="127">
        <v>135</v>
      </c>
      <c r="H3278" s="127">
        <v>2021</v>
      </c>
      <c r="I3278" s="127">
        <v>0</v>
      </c>
      <c r="J3278" s="127">
        <v>1</v>
      </c>
      <c r="K3278" s="127">
        <v>1070.9000000000001</v>
      </c>
      <c r="L3278" s="127">
        <v>1059.5999999999999</v>
      </c>
      <c r="M3278" s="127">
        <v>946739.42</v>
      </c>
      <c r="N3278" s="127">
        <v>272405.46999999997</v>
      </c>
      <c r="O3278" s="127">
        <v>284985.58</v>
      </c>
      <c r="P3278" s="127">
        <v>308191.06</v>
      </c>
      <c r="Q3278" s="127">
        <v>884.06</v>
      </c>
    </row>
    <row r="3279" spans="1:17" ht="25.5" x14ac:dyDescent="0.2">
      <c r="A3279" t="str">
        <f t="shared" si="51"/>
        <v>2021_171</v>
      </c>
      <c r="D3279" s="126">
        <v>3277</v>
      </c>
      <c r="E3279" s="127">
        <v>171</v>
      </c>
      <c r="F3279" s="127" t="s">
        <v>326</v>
      </c>
      <c r="G3279" s="127">
        <v>171</v>
      </c>
      <c r="H3279" s="127">
        <v>2021</v>
      </c>
      <c r="I3279" s="127">
        <v>0</v>
      </c>
      <c r="J3279" s="127">
        <v>1</v>
      </c>
      <c r="K3279" s="127">
        <v>826</v>
      </c>
      <c r="L3279" s="127">
        <v>766</v>
      </c>
      <c r="M3279" s="127">
        <v>1117150.19</v>
      </c>
      <c r="N3279" s="127">
        <v>375831.23</v>
      </c>
      <c r="O3279" s="127">
        <v>384694.57</v>
      </c>
      <c r="P3279" s="127">
        <v>233150.77</v>
      </c>
      <c r="Q3279" s="127">
        <v>1352.48</v>
      </c>
    </row>
    <row r="3280" spans="1:17" x14ac:dyDescent="0.2">
      <c r="A3280" t="str">
        <f t="shared" si="51"/>
        <v>2021_225</v>
      </c>
      <c r="D3280" s="126">
        <v>3278</v>
      </c>
      <c r="E3280" s="127">
        <v>225</v>
      </c>
      <c r="F3280" s="127" t="s">
        <v>17</v>
      </c>
      <c r="G3280" s="127">
        <v>225</v>
      </c>
      <c r="H3280" s="127">
        <v>2021</v>
      </c>
      <c r="I3280" s="127">
        <v>0</v>
      </c>
      <c r="J3280" s="127">
        <v>1</v>
      </c>
      <c r="K3280" s="127">
        <v>4351.1000000000004</v>
      </c>
      <c r="L3280" s="127">
        <v>4584.6000000000004</v>
      </c>
      <c r="M3280" s="127">
        <v>2856291.65</v>
      </c>
      <c r="N3280" s="127">
        <v>601837.56999999995</v>
      </c>
      <c r="O3280" s="127">
        <v>626573.1</v>
      </c>
      <c r="P3280" s="127">
        <v>1215438.82</v>
      </c>
      <c r="Q3280" s="127">
        <v>656.45</v>
      </c>
    </row>
    <row r="3281" spans="1:17" x14ac:dyDescent="0.2">
      <c r="A3281" t="str">
        <f t="shared" si="51"/>
        <v>2021_234</v>
      </c>
      <c r="D3281" s="126">
        <v>3279</v>
      </c>
      <c r="E3281" s="127">
        <v>234</v>
      </c>
      <c r="F3281" s="127" t="s">
        <v>18</v>
      </c>
      <c r="G3281" s="127">
        <v>234</v>
      </c>
      <c r="H3281" s="127">
        <v>2021</v>
      </c>
      <c r="I3281" s="127">
        <v>0</v>
      </c>
      <c r="J3281" s="127">
        <v>1</v>
      </c>
      <c r="K3281" s="127">
        <v>1285.4000000000001</v>
      </c>
      <c r="L3281" s="127">
        <v>1175.4000000000001</v>
      </c>
      <c r="M3281" s="127">
        <v>310560.31</v>
      </c>
      <c r="N3281" s="127">
        <v>201727.44</v>
      </c>
      <c r="O3281" s="127">
        <v>210839.49</v>
      </c>
      <c r="P3281" s="127">
        <v>230467.97</v>
      </c>
      <c r="Q3281" s="127">
        <v>241.61</v>
      </c>
    </row>
    <row r="3282" spans="1:17" x14ac:dyDescent="0.2">
      <c r="A3282" t="str">
        <f t="shared" si="51"/>
        <v>2021_243</v>
      </c>
      <c r="D3282" s="126">
        <v>3280</v>
      </c>
      <c r="E3282" s="127">
        <v>243</v>
      </c>
      <c r="F3282" s="127" t="s">
        <v>19</v>
      </c>
      <c r="G3282" s="127">
        <v>243</v>
      </c>
      <c r="H3282" s="127">
        <v>2021</v>
      </c>
      <c r="I3282" s="127">
        <v>0</v>
      </c>
      <c r="J3282" s="127">
        <v>1</v>
      </c>
      <c r="K3282" s="127">
        <v>216.9</v>
      </c>
      <c r="L3282" s="127">
        <v>132.6</v>
      </c>
      <c r="M3282" s="127">
        <v>1279411.3400000001</v>
      </c>
      <c r="N3282" s="127">
        <v>320280.49</v>
      </c>
      <c r="O3282" s="127">
        <v>323763.89</v>
      </c>
      <c r="P3282" s="127">
        <v>42081.13</v>
      </c>
      <c r="Q3282" s="127">
        <v>5898.62</v>
      </c>
    </row>
    <row r="3283" spans="1:17" x14ac:dyDescent="0.2">
      <c r="A3283" t="str">
        <f t="shared" si="51"/>
        <v>2021_261</v>
      </c>
      <c r="D3283" s="126">
        <v>3281</v>
      </c>
      <c r="E3283" s="127">
        <v>261</v>
      </c>
      <c r="F3283" s="127" t="s">
        <v>20</v>
      </c>
      <c r="G3283" s="127">
        <v>261</v>
      </c>
      <c r="H3283" s="127">
        <v>2021</v>
      </c>
      <c r="I3283" s="127">
        <v>0</v>
      </c>
      <c r="J3283" s="127">
        <v>1</v>
      </c>
      <c r="K3283" s="127">
        <v>12147.4</v>
      </c>
      <c r="L3283" s="127">
        <v>11937</v>
      </c>
      <c r="M3283" s="127">
        <v>7415768.9500000002</v>
      </c>
      <c r="N3283" s="127">
        <v>1007985</v>
      </c>
      <c r="O3283" s="127">
        <v>1082925.26</v>
      </c>
      <c r="P3283" s="127">
        <v>1320340.58</v>
      </c>
      <c r="Q3283" s="127">
        <v>610.48</v>
      </c>
    </row>
    <row r="3284" spans="1:17" ht="38.25" x14ac:dyDescent="0.2">
      <c r="A3284" t="str">
        <f t="shared" si="51"/>
        <v>2021_279</v>
      </c>
      <c r="D3284" s="126">
        <v>3282</v>
      </c>
      <c r="E3284" s="127">
        <v>279</v>
      </c>
      <c r="F3284" s="127" t="s">
        <v>21</v>
      </c>
      <c r="G3284" s="127">
        <v>279</v>
      </c>
      <c r="H3284" s="127">
        <v>2021</v>
      </c>
      <c r="I3284" s="127">
        <v>0</v>
      </c>
      <c r="J3284" s="127">
        <v>1</v>
      </c>
      <c r="K3284" s="127">
        <v>795.2</v>
      </c>
      <c r="L3284" s="127">
        <v>794.8</v>
      </c>
      <c r="M3284" s="127">
        <v>260358.31</v>
      </c>
      <c r="N3284" s="127">
        <v>399931.08</v>
      </c>
      <c r="O3284" s="127">
        <v>407013.01</v>
      </c>
      <c r="P3284" s="127">
        <v>386427.67</v>
      </c>
      <c r="Q3284" s="127">
        <v>327.41000000000003</v>
      </c>
    </row>
    <row r="3285" spans="1:17" x14ac:dyDescent="0.2">
      <c r="A3285" t="str">
        <f t="shared" si="51"/>
        <v>2021_355</v>
      </c>
      <c r="D3285" s="126">
        <v>3283</v>
      </c>
      <c r="E3285" s="127">
        <v>355</v>
      </c>
      <c r="F3285" s="127" t="s">
        <v>22</v>
      </c>
      <c r="G3285" s="127">
        <v>355</v>
      </c>
      <c r="H3285" s="127">
        <v>2021</v>
      </c>
      <c r="I3285" s="127">
        <v>0</v>
      </c>
      <c r="J3285" s="127">
        <v>1</v>
      </c>
      <c r="K3285" s="127">
        <v>278</v>
      </c>
      <c r="L3285" s="127">
        <v>227</v>
      </c>
      <c r="M3285" s="127">
        <v>1307405.5</v>
      </c>
      <c r="N3285" s="127">
        <v>152119.65</v>
      </c>
      <c r="O3285" s="127">
        <v>160436.34</v>
      </c>
      <c r="P3285" s="127">
        <v>60804.65</v>
      </c>
      <c r="Q3285" s="127">
        <v>4702.8999999999996</v>
      </c>
    </row>
    <row r="3286" spans="1:17" x14ac:dyDescent="0.2">
      <c r="A3286" t="str">
        <f t="shared" si="51"/>
        <v>2021_387</v>
      </c>
      <c r="D3286" s="126">
        <v>3284</v>
      </c>
      <c r="E3286" s="127">
        <v>387</v>
      </c>
      <c r="F3286" s="127" t="s">
        <v>23</v>
      </c>
      <c r="G3286" s="127">
        <v>387</v>
      </c>
      <c r="H3286" s="127">
        <v>2021</v>
      </c>
      <c r="I3286" s="127">
        <v>0</v>
      </c>
      <c r="J3286" s="127">
        <v>1</v>
      </c>
      <c r="K3286" s="127">
        <v>1333.3</v>
      </c>
      <c r="L3286" s="127">
        <v>1417.6</v>
      </c>
      <c r="M3286" s="127">
        <v>658462.15</v>
      </c>
      <c r="N3286" s="127">
        <v>101214.95</v>
      </c>
      <c r="O3286" s="127">
        <v>119685.44</v>
      </c>
      <c r="P3286" s="127">
        <v>256286.36</v>
      </c>
      <c r="Q3286" s="127">
        <v>493.86</v>
      </c>
    </row>
    <row r="3287" spans="1:17" x14ac:dyDescent="0.2">
      <c r="A3287" t="str">
        <f t="shared" si="51"/>
        <v>2021_414</v>
      </c>
      <c r="D3287" s="126">
        <v>3285</v>
      </c>
      <c r="E3287" s="127">
        <v>414</v>
      </c>
      <c r="F3287" s="127" t="s">
        <v>24</v>
      </c>
      <c r="G3287" s="127">
        <v>414</v>
      </c>
      <c r="H3287" s="127">
        <v>2021</v>
      </c>
      <c r="I3287" s="127">
        <v>0</v>
      </c>
      <c r="J3287" s="127">
        <v>1</v>
      </c>
      <c r="K3287" s="127">
        <v>502.1</v>
      </c>
      <c r="L3287" s="127">
        <v>498.7</v>
      </c>
      <c r="M3287" s="127">
        <v>19816.240000000002</v>
      </c>
      <c r="N3287" s="127">
        <v>252155.87</v>
      </c>
      <c r="O3287" s="127">
        <v>259655.81</v>
      </c>
      <c r="P3287" s="127">
        <v>317976.81</v>
      </c>
      <c r="Q3287" s="127">
        <v>39.47</v>
      </c>
    </row>
    <row r="3288" spans="1:17" x14ac:dyDescent="0.2">
      <c r="A3288" t="str">
        <f t="shared" si="51"/>
        <v>2021_540</v>
      </c>
      <c r="D3288" s="126">
        <v>3286</v>
      </c>
      <c r="E3288" s="127">
        <v>540</v>
      </c>
      <c r="F3288" s="127" t="s">
        <v>3</v>
      </c>
      <c r="G3288" s="127">
        <v>540</v>
      </c>
      <c r="H3288" s="127">
        <v>2021</v>
      </c>
      <c r="I3288" s="127">
        <v>0</v>
      </c>
      <c r="J3288" s="127">
        <v>1</v>
      </c>
      <c r="K3288" s="127">
        <v>492.1</v>
      </c>
      <c r="L3288" s="127">
        <v>519.20000000000005</v>
      </c>
      <c r="M3288" s="127">
        <v>1714849.8</v>
      </c>
      <c r="N3288" s="127">
        <v>355188.91</v>
      </c>
      <c r="O3288" s="127">
        <v>369386.03</v>
      </c>
      <c r="P3288" s="127">
        <v>167518.41</v>
      </c>
      <c r="Q3288" s="127">
        <v>3484.76</v>
      </c>
    </row>
    <row r="3289" spans="1:17" x14ac:dyDescent="0.2">
      <c r="A3289" t="str">
        <f t="shared" si="51"/>
        <v>2021_472</v>
      </c>
      <c r="D3289" s="126">
        <v>3287</v>
      </c>
      <c r="E3289" s="127">
        <v>472</v>
      </c>
      <c r="F3289" s="127" t="s">
        <v>25</v>
      </c>
      <c r="G3289" s="127">
        <v>472</v>
      </c>
      <c r="H3289" s="127">
        <v>2021</v>
      </c>
      <c r="I3289" s="127">
        <v>0</v>
      </c>
      <c r="J3289" s="127">
        <v>1</v>
      </c>
      <c r="K3289" s="127">
        <v>1644.9</v>
      </c>
      <c r="L3289" s="127">
        <v>1734.7</v>
      </c>
      <c r="M3289" s="127">
        <v>2517423.92</v>
      </c>
      <c r="N3289" s="127">
        <v>659934.06999999995</v>
      </c>
      <c r="O3289" s="127">
        <v>686220.28</v>
      </c>
      <c r="P3289" s="127">
        <v>522465.01</v>
      </c>
      <c r="Q3289" s="127">
        <v>1530.44</v>
      </c>
    </row>
    <row r="3290" spans="1:17" x14ac:dyDescent="0.2">
      <c r="A3290" t="str">
        <f t="shared" si="51"/>
        <v>2021_513</v>
      </c>
      <c r="D3290" s="126">
        <v>3288</v>
      </c>
      <c r="E3290" s="127">
        <v>513</v>
      </c>
      <c r="F3290" s="127" t="s">
        <v>26</v>
      </c>
      <c r="G3290" s="127">
        <v>513</v>
      </c>
      <c r="H3290" s="127">
        <v>2021</v>
      </c>
      <c r="I3290" s="127">
        <v>0</v>
      </c>
      <c r="J3290" s="127">
        <v>1</v>
      </c>
      <c r="K3290" s="127">
        <v>341.3</v>
      </c>
      <c r="L3290" s="127">
        <v>440.3</v>
      </c>
      <c r="M3290" s="127">
        <v>305836.69</v>
      </c>
      <c r="N3290" s="127">
        <v>226385.74</v>
      </c>
      <c r="O3290" s="127">
        <v>227296.55</v>
      </c>
      <c r="P3290" s="127">
        <v>196504.43</v>
      </c>
      <c r="Q3290" s="127">
        <v>896.09</v>
      </c>
    </row>
    <row r="3291" spans="1:17" x14ac:dyDescent="0.2">
      <c r="A3291" t="str">
        <f t="shared" si="51"/>
        <v>2021_549</v>
      </c>
      <c r="D3291" s="126">
        <v>3289</v>
      </c>
      <c r="E3291" s="127">
        <v>549</v>
      </c>
      <c r="F3291" s="127" t="s">
        <v>27</v>
      </c>
      <c r="G3291" s="127">
        <v>549</v>
      </c>
      <c r="H3291" s="127">
        <v>2021</v>
      </c>
      <c r="I3291" s="127">
        <v>0</v>
      </c>
      <c r="J3291" s="127">
        <v>1</v>
      </c>
      <c r="K3291" s="127">
        <v>489.5</v>
      </c>
      <c r="L3291" s="127">
        <v>481.3</v>
      </c>
      <c r="M3291" s="127">
        <v>291624.78999999998</v>
      </c>
      <c r="N3291" s="127">
        <v>354390.69</v>
      </c>
      <c r="O3291" s="127">
        <v>360892.08</v>
      </c>
      <c r="P3291" s="127">
        <v>295295.65000000002</v>
      </c>
      <c r="Q3291" s="127">
        <v>595.76</v>
      </c>
    </row>
    <row r="3292" spans="1:17" ht="25.5" x14ac:dyDescent="0.2">
      <c r="A3292" t="str">
        <f t="shared" si="51"/>
        <v>2021_576</v>
      </c>
      <c r="D3292" s="126">
        <v>3290</v>
      </c>
      <c r="E3292" s="127">
        <v>576</v>
      </c>
      <c r="F3292" s="127" t="s">
        <v>28</v>
      </c>
      <c r="G3292" s="127">
        <v>576</v>
      </c>
      <c r="H3292" s="127">
        <v>2021</v>
      </c>
      <c r="I3292" s="127">
        <v>0</v>
      </c>
      <c r="J3292" s="127">
        <v>1</v>
      </c>
      <c r="K3292" s="127">
        <v>468.1</v>
      </c>
      <c r="L3292" s="127">
        <v>466.3</v>
      </c>
      <c r="M3292" s="127">
        <v>292501.11</v>
      </c>
      <c r="N3292" s="127">
        <v>356729.39</v>
      </c>
      <c r="O3292" s="127">
        <v>362763.21</v>
      </c>
      <c r="P3292" s="127">
        <v>342187.26</v>
      </c>
      <c r="Q3292" s="127">
        <v>624.87</v>
      </c>
    </row>
    <row r="3293" spans="1:17" x14ac:dyDescent="0.2">
      <c r="A3293" t="str">
        <f t="shared" si="51"/>
        <v>2021_585</v>
      </c>
      <c r="D3293" s="126">
        <v>3291</v>
      </c>
      <c r="E3293" s="127">
        <v>585</v>
      </c>
      <c r="F3293" s="127" t="s">
        <v>29</v>
      </c>
      <c r="G3293" s="127">
        <v>585</v>
      </c>
      <c r="H3293" s="127">
        <v>2021</v>
      </c>
      <c r="I3293" s="127">
        <v>0</v>
      </c>
      <c r="J3293" s="127">
        <v>1</v>
      </c>
      <c r="K3293" s="127">
        <v>590.70000000000005</v>
      </c>
      <c r="L3293" s="127">
        <v>665.7</v>
      </c>
      <c r="M3293" s="127">
        <v>288462.01</v>
      </c>
      <c r="N3293" s="127">
        <v>111160.2</v>
      </c>
      <c r="O3293" s="127">
        <v>117510.22</v>
      </c>
      <c r="P3293" s="127">
        <v>251911</v>
      </c>
      <c r="Q3293" s="127">
        <v>488.34</v>
      </c>
    </row>
    <row r="3294" spans="1:17" ht="25.5" x14ac:dyDescent="0.2">
      <c r="A3294" t="str">
        <f t="shared" si="51"/>
        <v>2021_594</v>
      </c>
      <c r="D3294" s="126">
        <v>3292</v>
      </c>
      <c r="E3294" s="127">
        <v>594</v>
      </c>
      <c r="F3294" s="127" t="s">
        <v>30</v>
      </c>
      <c r="G3294" s="127">
        <v>594</v>
      </c>
      <c r="H3294" s="127">
        <v>2021</v>
      </c>
      <c r="I3294" s="127">
        <v>0</v>
      </c>
      <c r="J3294" s="127">
        <v>1</v>
      </c>
      <c r="K3294" s="127">
        <v>766</v>
      </c>
      <c r="L3294" s="127">
        <v>684</v>
      </c>
      <c r="M3294" s="127">
        <v>888905.15</v>
      </c>
      <c r="N3294" s="127">
        <v>10175.06</v>
      </c>
      <c r="O3294" s="127">
        <v>10695.1</v>
      </c>
      <c r="P3294" s="127">
        <v>143702.35</v>
      </c>
      <c r="Q3294" s="127">
        <v>1160.45</v>
      </c>
    </row>
    <row r="3295" spans="1:17" x14ac:dyDescent="0.2">
      <c r="A3295" t="str">
        <f t="shared" si="51"/>
        <v>2021_603</v>
      </c>
      <c r="D3295" s="126">
        <v>3293</v>
      </c>
      <c r="E3295" s="127">
        <v>603</v>
      </c>
      <c r="F3295" s="127" t="s">
        <v>31</v>
      </c>
      <c r="G3295" s="127">
        <v>603</v>
      </c>
      <c r="H3295" s="127">
        <v>2021</v>
      </c>
      <c r="I3295" s="127">
        <v>0</v>
      </c>
      <c r="J3295" s="127">
        <v>1</v>
      </c>
      <c r="K3295" s="127">
        <v>202.1</v>
      </c>
      <c r="L3295" s="127">
        <v>79</v>
      </c>
      <c r="M3295" s="127">
        <v>442693.51</v>
      </c>
      <c r="N3295" s="127">
        <v>67375.929999999993</v>
      </c>
      <c r="O3295" s="127">
        <v>67639.42</v>
      </c>
      <c r="P3295" s="127">
        <v>83227.5</v>
      </c>
      <c r="Q3295" s="127">
        <v>2190.4699999999998</v>
      </c>
    </row>
    <row r="3296" spans="1:17" x14ac:dyDescent="0.2">
      <c r="A3296" t="str">
        <f t="shared" si="51"/>
        <v>2021_609</v>
      </c>
      <c r="D3296" s="126">
        <v>3294</v>
      </c>
      <c r="E3296" s="127">
        <v>609</v>
      </c>
      <c r="F3296" s="127" t="s">
        <v>32</v>
      </c>
      <c r="G3296" s="127">
        <v>609</v>
      </c>
      <c r="H3296" s="127">
        <v>2021</v>
      </c>
      <c r="I3296" s="127">
        <v>0</v>
      </c>
      <c r="J3296" s="127">
        <v>1</v>
      </c>
      <c r="K3296" s="127">
        <v>1500.9</v>
      </c>
      <c r="L3296" s="127">
        <v>1481</v>
      </c>
      <c r="M3296" s="127">
        <v>1740572.89</v>
      </c>
      <c r="N3296" s="127">
        <v>176278.77</v>
      </c>
      <c r="O3296" s="127">
        <v>180164.38</v>
      </c>
      <c r="P3296" s="127">
        <v>518184.94</v>
      </c>
      <c r="Q3296" s="127">
        <v>1159.69</v>
      </c>
    </row>
    <row r="3297" spans="1:17" ht="25.5" x14ac:dyDescent="0.2">
      <c r="A3297" t="str">
        <f t="shared" si="51"/>
        <v>2021_621</v>
      </c>
      <c r="D3297" s="126">
        <v>3295</v>
      </c>
      <c r="E3297" s="127">
        <v>621</v>
      </c>
      <c r="F3297" s="127" t="s">
        <v>33</v>
      </c>
      <c r="G3297" s="127">
        <v>621</v>
      </c>
      <c r="H3297" s="127">
        <v>2021</v>
      </c>
      <c r="I3297" s="127">
        <v>0</v>
      </c>
      <c r="J3297" s="127">
        <v>1</v>
      </c>
      <c r="K3297" s="127">
        <v>4071.1</v>
      </c>
      <c r="L3297" s="127">
        <v>4498.3999999999996</v>
      </c>
      <c r="M3297" s="127">
        <v>5705250.1299999999</v>
      </c>
      <c r="N3297" s="127">
        <v>1206830.1100000001</v>
      </c>
      <c r="O3297" s="127">
        <v>1272547.6100000001</v>
      </c>
      <c r="P3297" s="127">
        <v>1097900.18</v>
      </c>
      <c r="Q3297" s="127">
        <v>1401.4</v>
      </c>
    </row>
    <row r="3298" spans="1:17" ht="25.5" x14ac:dyDescent="0.2">
      <c r="A3298" t="str">
        <f t="shared" si="51"/>
        <v>2021_720</v>
      </c>
      <c r="D3298" s="126">
        <v>3296</v>
      </c>
      <c r="E3298" s="127">
        <v>720</v>
      </c>
      <c r="F3298" s="127" t="s">
        <v>34</v>
      </c>
      <c r="G3298" s="127">
        <v>720</v>
      </c>
      <c r="H3298" s="127">
        <v>2021</v>
      </c>
      <c r="I3298" s="127">
        <v>0</v>
      </c>
      <c r="J3298" s="127">
        <v>1</v>
      </c>
      <c r="K3298" s="127">
        <v>2311.3000000000002</v>
      </c>
      <c r="L3298" s="127">
        <v>2390</v>
      </c>
      <c r="M3298" s="127">
        <v>241874.18</v>
      </c>
      <c r="N3298" s="127">
        <v>381188.92</v>
      </c>
      <c r="O3298" s="127">
        <v>400592.04</v>
      </c>
      <c r="P3298" s="127">
        <v>488216.93</v>
      </c>
      <c r="Q3298" s="127">
        <v>104.65</v>
      </c>
    </row>
    <row r="3299" spans="1:17" x14ac:dyDescent="0.2">
      <c r="A3299" t="str">
        <f t="shared" si="51"/>
        <v>2021_729</v>
      </c>
      <c r="D3299" s="126">
        <v>3297</v>
      </c>
      <c r="E3299" s="127">
        <v>729</v>
      </c>
      <c r="F3299" s="127" t="s">
        <v>35</v>
      </c>
      <c r="G3299" s="127">
        <v>729</v>
      </c>
      <c r="H3299" s="127">
        <v>2021</v>
      </c>
      <c r="I3299" s="127">
        <v>0</v>
      </c>
      <c r="J3299" s="127">
        <v>1</v>
      </c>
      <c r="K3299" s="127">
        <v>2021</v>
      </c>
      <c r="L3299" s="127">
        <v>1918.9</v>
      </c>
      <c r="M3299" s="127">
        <v>555035.9</v>
      </c>
      <c r="N3299" s="127">
        <v>332780.12</v>
      </c>
      <c r="O3299" s="127">
        <v>338629.56</v>
      </c>
      <c r="P3299" s="127">
        <v>415109.25</v>
      </c>
      <c r="Q3299" s="127">
        <v>274.63</v>
      </c>
    </row>
    <row r="3300" spans="1:17" ht="25.5" x14ac:dyDescent="0.2">
      <c r="A3300" t="str">
        <f t="shared" si="51"/>
        <v>2021_747</v>
      </c>
      <c r="D3300" s="126">
        <v>3298</v>
      </c>
      <c r="E3300" s="127">
        <v>747</v>
      </c>
      <c r="F3300" s="127" t="s">
        <v>36</v>
      </c>
      <c r="G3300" s="127">
        <v>747</v>
      </c>
      <c r="H3300" s="127">
        <v>2021</v>
      </c>
      <c r="I3300" s="127">
        <v>0</v>
      </c>
      <c r="J3300" s="127">
        <v>1</v>
      </c>
      <c r="K3300" s="127">
        <v>594.29999999999995</v>
      </c>
      <c r="L3300" s="127">
        <v>616.29999999999995</v>
      </c>
      <c r="M3300" s="127">
        <v>792433.78</v>
      </c>
      <c r="N3300" s="127">
        <v>85628.53</v>
      </c>
      <c r="O3300" s="127">
        <v>87041.25</v>
      </c>
      <c r="P3300" s="127">
        <v>99128.5</v>
      </c>
      <c r="Q3300" s="127">
        <v>1333.39</v>
      </c>
    </row>
    <row r="3301" spans="1:17" ht="25.5" x14ac:dyDescent="0.2">
      <c r="A3301" t="str">
        <f t="shared" si="51"/>
        <v>2021_1917</v>
      </c>
      <c r="D3301" s="126">
        <v>3299</v>
      </c>
      <c r="E3301" s="127">
        <v>1917</v>
      </c>
      <c r="F3301" s="127" t="s">
        <v>37</v>
      </c>
      <c r="G3301" s="127">
        <v>1917</v>
      </c>
      <c r="H3301" s="127">
        <v>2021</v>
      </c>
      <c r="I3301" s="127">
        <v>0</v>
      </c>
      <c r="J3301" s="127">
        <v>1</v>
      </c>
      <c r="K3301" s="127">
        <v>386.6</v>
      </c>
      <c r="L3301" s="127">
        <v>378.7</v>
      </c>
      <c r="M3301" s="127">
        <v>584705.82999999996</v>
      </c>
      <c r="N3301" s="127">
        <v>389155.87</v>
      </c>
      <c r="O3301" s="127">
        <v>397391.96</v>
      </c>
      <c r="P3301" s="127">
        <v>232601.65</v>
      </c>
      <c r="Q3301" s="127">
        <v>1512.43</v>
      </c>
    </row>
    <row r="3302" spans="1:17" ht="38.25" x14ac:dyDescent="0.2">
      <c r="A3302" t="str">
        <f t="shared" si="51"/>
        <v>2021_846</v>
      </c>
      <c r="D3302" s="126">
        <v>3300</v>
      </c>
      <c r="E3302" s="127">
        <v>846</v>
      </c>
      <c r="F3302" s="127" t="s">
        <v>396</v>
      </c>
      <c r="G3302" s="127">
        <v>846</v>
      </c>
      <c r="H3302" s="127">
        <v>2021</v>
      </c>
      <c r="I3302" s="127">
        <v>0</v>
      </c>
      <c r="J3302" s="127">
        <v>1</v>
      </c>
      <c r="K3302" s="127">
        <v>536.70000000000005</v>
      </c>
      <c r="L3302" s="127">
        <v>550.6</v>
      </c>
      <c r="M3302" s="127">
        <v>920993.03</v>
      </c>
      <c r="N3302" s="127">
        <v>456745.67</v>
      </c>
      <c r="O3302" s="127">
        <v>460733.02</v>
      </c>
      <c r="P3302" s="127">
        <v>570002.19999999995</v>
      </c>
      <c r="Q3302" s="127">
        <v>1716.03</v>
      </c>
    </row>
    <row r="3303" spans="1:17" ht="25.5" x14ac:dyDescent="0.2">
      <c r="A3303" t="str">
        <f t="shared" si="51"/>
        <v>2021_882</v>
      </c>
      <c r="D3303" s="126">
        <v>3301</v>
      </c>
      <c r="E3303" s="127">
        <v>882</v>
      </c>
      <c r="F3303" s="127" t="s">
        <v>38</v>
      </c>
      <c r="G3303" s="127">
        <v>882</v>
      </c>
      <c r="H3303" s="127">
        <v>2021</v>
      </c>
      <c r="I3303" s="127">
        <v>0</v>
      </c>
      <c r="J3303" s="127">
        <v>1</v>
      </c>
      <c r="K3303" s="127">
        <v>3913.1</v>
      </c>
      <c r="L3303" s="127">
        <v>3245.4</v>
      </c>
      <c r="M3303" s="127">
        <v>3399858.5</v>
      </c>
      <c r="N3303" s="127">
        <v>2103296.44</v>
      </c>
      <c r="O3303" s="127">
        <v>2157434.79</v>
      </c>
      <c r="P3303" s="127">
        <v>1084214.8999999999</v>
      </c>
      <c r="Q3303" s="127">
        <v>868.84</v>
      </c>
    </row>
    <row r="3304" spans="1:17" x14ac:dyDescent="0.2">
      <c r="A3304" t="str">
        <f t="shared" si="51"/>
        <v>2021_916</v>
      </c>
      <c r="D3304" s="126">
        <v>3302</v>
      </c>
      <c r="E3304" s="127">
        <v>916</v>
      </c>
      <c r="F3304" s="127" t="s">
        <v>4</v>
      </c>
      <c r="G3304" s="127">
        <v>916</v>
      </c>
      <c r="H3304" s="127">
        <v>2021</v>
      </c>
      <c r="I3304" s="127">
        <v>0</v>
      </c>
      <c r="J3304" s="127">
        <v>1</v>
      </c>
      <c r="K3304" s="127">
        <v>248.8</v>
      </c>
      <c r="L3304" s="127">
        <v>110.5</v>
      </c>
      <c r="M3304" s="127">
        <v>377627.75</v>
      </c>
      <c r="N3304" s="127">
        <v>202936.43</v>
      </c>
      <c r="O3304" s="127">
        <v>204915.86</v>
      </c>
      <c r="P3304" s="127">
        <v>80275.070000000007</v>
      </c>
      <c r="Q3304" s="127">
        <v>1517.8</v>
      </c>
    </row>
    <row r="3305" spans="1:17" x14ac:dyDescent="0.2">
      <c r="A3305" t="str">
        <f t="shared" si="51"/>
        <v>2021_914</v>
      </c>
      <c r="D3305" s="126">
        <v>3303</v>
      </c>
      <c r="E3305" s="127">
        <v>914</v>
      </c>
      <c r="F3305" s="127" t="s">
        <v>5</v>
      </c>
      <c r="G3305" s="127">
        <v>914</v>
      </c>
      <c r="H3305" s="127">
        <v>2021</v>
      </c>
      <c r="I3305" s="127">
        <v>0</v>
      </c>
      <c r="J3305" s="127">
        <v>1</v>
      </c>
      <c r="K3305" s="127">
        <v>494.2</v>
      </c>
      <c r="L3305" s="127">
        <v>1372</v>
      </c>
      <c r="M3305" s="127">
        <v>250449.31</v>
      </c>
      <c r="N3305" s="127">
        <v>201111.98</v>
      </c>
      <c r="O3305" s="127">
        <v>211411.78</v>
      </c>
      <c r="P3305" s="127">
        <v>201505.18</v>
      </c>
      <c r="Q3305" s="127">
        <v>506.78</v>
      </c>
    </row>
    <row r="3306" spans="1:17" ht="38.25" x14ac:dyDescent="0.2">
      <c r="A3306" t="str">
        <f t="shared" si="51"/>
        <v>2021_918</v>
      </c>
      <c r="D3306" s="126">
        <v>3304</v>
      </c>
      <c r="E3306" s="127">
        <v>918</v>
      </c>
      <c r="F3306" s="127" t="s">
        <v>39</v>
      </c>
      <c r="G3306" s="127">
        <v>918</v>
      </c>
      <c r="H3306" s="127">
        <v>2021</v>
      </c>
      <c r="I3306" s="127">
        <v>0</v>
      </c>
      <c r="J3306" s="127">
        <v>1</v>
      </c>
      <c r="K3306" s="127">
        <v>392.2</v>
      </c>
      <c r="L3306" s="127">
        <v>425.3</v>
      </c>
      <c r="M3306" s="127">
        <v>293363.28999999998</v>
      </c>
      <c r="N3306" s="127">
        <v>101298.55</v>
      </c>
      <c r="O3306" s="127">
        <v>105223.12</v>
      </c>
      <c r="P3306" s="127">
        <v>169210.25</v>
      </c>
      <c r="Q3306" s="127">
        <v>747.99</v>
      </c>
    </row>
    <row r="3307" spans="1:17" ht="25.5" x14ac:dyDescent="0.2">
      <c r="A3307" t="str">
        <f t="shared" si="51"/>
        <v>2021_936</v>
      </c>
      <c r="D3307" s="126">
        <v>3305</v>
      </c>
      <c r="E3307" s="127">
        <v>936</v>
      </c>
      <c r="F3307" s="127" t="s">
        <v>40</v>
      </c>
      <c r="G3307" s="127">
        <v>936</v>
      </c>
      <c r="H3307" s="127">
        <v>2021</v>
      </c>
      <c r="I3307" s="127">
        <v>0</v>
      </c>
      <c r="J3307" s="127">
        <v>1</v>
      </c>
      <c r="K3307" s="127">
        <v>812.1</v>
      </c>
      <c r="L3307" s="127">
        <v>898.1</v>
      </c>
      <c r="M3307" s="127">
        <v>469994.68</v>
      </c>
      <c r="N3307" s="127">
        <v>395274.2</v>
      </c>
      <c r="O3307" s="127">
        <v>407961.86</v>
      </c>
      <c r="P3307" s="127">
        <v>286640.15999999997</v>
      </c>
      <c r="Q3307" s="127">
        <v>578.74</v>
      </c>
    </row>
    <row r="3308" spans="1:17" x14ac:dyDescent="0.2">
      <c r="A3308" t="str">
        <f t="shared" si="51"/>
        <v>2021_977</v>
      </c>
      <c r="D3308" s="126">
        <v>3306</v>
      </c>
      <c r="E3308" s="127">
        <v>977</v>
      </c>
      <c r="F3308" s="127" t="s">
        <v>41</v>
      </c>
      <c r="G3308" s="127">
        <v>977</v>
      </c>
      <c r="H3308" s="127">
        <v>2021</v>
      </c>
      <c r="I3308" s="127">
        <v>0</v>
      </c>
      <c r="J3308" s="127">
        <v>1</v>
      </c>
      <c r="K3308" s="127">
        <v>591</v>
      </c>
      <c r="L3308" s="127">
        <v>952.4</v>
      </c>
      <c r="M3308" s="127">
        <v>100896.37</v>
      </c>
      <c r="N3308" s="127">
        <v>229672.3</v>
      </c>
      <c r="O3308" s="127">
        <v>230505.48</v>
      </c>
      <c r="P3308" s="127">
        <v>233797.33</v>
      </c>
      <c r="Q3308" s="127">
        <v>170.72</v>
      </c>
    </row>
    <row r="3309" spans="1:17" x14ac:dyDescent="0.2">
      <c r="A3309" t="str">
        <f t="shared" si="51"/>
        <v>2021_981</v>
      </c>
      <c r="D3309" s="126">
        <v>3307</v>
      </c>
      <c r="E3309" s="127">
        <v>981</v>
      </c>
      <c r="F3309" s="127" t="s">
        <v>42</v>
      </c>
      <c r="G3309" s="127">
        <v>981</v>
      </c>
      <c r="H3309" s="127">
        <v>2021</v>
      </c>
      <c r="I3309" s="127">
        <v>0</v>
      </c>
      <c r="J3309" s="127">
        <v>1</v>
      </c>
      <c r="K3309" s="127">
        <v>1952.4</v>
      </c>
      <c r="L3309" s="127">
        <v>2161.1</v>
      </c>
      <c r="M3309" s="127">
        <v>642770.28</v>
      </c>
      <c r="N3309" s="127">
        <v>252195.53</v>
      </c>
      <c r="O3309" s="127">
        <v>257270.18</v>
      </c>
      <c r="P3309" s="127">
        <v>304196.24</v>
      </c>
      <c r="Q3309" s="127">
        <v>329.22</v>
      </c>
    </row>
    <row r="3310" spans="1:17" x14ac:dyDescent="0.2">
      <c r="A3310" t="str">
        <f t="shared" si="51"/>
        <v>2021_999</v>
      </c>
      <c r="D3310" s="126">
        <v>3308</v>
      </c>
      <c r="E3310" s="127">
        <v>999</v>
      </c>
      <c r="F3310" s="127" t="s">
        <v>43</v>
      </c>
      <c r="G3310" s="127">
        <v>999</v>
      </c>
      <c r="H3310" s="127">
        <v>2021</v>
      </c>
      <c r="I3310" s="127">
        <v>0</v>
      </c>
      <c r="J3310" s="127">
        <v>1</v>
      </c>
      <c r="K3310" s="127">
        <v>1707.1</v>
      </c>
      <c r="L3310" s="127">
        <v>1705.3</v>
      </c>
      <c r="M3310" s="127">
        <v>1505589</v>
      </c>
      <c r="N3310" s="127">
        <v>954889.49</v>
      </c>
      <c r="O3310" s="127">
        <v>985450.46</v>
      </c>
      <c r="P3310" s="127">
        <v>655655.11</v>
      </c>
      <c r="Q3310" s="127">
        <v>881.96</v>
      </c>
    </row>
    <row r="3311" spans="1:17" ht="25.5" x14ac:dyDescent="0.2">
      <c r="A3311" t="str">
        <f t="shared" si="51"/>
        <v>2021_1044</v>
      </c>
      <c r="D3311" s="126">
        <v>3309</v>
      </c>
      <c r="E3311" s="127">
        <v>1044</v>
      </c>
      <c r="F3311" s="127" t="s">
        <v>44</v>
      </c>
      <c r="G3311" s="127">
        <v>1044</v>
      </c>
      <c r="H3311" s="127">
        <v>2021</v>
      </c>
      <c r="I3311" s="127">
        <v>0</v>
      </c>
      <c r="J3311" s="127">
        <v>1</v>
      </c>
      <c r="K3311" s="127">
        <v>5456.4</v>
      </c>
      <c r="L3311" s="127">
        <v>5640.3</v>
      </c>
      <c r="M3311" s="127">
        <v>679403.82</v>
      </c>
      <c r="N3311" s="127">
        <v>498971.36</v>
      </c>
      <c r="O3311" s="127">
        <v>521640.82</v>
      </c>
      <c r="P3311" s="127">
        <v>738401.9</v>
      </c>
      <c r="Q3311" s="127">
        <v>124.52</v>
      </c>
    </row>
    <row r="3312" spans="1:17" ht="25.5" x14ac:dyDescent="0.2">
      <c r="A3312" t="str">
        <f t="shared" si="51"/>
        <v>2021_1053</v>
      </c>
      <c r="D3312" s="126">
        <v>3310</v>
      </c>
      <c r="E3312" s="127">
        <v>1053</v>
      </c>
      <c r="F3312" s="127" t="s">
        <v>45</v>
      </c>
      <c r="G3312" s="127">
        <v>1053</v>
      </c>
      <c r="H3312" s="127">
        <v>2021</v>
      </c>
      <c r="I3312" s="127">
        <v>0</v>
      </c>
      <c r="J3312" s="127">
        <v>1</v>
      </c>
      <c r="K3312" s="127">
        <v>16236.8</v>
      </c>
      <c r="L3312" s="127">
        <v>15195.5</v>
      </c>
      <c r="M3312" s="127">
        <v>7836833.3399999999</v>
      </c>
      <c r="N3312" s="127">
        <v>7175088.1799999997</v>
      </c>
      <c r="O3312" s="127">
        <v>7502643.4900000002</v>
      </c>
      <c r="P3312" s="127">
        <v>7071066.3700000001</v>
      </c>
      <c r="Q3312" s="127">
        <v>482.66</v>
      </c>
    </row>
    <row r="3313" spans="1:17" ht="38.25" x14ac:dyDescent="0.2">
      <c r="A3313" t="str">
        <f t="shared" si="51"/>
        <v>2021_1062</v>
      </c>
      <c r="D3313" s="126">
        <v>3311</v>
      </c>
      <c r="E3313" s="127">
        <v>1062</v>
      </c>
      <c r="F3313" s="127" t="s">
        <v>46</v>
      </c>
      <c r="G3313" s="127">
        <v>1062</v>
      </c>
      <c r="H3313" s="127">
        <v>2021</v>
      </c>
      <c r="I3313" s="127">
        <v>0</v>
      </c>
      <c r="J3313" s="127">
        <v>1</v>
      </c>
      <c r="K3313" s="127">
        <v>1280.9000000000001</v>
      </c>
      <c r="L3313" s="127">
        <v>1454.4</v>
      </c>
      <c r="M3313" s="127">
        <v>426495.13</v>
      </c>
      <c r="N3313" s="127">
        <v>399943.04</v>
      </c>
      <c r="O3313" s="127">
        <v>417019.37</v>
      </c>
      <c r="P3313" s="127">
        <v>321175.03000000003</v>
      </c>
      <c r="Q3313" s="127">
        <v>332.97</v>
      </c>
    </row>
    <row r="3314" spans="1:17" ht="25.5" x14ac:dyDescent="0.2">
      <c r="A3314" t="str">
        <f t="shared" si="51"/>
        <v>2021_1071</v>
      </c>
      <c r="D3314" s="126">
        <v>3312</v>
      </c>
      <c r="E3314" s="127">
        <v>1071</v>
      </c>
      <c r="F3314" s="127" t="s">
        <v>47</v>
      </c>
      <c r="G3314" s="127">
        <v>1071</v>
      </c>
      <c r="H3314" s="127">
        <v>2021</v>
      </c>
      <c r="I3314" s="127">
        <v>0</v>
      </c>
      <c r="J3314" s="127">
        <v>1</v>
      </c>
      <c r="K3314" s="127">
        <v>1352.4</v>
      </c>
      <c r="L3314" s="127">
        <v>1298.4000000000001</v>
      </c>
      <c r="M3314" s="127">
        <v>1412878.74</v>
      </c>
      <c r="N3314" s="127">
        <v>921991.37</v>
      </c>
      <c r="O3314" s="127">
        <v>943733.1</v>
      </c>
      <c r="P3314" s="127">
        <v>235842.38</v>
      </c>
      <c r="Q3314" s="127">
        <v>1044.72</v>
      </c>
    </row>
    <row r="3315" spans="1:17" ht="25.5" x14ac:dyDescent="0.2">
      <c r="A3315" t="str">
        <f t="shared" si="51"/>
        <v>2021_1089</v>
      </c>
      <c r="D3315" s="126">
        <v>3313</v>
      </c>
      <c r="E3315" s="127">
        <v>1089</v>
      </c>
      <c r="F3315" s="127" t="s">
        <v>48</v>
      </c>
      <c r="G3315" s="127">
        <v>1089</v>
      </c>
      <c r="H3315" s="127">
        <v>2021</v>
      </c>
      <c r="I3315" s="127">
        <v>0</v>
      </c>
      <c r="J3315" s="127">
        <v>1</v>
      </c>
      <c r="K3315" s="127">
        <v>481</v>
      </c>
      <c r="L3315" s="127">
        <v>456.2</v>
      </c>
      <c r="M3315" s="127">
        <v>176273.51</v>
      </c>
      <c r="N3315" s="127">
        <v>154180.9</v>
      </c>
      <c r="O3315" s="127">
        <v>162428.48000000001</v>
      </c>
      <c r="P3315" s="127">
        <v>113238.77</v>
      </c>
      <c r="Q3315" s="127">
        <v>366.47</v>
      </c>
    </row>
    <row r="3316" spans="1:17" ht="25.5" x14ac:dyDescent="0.2">
      <c r="A3316" t="str">
        <f t="shared" si="51"/>
        <v>2021_1080</v>
      </c>
      <c r="D3316" s="126">
        <v>3314</v>
      </c>
      <c r="E3316" s="127">
        <v>1080</v>
      </c>
      <c r="F3316" s="127" t="s">
        <v>327</v>
      </c>
      <c r="G3316" s="127">
        <v>1080</v>
      </c>
      <c r="H3316" s="127">
        <v>2021</v>
      </c>
      <c r="I3316" s="127">
        <v>0</v>
      </c>
      <c r="J3316" s="127">
        <v>1</v>
      </c>
      <c r="K3316" s="127">
        <v>425</v>
      </c>
      <c r="L3316" s="127">
        <v>407</v>
      </c>
      <c r="M3316" s="127">
        <v>377826.74</v>
      </c>
      <c r="N3316" s="127">
        <v>0</v>
      </c>
      <c r="O3316" s="127">
        <v>5664.58</v>
      </c>
      <c r="P3316" s="127">
        <v>190374.41</v>
      </c>
      <c r="Q3316" s="127">
        <v>889</v>
      </c>
    </row>
    <row r="3317" spans="1:17" ht="25.5" x14ac:dyDescent="0.2">
      <c r="A3317" t="str">
        <f t="shared" si="51"/>
        <v>2021_1082</v>
      </c>
      <c r="D3317" s="126">
        <v>3315</v>
      </c>
      <c r="E3317" s="127">
        <v>1082</v>
      </c>
      <c r="F3317" s="127" t="s">
        <v>296</v>
      </c>
      <c r="G3317" s="127">
        <v>1082</v>
      </c>
      <c r="H3317" s="127">
        <v>2021</v>
      </c>
      <c r="I3317" s="127">
        <v>0</v>
      </c>
      <c r="J3317" s="127">
        <v>1</v>
      </c>
      <c r="K3317" s="127">
        <v>1462.3</v>
      </c>
      <c r="L3317" s="127">
        <v>1518.3</v>
      </c>
      <c r="M3317" s="127">
        <v>1179160.98</v>
      </c>
      <c r="N3317" s="127">
        <v>316356.47999999998</v>
      </c>
      <c r="O3317" s="127">
        <v>330005</v>
      </c>
      <c r="P3317" s="127">
        <v>400619.97</v>
      </c>
      <c r="Q3317" s="127">
        <v>806.37</v>
      </c>
    </row>
    <row r="3318" spans="1:17" ht="25.5" x14ac:dyDescent="0.2">
      <c r="A3318" t="str">
        <f t="shared" si="51"/>
        <v>2021_1093</v>
      </c>
      <c r="D3318" s="126">
        <v>3316</v>
      </c>
      <c r="E3318" s="127">
        <v>1093</v>
      </c>
      <c r="F3318" s="127" t="s">
        <v>49</v>
      </c>
      <c r="G3318" s="127">
        <v>1093</v>
      </c>
      <c r="H3318" s="127">
        <v>2021</v>
      </c>
      <c r="I3318" s="127">
        <v>0</v>
      </c>
      <c r="J3318" s="127">
        <v>1</v>
      </c>
      <c r="K3318" s="127">
        <v>648.20000000000005</v>
      </c>
      <c r="L3318" s="127">
        <v>665.2</v>
      </c>
      <c r="M3318" s="127">
        <v>384128.6</v>
      </c>
      <c r="N3318" s="127">
        <v>227582.31</v>
      </c>
      <c r="O3318" s="127">
        <v>229406.07</v>
      </c>
      <c r="P3318" s="127">
        <v>224762.19</v>
      </c>
      <c r="Q3318" s="127">
        <v>592.61</v>
      </c>
    </row>
    <row r="3319" spans="1:17" ht="25.5" x14ac:dyDescent="0.2">
      <c r="A3319" t="str">
        <f t="shared" si="51"/>
        <v>2021_1079</v>
      </c>
      <c r="D3319" s="126">
        <v>3317</v>
      </c>
      <c r="E3319" s="127">
        <v>1079</v>
      </c>
      <c r="F3319" s="127" t="s">
        <v>50</v>
      </c>
      <c r="G3319" s="127">
        <v>1079</v>
      </c>
      <c r="H3319" s="127">
        <v>2021</v>
      </c>
      <c r="I3319" s="127">
        <v>0</v>
      </c>
      <c r="J3319" s="127">
        <v>1</v>
      </c>
      <c r="K3319" s="127">
        <v>771</v>
      </c>
      <c r="L3319" s="127">
        <v>1134.0999999999999</v>
      </c>
      <c r="M3319" s="127">
        <v>828301.04</v>
      </c>
      <c r="N3319" s="127">
        <v>0</v>
      </c>
      <c r="O3319" s="127">
        <v>1830.95</v>
      </c>
      <c r="P3319" s="127">
        <v>256182.11</v>
      </c>
      <c r="Q3319" s="127">
        <v>1074.32</v>
      </c>
    </row>
    <row r="3320" spans="1:17" ht="25.5" x14ac:dyDescent="0.2">
      <c r="A3320" t="str">
        <f t="shared" si="51"/>
        <v>2021_1095</v>
      </c>
      <c r="D3320" s="126">
        <v>3318</v>
      </c>
      <c r="E3320" s="127">
        <v>1095</v>
      </c>
      <c r="F3320" s="127" t="s">
        <v>51</v>
      </c>
      <c r="G3320" s="127">
        <v>1095</v>
      </c>
      <c r="H3320" s="127">
        <v>2021</v>
      </c>
      <c r="I3320" s="127">
        <v>0</v>
      </c>
      <c r="J3320" s="127">
        <v>1</v>
      </c>
      <c r="K3320" s="127">
        <v>748.6</v>
      </c>
      <c r="L3320" s="127">
        <v>729.6</v>
      </c>
      <c r="M3320" s="127">
        <v>198391.47</v>
      </c>
      <c r="N3320" s="127">
        <v>282162.61</v>
      </c>
      <c r="O3320" s="127">
        <v>286324.73</v>
      </c>
      <c r="P3320" s="127">
        <v>294922.15000000002</v>
      </c>
      <c r="Q3320" s="127">
        <v>265.02</v>
      </c>
    </row>
    <row r="3321" spans="1:17" ht="25.5" x14ac:dyDescent="0.2">
      <c r="A3321" t="str">
        <f t="shared" si="51"/>
        <v>2021_4772</v>
      </c>
      <c r="D3321" s="126">
        <v>3319</v>
      </c>
      <c r="E3321" s="127">
        <v>4772</v>
      </c>
      <c r="F3321" s="127" t="s">
        <v>52</v>
      </c>
      <c r="G3321" s="127">
        <v>4772</v>
      </c>
      <c r="H3321" s="127">
        <v>2021</v>
      </c>
      <c r="I3321" s="127">
        <v>0</v>
      </c>
      <c r="J3321" s="127">
        <v>1</v>
      </c>
      <c r="K3321" s="127">
        <v>771.1</v>
      </c>
      <c r="L3321" s="127">
        <v>716.6</v>
      </c>
      <c r="M3321" s="127">
        <v>296518.87</v>
      </c>
      <c r="N3321" s="127">
        <v>304474.2</v>
      </c>
      <c r="O3321" s="127">
        <v>311586.39</v>
      </c>
      <c r="P3321" s="127">
        <v>560250.67000000004</v>
      </c>
      <c r="Q3321" s="127">
        <v>384.54</v>
      </c>
    </row>
    <row r="3322" spans="1:17" x14ac:dyDescent="0.2">
      <c r="A3322" t="str">
        <f t="shared" si="51"/>
        <v>2021_1107</v>
      </c>
      <c r="D3322" s="126">
        <v>3320</v>
      </c>
      <c r="E3322" s="127">
        <v>1107</v>
      </c>
      <c r="F3322" s="127" t="s">
        <v>53</v>
      </c>
      <c r="G3322" s="127">
        <v>1107</v>
      </c>
      <c r="H3322" s="127">
        <v>2021</v>
      </c>
      <c r="I3322" s="127">
        <v>0</v>
      </c>
      <c r="J3322" s="127">
        <v>1</v>
      </c>
      <c r="K3322" s="127">
        <v>1255</v>
      </c>
      <c r="L3322" s="127">
        <v>1202.3</v>
      </c>
      <c r="M3322" s="127">
        <v>1358555.74</v>
      </c>
      <c r="N3322" s="127">
        <v>353748.02</v>
      </c>
      <c r="O3322" s="127">
        <v>375274.46</v>
      </c>
      <c r="P3322" s="127">
        <v>353695.62</v>
      </c>
      <c r="Q3322" s="127">
        <v>1082.51</v>
      </c>
    </row>
    <row r="3323" spans="1:17" ht="25.5" x14ac:dyDescent="0.2">
      <c r="A3323" t="str">
        <f t="shared" si="51"/>
        <v>2021_1116</v>
      </c>
      <c r="D3323" s="126">
        <v>3321</v>
      </c>
      <c r="E3323" s="127">
        <v>1116</v>
      </c>
      <c r="F3323" s="127" t="s">
        <v>54</v>
      </c>
      <c r="G3323" s="127">
        <v>1116</v>
      </c>
      <c r="H3323" s="127">
        <v>2021</v>
      </c>
      <c r="I3323" s="127">
        <v>0</v>
      </c>
      <c r="J3323" s="127">
        <v>1</v>
      </c>
      <c r="K3323" s="127">
        <v>1563.1</v>
      </c>
      <c r="L3323" s="127">
        <v>1562.5</v>
      </c>
      <c r="M3323" s="127">
        <v>822795.34</v>
      </c>
      <c r="N3323" s="127">
        <v>513714.12</v>
      </c>
      <c r="O3323" s="127">
        <v>529830.07999999996</v>
      </c>
      <c r="P3323" s="127">
        <v>303330.93</v>
      </c>
      <c r="Q3323" s="127">
        <v>526.39</v>
      </c>
    </row>
    <row r="3324" spans="1:17" ht="25.5" x14ac:dyDescent="0.2">
      <c r="A3324" t="str">
        <f t="shared" si="51"/>
        <v>2021_1134</v>
      </c>
      <c r="D3324" s="126">
        <v>3322</v>
      </c>
      <c r="E3324" s="127">
        <v>1134</v>
      </c>
      <c r="F3324" s="127" t="s">
        <v>55</v>
      </c>
      <c r="G3324" s="127">
        <v>1134</v>
      </c>
      <c r="H3324" s="127">
        <v>2021</v>
      </c>
      <c r="I3324" s="127">
        <v>0</v>
      </c>
      <c r="J3324" s="127">
        <v>1</v>
      </c>
      <c r="K3324" s="127">
        <v>265</v>
      </c>
      <c r="L3324" s="127">
        <v>180.5</v>
      </c>
      <c r="M3324" s="127">
        <v>387531.7</v>
      </c>
      <c r="N3324" s="127">
        <v>159489.21</v>
      </c>
      <c r="O3324" s="127">
        <v>164974.20000000001</v>
      </c>
      <c r="P3324" s="127">
        <v>156860.63</v>
      </c>
      <c r="Q3324" s="127">
        <v>1462.38</v>
      </c>
    </row>
    <row r="3325" spans="1:17" x14ac:dyDescent="0.2">
      <c r="A3325" t="str">
        <f t="shared" si="51"/>
        <v>2021_1152</v>
      </c>
      <c r="D3325" s="126">
        <v>3323</v>
      </c>
      <c r="E3325" s="127">
        <v>1152</v>
      </c>
      <c r="F3325" s="127" t="s">
        <v>56</v>
      </c>
      <c r="G3325" s="127">
        <v>1152</v>
      </c>
      <c r="H3325" s="127">
        <v>2021</v>
      </c>
      <c r="I3325" s="127">
        <v>0</v>
      </c>
      <c r="J3325" s="127">
        <v>1</v>
      </c>
      <c r="K3325" s="127">
        <v>1028.7</v>
      </c>
      <c r="L3325" s="127">
        <v>1127.8</v>
      </c>
      <c r="M3325" s="127">
        <v>839801.63</v>
      </c>
      <c r="N3325" s="127">
        <v>351332.99</v>
      </c>
      <c r="O3325" s="127">
        <v>364819.46</v>
      </c>
      <c r="P3325" s="127">
        <v>227090.22</v>
      </c>
      <c r="Q3325" s="127">
        <v>816.37</v>
      </c>
    </row>
    <row r="3326" spans="1:17" x14ac:dyDescent="0.2">
      <c r="A3326" t="str">
        <f t="shared" si="51"/>
        <v>2021_1197</v>
      </c>
      <c r="D3326" s="126">
        <v>3324</v>
      </c>
      <c r="E3326" s="127">
        <v>1197</v>
      </c>
      <c r="F3326" s="127" t="s">
        <v>57</v>
      </c>
      <c r="G3326" s="127">
        <v>1197</v>
      </c>
      <c r="H3326" s="127">
        <v>2021</v>
      </c>
      <c r="I3326" s="127">
        <v>0</v>
      </c>
      <c r="J3326" s="127">
        <v>1</v>
      </c>
      <c r="K3326" s="127">
        <v>944.3</v>
      </c>
      <c r="L3326" s="127">
        <v>1017.3</v>
      </c>
      <c r="M3326" s="127">
        <v>289669.24</v>
      </c>
      <c r="N3326" s="127">
        <v>302817.08</v>
      </c>
      <c r="O3326" s="127">
        <v>307431.7</v>
      </c>
      <c r="P3326" s="127">
        <v>283491.13</v>
      </c>
      <c r="Q3326" s="127">
        <v>306.76</v>
      </c>
    </row>
    <row r="3327" spans="1:17" ht="38.25" x14ac:dyDescent="0.2">
      <c r="A3327" t="str">
        <f t="shared" si="51"/>
        <v>2021_1206</v>
      </c>
      <c r="D3327" s="126">
        <v>3325</v>
      </c>
      <c r="E3327" s="127">
        <v>1206</v>
      </c>
      <c r="F3327" s="127" t="s">
        <v>58</v>
      </c>
      <c r="G3327" s="127">
        <v>1206</v>
      </c>
      <c r="H3327" s="127">
        <v>2021</v>
      </c>
      <c r="I3327" s="127">
        <v>0</v>
      </c>
      <c r="J3327" s="127">
        <v>1</v>
      </c>
      <c r="K3327" s="127">
        <v>946.2</v>
      </c>
      <c r="L3327" s="127">
        <v>908.8</v>
      </c>
      <c r="M3327" s="127">
        <v>597832.80000000005</v>
      </c>
      <c r="N3327" s="127">
        <v>610681.31999999995</v>
      </c>
      <c r="O3327" s="127">
        <v>620220.44999999995</v>
      </c>
      <c r="P3327" s="127">
        <v>642311.79</v>
      </c>
      <c r="Q3327" s="127">
        <v>631.82000000000005</v>
      </c>
    </row>
    <row r="3328" spans="1:17" x14ac:dyDescent="0.2">
      <c r="A3328" t="str">
        <f t="shared" si="51"/>
        <v>2021_1211</v>
      </c>
      <c r="D3328" s="126">
        <v>3326</v>
      </c>
      <c r="E3328" s="127">
        <v>1211</v>
      </c>
      <c r="F3328" s="127" t="s">
        <v>59</v>
      </c>
      <c r="G3328" s="127">
        <v>1211</v>
      </c>
      <c r="H3328" s="127">
        <v>2021</v>
      </c>
      <c r="I3328" s="127">
        <v>0</v>
      </c>
      <c r="J3328" s="127">
        <v>1</v>
      </c>
      <c r="K3328" s="127">
        <v>1413.6</v>
      </c>
      <c r="L3328" s="127">
        <v>1301.3</v>
      </c>
      <c r="M3328" s="127">
        <v>451336.74</v>
      </c>
      <c r="N3328" s="127">
        <v>0</v>
      </c>
      <c r="O3328" s="127">
        <v>1477.51</v>
      </c>
      <c r="P3328" s="127">
        <v>538370.51</v>
      </c>
      <c r="Q3328" s="127">
        <v>319.27999999999997</v>
      </c>
    </row>
    <row r="3329" spans="1:17" ht="25.5" x14ac:dyDescent="0.2">
      <c r="A3329" t="str">
        <f t="shared" si="51"/>
        <v>2021_1215</v>
      </c>
      <c r="D3329" s="126">
        <v>3327</v>
      </c>
      <c r="E3329" s="127">
        <v>1215</v>
      </c>
      <c r="F3329" s="127" t="s">
        <v>60</v>
      </c>
      <c r="G3329" s="127">
        <v>1215</v>
      </c>
      <c r="H3329" s="127">
        <v>2021</v>
      </c>
      <c r="I3329" s="127">
        <v>0</v>
      </c>
      <c r="J3329" s="127">
        <v>1</v>
      </c>
      <c r="K3329" s="127">
        <v>299.60000000000002</v>
      </c>
      <c r="L3329" s="127">
        <v>279</v>
      </c>
      <c r="M3329" s="127">
        <v>29161.21</v>
      </c>
      <c r="N3329" s="127">
        <v>80323.679999999993</v>
      </c>
      <c r="O3329" s="127">
        <v>80896.58</v>
      </c>
      <c r="P3329" s="127">
        <v>96225.17</v>
      </c>
      <c r="Q3329" s="127">
        <v>97.33</v>
      </c>
    </row>
    <row r="3330" spans="1:17" ht="38.25" x14ac:dyDescent="0.2">
      <c r="A3330" t="str">
        <f t="shared" si="51"/>
        <v>2021_1218</v>
      </c>
      <c r="D3330" s="126">
        <v>3328</v>
      </c>
      <c r="E3330" s="127">
        <v>1218</v>
      </c>
      <c r="F3330" s="127" t="s">
        <v>61</v>
      </c>
      <c r="G3330" s="127">
        <v>1218</v>
      </c>
      <c r="H3330" s="127">
        <v>2021</v>
      </c>
      <c r="I3330" s="127">
        <v>0</v>
      </c>
      <c r="J3330" s="127">
        <v>1</v>
      </c>
      <c r="K3330" s="127">
        <v>314</v>
      </c>
      <c r="L3330" s="127">
        <v>67</v>
      </c>
      <c r="M3330" s="127">
        <v>425241.28</v>
      </c>
      <c r="N3330" s="127">
        <v>100206.78</v>
      </c>
      <c r="O3330" s="127">
        <v>131042.02</v>
      </c>
      <c r="P3330" s="127">
        <v>152169.68</v>
      </c>
      <c r="Q3330" s="127">
        <v>1354.27</v>
      </c>
    </row>
    <row r="3331" spans="1:17" ht="25.5" x14ac:dyDescent="0.2">
      <c r="A3331" t="str">
        <f t="shared" si="51"/>
        <v>2021_2763</v>
      </c>
      <c r="D3331" s="126">
        <v>3329</v>
      </c>
      <c r="E3331" s="127">
        <v>2763</v>
      </c>
      <c r="F3331" s="127" t="s">
        <v>62</v>
      </c>
      <c r="G3331" s="127">
        <v>2763</v>
      </c>
      <c r="H3331" s="127">
        <v>2021</v>
      </c>
      <c r="I3331" s="127">
        <v>0</v>
      </c>
      <c r="J3331" s="127">
        <v>1</v>
      </c>
      <c r="K3331" s="127">
        <v>594.6</v>
      </c>
      <c r="L3331" s="127">
        <v>1406</v>
      </c>
      <c r="M3331" s="127">
        <v>197225.44</v>
      </c>
      <c r="N3331" s="127">
        <v>322747.07</v>
      </c>
      <c r="O3331" s="127">
        <v>364058.76</v>
      </c>
      <c r="P3331" s="127">
        <v>357352.65</v>
      </c>
      <c r="Q3331" s="127">
        <v>331.69</v>
      </c>
    </row>
    <row r="3332" spans="1:17" ht="38.25" x14ac:dyDescent="0.2">
      <c r="A3332" t="str">
        <f t="shared" ref="A3332:A3395" si="52">CONCATENATE(H3332,"_",G3332)</f>
        <v>2021_1221</v>
      </c>
      <c r="D3332" s="126">
        <v>3330</v>
      </c>
      <c r="E3332" s="127">
        <v>1221</v>
      </c>
      <c r="F3332" s="127" t="s">
        <v>328</v>
      </c>
      <c r="G3332" s="127">
        <v>1221</v>
      </c>
      <c r="H3332" s="127">
        <v>2021</v>
      </c>
      <c r="I3332" s="127">
        <v>0</v>
      </c>
      <c r="J3332" s="127">
        <v>1</v>
      </c>
      <c r="K3332" s="127">
        <v>2624.4</v>
      </c>
      <c r="L3332" s="127">
        <v>2680.7</v>
      </c>
      <c r="M3332" s="127">
        <v>290064.71999999997</v>
      </c>
      <c r="N3332" s="127">
        <v>803665.72</v>
      </c>
      <c r="O3332" s="127">
        <v>836517.29</v>
      </c>
      <c r="P3332" s="127">
        <v>735983.04</v>
      </c>
      <c r="Q3332" s="127">
        <v>110.53</v>
      </c>
    </row>
    <row r="3333" spans="1:17" ht="25.5" x14ac:dyDescent="0.2">
      <c r="A3333" t="str">
        <f t="shared" si="52"/>
        <v>2021_1233</v>
      </c>
      <c r="D3333" s="126">
        <v>3331</v>
      </c>
      <c r="E3333" s="127">
        <v>1233</v>
      </c>
      <c r="F3333" s="127" t="s">
        <v>63</v>
      </c>
      <c r="G3333" s="127">
        <v>1233</v>
      </c>
      <c r="H3333" s="127">
        <v>2021</v>
      </c>
      <c r="I3333" s="127">
        <v>0</v>
      </c>
      <c r="J3333" s="127">
        <v>1</v>
      </c>
      <c r="K3333" s="127">
        <v>1216.5</v>
      </c>
      <c r="L3333" s="127">
        <v>1403.1</v>
      </c>
      <c r="M3333" s="127">
        <v>1590186.39</v>
      </c>
      <c r="N3333" s="127">
        <v>9.75</v>
      </c>
      <c r="O3333" s="127">
        <v>3437.66</v>
      </c>
      <c r="P3333" s="127">
        <v>408472.58</v>
      </c>
      <c r="Q3333" s="127">
        <v>1307.18</v>
      </c>
    </row>
    <row r="3334" spans="1:17" x14ac:dyDescent="0.2">
      <c r="A3334" t="str">
        <f t="shared" si="52"/>
        <v>2021_1278</v>
      </c>
      <c r="D3334" s="126">
        <v>3332</v>
      </c>
      <c r="E3334" s="127">
        <v>1278</v>
      </c>
      <c r="F3334" s="127" t="s">
        <v>64</v>
      </c>
      <c r="G3334" s="127">
        <v>1278</v>
      </c>
      <c r="H3334" s="127">
        <v>2021</v>
      </c>
      <c r="I3334" s="127">
        <v>0</v>
      </c>
      <c r="J3334" s="127">
        <v>1</v>
      </c>
      <c r="K3334" s="127">
        <v>3652.7</v>
      </c>
      <c r="L3334" s="127">
        <v>3331.9</v>
      </c>
      <c r="M3334" s="127">
        <v>384762.1</v>
      </c>
      <c r="N3334" s="127">
        <v>496401.72</v>
      </c>
      <c r="O3334" s="127">
        <v>538900.51</v>
      </c>
      <c r="P3334" s="127">
        <v>1067420.02</v>
      </c>
      <c r="Q3334" s="127">
        <v>105.34</v>
      </c>
    </row>
    <row r="3335" spans="1:17" ht="25.5" x14ac:dyDescent="0.2">
      <c r="A3335" t="str">
        <f t="shared" si="52"/>
        <v>2021_1332</v>
      </c>
      <c r="D3335" s="126">
        <v>3333</v>
      </c>
      <c r="E3335" s="127">
        <v>1332</v>
      </c>
      <c r="F3335" s="127" t="s">
        <v>65</v>
      </c>
      <c r="G3335" s="127">
        <v>1332</v>
      </c>
      <c r="H3335" s="127">
        <v>2021</v>
      </c>
      <c r="I3335" s="127">
        <v>0</v>
      </c>
      <c r="J3335" s="127">
        <v>1</v>
      </c>
      <c r="K3335" s="127">
        <v>729.8</v>
      </c>
      <c r="L3335" s="127">
        <v>669.8</v>
      </c>
      <c r="M3335" s="127">
        <v>407944.43</v>
      </c>
      <c r="N3335" s="127">
        <v>227601.27</v>
      </c>
      <c r="O3335" s="127">
        <v>230873.81</v>
      </c>
      <c r="P3335" s="127">
        <v>137444</v>
      </c>
      <c r="Q3335" s="127">
        <v>558.98</v>
      </c>
    </row>
    <row r="3336" spans="1:17" ht="38.25" x14ac:dyDescent="0.2">
      <c r="A3336" t="str">
        <f t="shared" si="52"/>
        <v>2021_1337</v>
      </c>
      <c r="D3336" s="126">
        <v>3334</v>
      </c>
      <c r="E3336" s="127">
        <v>1337</v>
      </c>
      <c r="F3336" s="127" t="s">
        <v>329</v>
      </c>
      <c r="G3336" s="127">
        <v>1337</v>
      </c>
      <c r="H3336" s="127">
        <v>2021</v>
      </c>
      <c r="I3336" s="127">
        <v>0</v>
      </c>
      <c r="J3336" s="127">
        <v>1</v>
      </c>
      <c r="K3336" s="127">
        <v>5089.3</v>
      </c>
      <c r="L3336" s="127">
        <v>5416.3</v>
      </c>
      <c r="M3336" s="127">
        <v>1556018.02</v>
      </c>
      <c r="N3336" s="127">
        <v>1278834.73</v>
      </c>
      <c r="O3336" s="127">
        <v>1363349.48</v>
      </c>
      <c r="P3336" s="127">
        <v>1602107.78</v>
      </c>
      <c r="Q3336" s="127">
        <v>305.74</v>
      </c>
    </row>
    <row r="3337" spans="1:17" ht="25.5" x14ac:dyDescent="0.2">
      <c r="A3337" t="str">
        <f t="shared" si="52"/>
        <v>2021_1350</v>
      </c>
      <c r="D3337" s="126">
        <v>3335</v>
      </c>
      <c r="E3337" s="127">
        <v>1350</v>
      </c>
      <c r="F3337" s="127" t="s">
        <v>66</v>
      </c>
      <c r="G3337" s="127">
        <v>1350</v>
      </c>
      <c r="H3337" s="127">
        <v>2021</v>
      </c>
      <c r="I3337" s="127">
        <v>0</v>
      </c>
      <c r="J3337" s="127">
        <v>1</v>
      </c>
      <c r="K3337" s="127">
        <v>439.2</v>
      </c>
      <c r="L3337" s="127">
        <v>374.3</v>
      </c>
      <c r="M3337" s="127">
        <v>101910.32</v>
      </c>
      <c r="N3337" s="127">
        <v>116830.12</v>
      </c>
      <c r="O3337" s="127">
        <v>126759.65</v>
      </c>
      <c r="P3337" s="127">
        <v>145008.07</v>
      </c>
      <c r="Q3337" s="127">
        <v>232.04</v>
      </c>
    </row>
    <row r="3338" spans="1:17" ht="25.5" x14ac:dyDescent="0.2">
      <c r="A3338" t="str">
        <f t="shared" si="52"/>
        <v>2021_1359</v>
      </c>
      <c r="D3338" s="126">
        <v>3336</v>
      </c>
      <c r="E3338" s="127">
        <v>1359</v>
      </c>
      <c r="F3338" s="127" t="s">
        <v>330</v>
      </c>
      <c r="G3338" s="127">
        <v>1359</v>
      </c>
      <c r="H3338" s="127">
        <v>2021</v>
      </c>
      <c r="I3338" s="127">
        <v>0</v>
      </c>
      <c r="J3338" s="127">
        <v>1</v>
      </c>
      <c r="K3338" s="127">
        <v>487.2</v>
      </c>
      <c r="L3338" s="127">
        <v>371.3</v>
      </c>
      <c r="M3338" s="127">
        <v>626359.56000000006</v>
      </c>
      <c r="N3338" s="127">
        <v>11.52</v>
      </c>
      <c r="O3338" s="127">
        <v>3069.52</v>
      </c>
      <c r="P3338" s="127">
        <v>99250.559999999998</v>
      </c>
      <c r="Q3338" s="127">
        <v>1285.6300000000001</v>
      </c>
    </row>
    <row r="3339" spans="1:17" ht="25.5" x14ac:dyDescent="0.2">
      <c r="A3339" t="str">
        <f t="shared" si="52"/>
        <v>2021_1368</v>
      </c>
      <c r="D3339" s="126">
        <v>3337</v>
      </c>
      <c r="E3339" s="127">
        <v>1368</v>
      </c>
      <c r="F3339" s="127" t="s">
        <v>67</v>
      </c>
      <c r="G3339" s="127">
        <v>1368</v>
      </c>
      <c r="H3339" s="127">
        <v>2021</v>
      </c>
      <c r="I3339" s="127">
        <v>0</v>
      </c>
      <c r="J3339" s="127">
        <v>1</v>
      </c>
      <c r="K3339" s="127">
        <v>745</v>
      </c>
      <c r="L3339" s="127">
        <v>647.1</v>
      </c>
      <c r="M3339" s="127">
        <v>1386816.96</v>
      </c>
      <c r="N3339" s="127">
        <v>302524.95</v>
      </c>
      <c r="O3339" s="127">
        <v>346188.91</v>
      </c>
      <c r="P3339" s="127">
        <v>268318.28000000003</v>
      </c>
      <c r="Q3339" s="127">
        <v>1861.5</v>
      </c>
    </row>
    <row r="3340" spans="1:17" ht="38.25" x14ac:dyDescent="0.2">
      <c r="A3340" t="str">
        <f t="shared" si="52"/>
        <v>2021_1413</v>
      </c>
      <c r="D3340" s="126">
        <v>3338</v>
      </c>
      <c r="E3340" s="127">
        <v>1413</v>
      </c>
      <c r="F3340" s="127" t="s">
        <v>68</v>
      </c>
      <c r="G3340" s="127">
        <v>1413</v>
      </c>
      <c r="H3340" s="127">
        <v>2021</v>
      </c>
      <c r="I3340" s="127">
        <v>0</v>
      </c>
      <c r="J3340" s="127">
        <v>1</v>
      </c>
      <c r="K3340" s="127">
        <v>424.9</v>
      </c>
      <c r="L3340" s="127">
        <v>405</v>
      </c>
      <c r="M3340" s="127">
        <v>186674.85</v>
      </c>
      <c r="N3340" s="127">
        <v>141191.75</v>
      </c>
      <c r="O3340" s="127">
        <v>143632.09</v>
      </c>
      <c r="P3340" s="127">
        <v>173447.44</v>
      </c>
      <c r="Q3340" s="127">
        <v>439.34</v>
      </c>
    </row>
    <row r="3341" spans="1:17" x14ac:dyDescent="0.2">
      <c r="A3341" t="str">
        <f t="shared" si="52"/>
        <v>2021_1431</v>
      </c>
      <c r="D3341" s="126">
        <v>3339</v>
      </c>
      <c r="E3341" s="127">
        <v>1431</v>
      </c>
      <c r="F3341" s="127" t="s">
        <v>69</v>
      </c>
      <c r="G3341" s="127">
        <v>1431</v>
      </c>
      <c r="H3341" s="127">
        <v>2021</v>
      </c>
      <c r="I3341" s="127">
        <v>0</v>
      </c>
      <c r="J3341" s="127">
        <v>1</v>
      </c>
      <c r="K3341" s="127">
        <v>408.4</v>
      </c>
      <c r="L3341" s="127">
        <v>396.1</v>
      </c>
      <c r="M3341" s="127">
        <v>583241.85</v>
      </c>
      <c r="N3341" s="127">
        <v>616749.65</v>
      </c>
      <c r="O3341" s="127">
        <v>634015.43000000005</v>
      </c>
      <c r="P3341" s="127">
        <v>196996.29</v>
      </c>
      <c r="Q3341" s="127">
        <v>1428.11</v>
      </c>
    </row>
    <row r="3342" spans="1:17" ht="25.5" x14ac:dyDescent="0.2">
      <c r="A3342" t="str">
        <f t="shared" si="52"/>
        <v>2021_1476</v>
      </c>
      <c r="D3342" s="126">
        <v>3340</v>
      </c>
      <c r="E3342" s="127">
        <v>1476</v>
      </c>
      <c r="F3342" s="127" t="s">
        <v>70</v>
      </c>
      <c r="G3342" s="127">
        <v>1476</v>
      </c>
      <c r="H3342" s="127">
        <v>2021</v>
      </c>
      <c r="I3342" s="127">
        <v>0</v>
      </c>
      <c r="J3342" s="127">
        <v>1</v>
      </c>
      <c r="K3342" s="127">
        <v>8884.7999999999993</v>
      </c>
      <c r="L3342" s="127">
        <v>8510.7999999999993</v>
      </c>
      <c r="M3342" s="127">
        <v>2182720.83</v>
      </c>
      <c r="N3342" s="127">
        <v>1230348.83</v>
      </c>
      <c r="O3342" s="127">
        <v>1269277.68</v>
      </c>
      <c r="P3342" s="127">
        <v>1288272.17</v>
      </c>
      <c r="Q3342" s="127">
        <v>245.67</v>
      </c>
    </row>
    <row r="3343" spans="1:17" x14ac:dyDescent="0.2">
      <c r="A3343" t="str">
        <f t="shared" si="52"/>
        <v>2021_1503</v>
      </c>
      <c r="D3343" s="126">
        <v>3341</v>
      </c>
      <c r="E3343" s="127">
        <v>1503</v>
      </c>
      <c r="F3343" s="127" t="s">
        <v>71</v>
      </c>
      <c r="G3343" s="127">
        <v>1503</v>
      </c>
      <c r="H3343" s="127">
        <v>2021</v>
      </c>
      <c r="I3343" s="127">
        <v>0</v>
      </c>
      <c r="J3343" s="127">
        <v>1</v>
      </c>
      <c r="K3343" s="127">
        <v>1462</v>
      </c>
      <c r="L3343" s="127">
        <v>1377.8</v>
      </c>
      <c r="M3343" s="127">
        <v>337811</v>
      </c>
      <c r="N3343" s="127">
        <v>381781.32</v>
      </c>
      <c r="O3343" s="127">
        <v>385497.58</v>
      </c>
      <c r="P3343" s="127">
        <v>650157.18999999994</v>
      </c>
      <c r="Q3343" s="127">
        <v>231.06</v>
      </c>
    </row>
    <row r="3344" spans="1:17" ht="38.25" x14ac:dyDescent="0.2">
      <c r="A3344" t="str">
        <f t="shared" si="52"/>
        <v>2021_1576</v>
      </c>
      <c r="D3344" s="126">
        <v>3342</v>
      </c>
      <c r="E3344" s="127">
        <v>1576</v>
      </c>
      <c r="F3344" s="127" t="s">
        <v>72</v>
      </c>
      <c r="G3344" s="127">
        <v>1576</v>
      </c>
      <c r="H3344" s="127">
        <v>2021</v>
      </c>
      <c r="I3344" s="127">
        <v>0</v>
      </c>
      <c r="J3344" s="127">
        <v>1</v>
      </c>
      <c r="K3344" s="127">
        <v>3223.6</v>
      </c>
      <c r="L3344" s="127">
        <v>3331.8</v>
      </c>
      <c r="M3344" s="127">
        <v>3455514.63</v>
      </c>
      <c r="N3344" s="127">
        <v>1508855.6</v>
      </c>
      <c r="O3344" s="127">
        <v>1570405.63</v>
      </c>
      <c r="P3344" s="127">
        <v>611081.93000000005</v>
      </c>
      <c r="Q3344" s="127">
        <v>1071.94</v>
      </c>
    </row>
    <row r="3345" spans="1:17" x14ac:dyDescent="0.2">
      <c r="A3345" t="str">
        <f t="shared" si="52"/>
        <v>2021_1602</v>
      </c>
      <c r="D3345" s="126">
        <v>3343</v>
      </c>
      <c r="E3345" s="127">
        <v>1602</v>
      </c>
      <c r="F3345" s="127" t="s">
        <v>73</v>
      </c>
      <c r="G3345" s="127">
        <v>1602</v>
      </c>
      <c r="H3345" s="127">
        <v>2021</v>
      </c>
      <c r="I3345" s="127">
        <v>0</v>
      </c>
      <c r="J3345" s="127">
        <v>1</v>
      </c>
      <c r="K3345" s="127">
        <v>483.9</v>
      </c>
      <c r="L3345" s="127">
        <v>678</v>
      </c>
      <c r="M3345" s="127">
        <v>377108.27</v>
      </c>
      <c r="N3345" s="127">
        <v>80441.789999999994</v>
      </c>
      <c r="O3345" s="127">
        <v>88225.12</v>
      </c>
      <c r="P3345" s="127">
        <v>184935.88</v>
      </c>
      <c r="Q3345" s="127">
        <v>779.31</v>
      </c>
    </row>
    <row r="3346" spans="1:17" x14ac:dyDescent="0.2">
      <c r="A3346" t="str">
        <f t="shared" si="52"/>
        <v>2021_1611</v>
      </c>
      <c r="D3346" s="126">
        <v>3344</v>
      </c>
      <c r="E3346" s="127">
        <v>1611</v>
      </c>
      <c r="F3346" s="127" t="s">
        <v>74</v>
      </c>
      <c r="G3346" s="127">
        <v>1611</v>
      </c>
      <c r="H3346" s="127">
        <v>2021</v>
      </c>
      <c r="I3346" s="127">
        <v>0</v>
      </c>
      <c r="J3346" s="127">
        <v>1</v>
      </c>
      <c r="K3346" s="127">
        <v>14470.6</v>
      </c>
      <c r="L3346" s="127">
        <v>13980.8</v>
      </c>
      <c r="M3346" s="127">
        <v>6300722.6600000001</v>
      </c>
      <c r="N3346" s="127">
        <v>5087598.49</v>
      </c>
      <c r="O3346" s="127">
        <v>5324761.57</v>
      </c>
      <c r="P3346" s="127">
        <v>4519631.37</v>
      </c>
      <c r="Q3346" s="127">
        <v>435.42</v>
      </c>
    </row>
    <row r="3347" spans="1:17" ht="25.5" x14ac:dyDescent="0.2">
      <c r="A3347" t="str">
        <f t="shared" si="52"/>
        <v>2021_1619</v>
      </c>
      <c r="D3347" s="126">
        <v>3345</v>
      </c>
      <c r="E3347" s="127">
        <v>1619</v>
      </c>
      <c r="F3347" s="127" t="s">
        <v>75</v>
      </c>
      <c r="G3347" s="127">
        <v>1619</v>
      </c>
      <c r="H3347" s="127">
        <v>2021</v>
      </c>
      <c r="I3347" s="127">
        <v>0</v>
      </c>
      <c r="J3347" s="127">
        <v>1</v>
      </c>
      <c r="K3347" s="127">
        <v>1168.5999999999999</v>
      </c>
      <c r="L3347" s="127">
        <v>1248.0999999999999</v>
      </c>
      <c r="M3347" s="127">
        <v>625772.51</v>
      </c>
      <c r="N3347" s="127">
        <v>515533.02</v>
      </c>
      <c r="O3347" s="127">
        <v>532505.12</v>
      </c>
      <c r="P3347" s="127">
        <v>269935.53999999998</v>
      </c>
      <c r="Q3347" s="127">
        <v>535.49</v>
      </c>
    </row>
    <row r="3348" spans="1:17" x14ac:dyDescent="0.2">
      <c r="A3348" t="str">
        <f t="shared" si="52"/>
        <v>2021_1638</v>
      </c>
      <c r="D3348" s="126">
        <v>3346</v>
      </c>
      <c r="E3348" s="127">
        <v>1638</v>
      </c>
      <c r="F3348" s="127" t="s">
        <v>331</v>
      </c>
      <c r="G3348" s="127">
        <v>1638</v>
      </c>
      <c r="H3348" s="127">
        <v>2021</v>
      </c>
      <c r="I3348" s="127">
        <v>0</v>
      </c>
      <c r="J3348" s="127">
        <v>1</v>
      </c>
      <c r="K3348" s="127">
        <v>1547.5</v>
      </c>
      <c r="L3348" s="127">
        <v>1645.9</v>
      </c>
      <c r="M3348" s="127">
        <v>478766.6</v>
      </c>
      <c r="N3348" s="127">
        <v>210284.89</v>
      </c>
      <c r="O3348" s="127">
        <v>241687.44</v>
      </c>
      <c r="P3348" s="127">
        <v>602300.91</v>
      </c>
      <c r="Q3348" s="127">
        <v>309.38</v>
      </c>
    </row>
    <row r="3349" spans="1:17" x14ac:dyDescent="0.2">
      <c r="A3349" t="str">
        <f t="shared" si="52"/>
        <v>2021_1675</v>
      </c>
      <c r="D3349" s="126">
        <v>3347</v>
      </c>
      <c r="E3349" s="127">
        <v>1675</v>
      </c>
      <c r="F3349" s="127" t="s">
        <v>76</v>
      </c>
      <c r="G3349" s="127">
        <v>1675</v>
      </c>
      <c r="H3349" s="127">
        <v>2021</v>
      </c>
      <c r="I3349" s="127">
        <v>0</v>
      </c>
      <c r="J3349" s="127">
        <v>1</v>
      </c>
      <c r="K3349" s="127">
        <v>211.7</v>
      </c>
      <c r="L3349" s="127">
        <v>132.5</v>
      </c>
      <c r="M3349" s="127">
        <v>99215.71</v>
      </c>
      <c r="N3349" s="127">
        <v>47742.57</v>
      </c>
      <c r="O3349" s="127">
        <v>47955.96</v>
      </c>
      <c r="P3349" s="127">
        <v>70894.52</v>
      </c>
      <c r="Q3349" s="127">
        <v>468.66</v>
      </c>
    </row>
    <row r="3350" spans="1:17" x14ac:dyDescent="0.2">
      <c r="A3350" t="str">
        <f t="shared" si="52"/>
        <v>2021_1701</v>
      </c>
      <c r="D3350" s="126">
        <v>3348</v>
      </c>
      <c r="E3350" s="127">
        <v>1701</v>
      </c>
      <c r="F3350" s="127" t="s">
        <v>77</v>
      </c>
      <c r="G3350" s="127">
        <v>1701</v>
      </c>
      <c r="H3350" s="127">
        <v>2021</v>
      </c>
      <c r="I3350" s="127">
        <v>0</v>
      </c>
      <c r="J3350" s="127">
        <v>1</v>
      </c>
      <c r="K3350" s="127">
        <v>2068.6</v>
      </c>
      <c r="L3350" s="127">
        <v>2201.6</v>
      </c>
      <c r="M3350" s="127">
        <v>348445.75</v>
      </c>
      <c r="N3350" s="127">
        <v>302915.73</v>
      </c>
      <c r="O3350" s="127">
        <v>310770.09000000003</v>
      </c>
      <c r="P3350" s="127">
        <v>384609.41</v>
      </c>
      <c r="Q3350" s="127">
        <v>168.45</v>
      </c>
    </row>
    <row r="3351" spans="1:17" x14ac:dyDescent="0.2">
      <c r="A3351" t="str">
        <f t="shared" si="52"/>
        <v>2021_1719</v>
      </c>
      <c r="D3351" s="126">
        <v>3349</v>
      </c>
      <c r="E3351" s="127">
        <v>1719</v>
      </c>
      <c r="F3351" s="127" t="s">
        <v>78</v>
      </c>
      <c r="G3351" s="127">
        <v>1719</v>
      </c>
      <c r="H3351" s="127">
        <v>2021</v>
      </c>
      <c r="I3351" s="127">
        <v>0</v>
      </c>
      <c r="J3351" s="127">
        <v>1</v>
      </c>
      <c r="K3351" s="127">
        <v>846.1</v>
      </c>
      <c r="L3351" s="127">
        <v>886.9</v>
      </c>
      <c r="M3351" s="127">
        <v>116620.46</v>
      </c>
      <c r="N3351" s="127">
        <v>90474.36</v>
      </c>
      <c r="O3351" s="127">
        <v>91221.94</v>
      </c>
      <c r="P3351" s="127">
        <v>161169.92000000001</v>
      </c>
      <c r="Q3351" s="127">
        <v>137.83000000000001</v>
      </c>
    </row>
    <row r="3352" spans="1:17" ht="25.5" x14ac:dyDescent="0.2">
      <c r="A3352" t="str">
        <f t="shared" si="52"/>
        <v>2021_1737</v>
      </c>
      <c r="D3352" s="126">
        <v>3350</v>
      </c>
      <c r="E3352" s="127">
        <v>1737</v>
      </c>
      <c r="F3352" s="127" t="s">
        <v>332</v>
      </c>
      <c r="G3352" s="127">
        <v>1737</v>
      </c>
      <c r="H3352" s="127">
        <v>2021</v>
      </c>
      <c r="I3352" s="127">
        <v>0</v>
      </c>
      <c r="J3352" s="127">
        <v>1</v>
      </c>
      <c r="K3352" s="127">
        <v>31621.5</v>
      </c>
      <c r="L3352" s="127">
        <v>30611</v>
      </c>
      <c r="M3352" s="127">
        <v>19606426.199999999</v>
      </c>
      <c r="N3352" s="127">
        <v>27174036.399999999</v>
      </c>
      <c r="O3352" s="127">
        <v>28198098.219999999</v>
      </c>
      <c r="P3352" s="127">
        <v>13949752.48</v>
      </c>
      <c r="Q3352" s="127">
        <v>620.03</v>
      </c>
    </row>
    <row r="3353" spans="1:17" x14ac:dyDescent="0.2">
      <c r="A3353" t="str">
        <f t="shared" si="52"/>
        <v>2021_1782</v>
      </c>
      <c r="D3353" s="126">
        <v>3351</v>
      </c>
      <c r="E3353" s="127">
        <v>1782</v>
      </c>
      <c r="F3353" s="127" t="s">
        <v>79</v>
      </c>
      <c r="G3353" s="127">
        <v>1782</v>
      </c>
      <c r="H3353" s="127">
        <v>2021</v>
      </c>
      <c r="I3353" s="127">
        <v>0</v>
      </c>
      <c r="J3353" s="127">
        <v>1</v>
      </c>
      <c r="K3353" s="127">
        <v>102</v>
      </c>
      <c r="L3353" s="127">
        <v>118</v>
      </c>
      <c r="M3353" s="127">
        <v>801549.92</v>
      </c>
      <c r="N3353" s="127">
        <v>141306.74</v>
      </c>
      <c r="O3353" s="127">
        <v>142025.4</v>
      </c>
      <c r="P3353" s="127">
        <v>63780.5</v>
      </c>
      <c r="Q3353" s="127">
        <v>7858.33</v>
      </c>
    </row>
    <row r="3354" spans="1:17" ht="25.5" x14ac:dyDescent="0.2">
      <c r="A3354" t="str">
        <f t="shared" si="52"/>
        <v>2021_1791</v>
      </c>
      <c r="D3354" s="126">
        <v>3352</v>
      </c>
      <c r="E3354" s="127">
        <v>1791</v>
      </c>
      <c r="F3354" s="127" t="s">
        <v>80</v>
      </c>
      <c r="G3354" s="127">
        <v>1791</v>
      </c>
      <c r="H3354" s="127">
        <v>2021</v>
      </c>
      <c r="I3354" s="127">
        <v>0</v>
      </c>
      <c r="J3354" s="127">
        <v>1</v>
      </c>
      <c r="K3354" s="127">
        <v>868.7</v>
      </c>
      <c r="L3354" s="127">
        <v>886.7</v>
      </c>
      <c r="M3354" s="127">
        <v>293387.96000000002</v>
      </c>
      <c r="N3354" s="127">
        <v>450948.54</v>
      </c>
      <c r="O3354" s="127">
        <v>457527.05</v>
      </c>
      <c r="P3354" s="127">
        <v>377912.72</v>
      </c>
      <c r="Q3354" s="127">
        <v>337.73</v>
      </c>
    </row>
    <row r="3355" spans="1:17" x14ac:dyDescent="0.2">
      <c r="A3355" t="str">
        <f t="shared" si="52"/>
        <v>2021_1863</v>
      </c>
      <c r="D3355" s="126">
        <v>3353</v>
      </c>
      <c r="E3355" s="127">
        <v>1863</v>
      </c>
      <c r="F3355" s="127" t="s">
        <v>81</v>
      </c>
      <c r="G3355" s="127">
        <v>1863</v>
      </c>
      <c r="H3355" s="127">
        <v>2021</v>
      </c>
      <c r="I3355" s="127">
        <v>0</v>
      </c>
      <c r="J3355" s="127">
        <v>1</v>
      </c>
      <c r="K3355" s="127">
        <v>10309.799999999999</v>
      </c>
      <c r="L3355" s="127">
        <v>10062.5</v>
      </c>
      <c r="M3355" s="127">
        <v>6587743.9100000001</v>
      </c>
      <c r="N3355" s="127">
        <v>3543129.22</v>
      </c>
      <c r="O3355" s="127">
        <v>3698016.35</v>
      </c>
      <c r="P3355" s="127">
        <v>4018751.64</v>
      </c>
      <c r="Q3355" s="127">
        <v>638.98</v>
      </c>
    </row>
    <row r="3356" spans="1:17" ht="25.5" x14ac:dyDescent="0.2">
      <c r="A3356" t="str">
        <f t="shared" si="52"/>
        <v>2021_1908</v>
      </c>
      <c r="D3356" s="126">
        <v>3354</v>
      </c>
      <c r="E3356" s="127">
        <v>1908</v>
      </c>
      <c r="F3356" s="127" t="s">
        <v>82</v>
      </c>
      <c r="G3356" s="127">
        <v>1908</v>
      </c>
      <c r="H3356" s="127">
        <v>2021</v>
      </c>
      <c r="I3356" s="127">
        <v>0</v>
      </c>
      <c r="J3356" s="127">
        <v>1</v>
      </c>
      <c r="K3356" s="127">
        <v>378.5</v>
      </c>
      <c r="L3356" s="127">
        <v>374.5</v>
      </c>
      <c r="M3356" s="127">
        <v>1513651.98</v>
      </c>
      <c r="N3356" s="127">
        <v>344219</v>
      </c>
      <c r="O3356" s="127">
        <v>346863.69</v>
      </c>
      <c r="P3356" s="127">
        <v>132202.35999999999</v>
      </c>
      <c r="Q3356" s="127">
        <v>3999.08</v>
      </c>
    </row>
    <row r="3357" spans="1:17" x14ac:dyDescent="0.2">
      <c r="A3357" t="str">
        <f t="shared" si="52"/>
        <v>2021_1926</v>
      </c>
      <c r="D3357" s="126">
        <v>3355</v>
      </c>
      <c r="E3357" s="127">
        <v>1926</v>
      </c>
      <c r="F3357" s="127" t="s">
        <v>83</v>
      </c>
      <c r="G3357" s="127">
        <v>1926</v>
      </c>
      <c r="H3357" s="127">
        <v>2021</v>
      </c>
      <c r="I3357" s="127">
        <v>0</v>
      </c>
      <c r="J3357" s="127">
        <v>1</v>
      </c>
      <c r="K3357" s="127">
        <v>530.79999999999995</v>
      </c>
      <c r="L3357" s="127">
        <v>590.29999999999995</v>
      </c>
      <c r="M3357" s="127">
        <v>310262.26</v>
      </c>
      <c r="N3357" s="127">
        <v>301437.07</v>
      </c>
      <c r="O3357" s="127">
        <v>309111.46999999997</v>
      </c>
      <c r="P3357" s="127">
        <v>219746.37</v>
      </c>
      <c r="Q3357" s="127">
        <v>584.52</v>
      </c>
    </row>
    <row r="3358" spans="1:17" ht="25.5" x14ac:dyDescent="0.2">
      <c r="A3358" t="str">
        <f t="shared" si="52"/>
        <v>2021_1944</v>
      </c>
      <c r="D3358" s="126">
        <v>3356</v>
      </c>
      <c r="E3358" s="127">
        <v>1944</v>
      </c>
      <c r="F3358" s="127" t="s">
        <v>84</v>
      </c>
      <c r="G3358" s="127">
        <v>1944</v>
      </c>
      <c r="H3358" s="127">
        <v>2021</v>
      </c>
      <c r="I3358" s="127">
        <v>0</v>
      </c>
      <c r="J3358" s="127">
        <v>1</v>
      </c>
      <c r="K3358" s="127">
        <v>946.6</v>
      </c>
      <c r="L3358" s="127">
        <v>936.9</v>
      </c>
      <c r="M3358" s="127">
        <v>728374.52</v>
      </c>
      <c r="N3358" s="127">
        <v>101159.03999999999</v>
      </c>
      <c r="O3358" s="127">
        <v>104187.91</v>
      </c>
      <c r="P3358" s="127">
        <v>256738.19</v>
      </c>
      <c r="Q3358" s="127">
        <v>769.46</v>
      </c>
    </row>
    <row r="3359" spans="1:17" x14ac:dyDescent="0.2">
      <c r="A3359" t="str">
        <f t="shared" si="52"/>
        <v>2021_1953</v>
      </c>
      <c r="D3359" s="126">
        <v>3357</v>
      </c>
      <c r="E3359" s="127">
        <v>1953</v>
      </c>
      <c r="F3359" s="127" t="s">
        <v>85</v>
      </c>
      <c r="G3359" s="127">
        <v>1953</v>
      </c>
      <c r="H3359" s="127">
        <v>2021</v>
      </c>
      <c r="I3359" s="127">
        <v>0</v>
      </c>
      <c r="J3359" s="127">
        <v>1</v>
      </c>
      <c r="K3359" s="127">
        <v>577.1</v>
      </c>
      <c r="L3359" s="127">
        <v>590.1</v>
      </c>
      <c r="M3359" s="127">
        <v>167280.47</v>
      </c>
      <c r="N3359" s="127">
        <v>152058.92000000001</v>
      </c>
      <c r="O3359" s="127">
        <v>156630.94</v>
      </c>
      <c r="P3359" s="127">
        <v>252605.8</v>
      </c>
      <c r="Q3359" s="127">
        <v>289.86</v>
      </c>
    </row>
    <row r="3360" spans="1:17" ht="38.25" x14ac:dyDescent="0.2">
      <c r="A3360" t="str">
        <f t="shared" si="52"/>
        <v>2021_1963</v>
      </c>
      <c r="D3360" s="126">
        <v>3358</v>
      </c>
      <c r="E3360" s="127">
        <v>1963</v>
      </c>
      <c r="F3360" s="127" t="s">
        <v>86</v>
      </c>
      <c r="G3360" s="127">
        <v>1963</v>
      </c>
      <c r="H3360" s="127">
        <v>2021</v>
      </c>
      <c r="I3360" s="127">
        <v>0</v>
      </c>
      <c r="J3360" s="127">
        <v>1</v>
      </c>
      <c r="K3360" s="127">
        <v>553.4</v>
      </c>
      <c r="L3360" s="127">
        <v>563</v>
      </c>
      <c r="M3360" s="127">
        <v>320362.71999999997</v>
      </c>
      <c r="N3360" s="127">
        <v>100825.2</v>
      </c>
      <c r="O3360" s="127">
        <v>101445.04</v>
      </c>
      <c r="P3360" s="127">
        <v>195504.67</v>
      </c>
      <c r="Q3360" s="127">
        <v>578.9</v>
      </c>
    </row>
    <row r="3361" spans="1:17" ht="25.5" x14ac:dyDescent="0.2">
      <c r="A3361" t="str">
        <f t="shared" si="52"/>
        <v>2021_1968</v>
      </c>
      <c r="D3361" s="126">
        <v>3359</v>
      </c>
      <c r="E3361" s="127">
        <v>3582</v>
      </c>
      <c r="F3361" s="127" t="s">
        <v>87</v>
      </c>
      <c r="G3361" s="127">
        <v>1968</v>
      </c>
      <c r="H3361" s="127">
        <v>2021</v>
      </c>
      <c r="I3361" s="127">
        <v>0</v>
      </c>
      <c r="J3361" s="127">
        <v>1</v>
      </c>
      <c r="K3361" s="127">
        <v>576.29999999999995</v>
      </c>
      <c r="L3361" s="127">
        <v>766.4</v>
      </c>
      <c r="M3361" s="127">
        <v>740160.5</v>
      </c>
      <c r="N3361" s="127">
        <v>397316.05</v>
      </c>
      <c r="O3361" s="127">
        <v>400911.81</v>
      </c>
      <c r="P3361" s="127">
        <v>334058.69</v>
      </c>
      <c r="Q3361" s="127">
        <v>1284.33</v>
      </c>
    </row>
    <row r="3362" spans="1:17" ht="25.5" x14ac:dyDescent="0.2">
      <c r="A3362" t="str">
        <f t="shared" si="52"/>
        <v>2021_3978</v>
      </c>
      <c r="D3362" s="126">
        <v>3360</v>
      </c>
      <c r="E3362" s="127">
        <v>3978</v>
      </c>
      <c r="F3362" s="127" t="s">
        <v>88</v>
      </c>
      <c r="G3362" s="127">
        <v>3978</v>
      </c>
      <c r="H3362" s="127">
        <v>2021</v>
      </c>
      <c r="I3362" s="127">
        <v>0</v>
      </c>
      <c r="J3362" s="127">
        <v>1</v>
      </c>
      <c r="K3362" s="127">
        <v>546.1</v>
      </c>
      <c r="L3362" s="127">
        <v>427</v>
      </c>
      <c r="M3362" s="127">
        <v>1383228.72</v>
      </c>
      <c r="N3362" s="127">
        <v>0</v>
      </c>
      <c r="O3362" s="127">
        <v>7963.62</v>
      </c>
      <c r="P3362" s="127">
        <v>335061.96000000002</v>
      </c>
      <c r="Q3362" s="127">
        <v>2532.92</v>
      </c>
    </row>
    <row r="3363" spans="1:17" ht="25.5" x14ac:dyDescent="0.2">
      <c r="A3363" t="str">
        <f t="shared" si="52"/>
        <v>2021_6741</v>
      </c>
      <c r="D3363" s="126">
        <v>3361</v>
      </c>
      <c r="E3363" s="127">
        <v>6741</v>
      </c>
      <c r="F3363" s="127" t="s">
        <v>89</v>
      </c>
      <c r="G3363" s="127">
        <v>6741</v>
      </c>
      <c r="H3363" s="127">
        <v>2021</v>
      </c>
      <c r="I3363" s="127">
        <v>0</v>
      </c>
      <c r="J3363" s="127">
        <v>1</v>
      </c>
      <c r="K3363" s="127">
        <v>786.9</v>
      </c>
      <c r="L3363" s="127">
        <v>762.6</v>
      </c>
      <c r="M3363" s="127">
        <v>488105.72</v>
      </c>
      <c r="N3363" s="127">
        <v>248227.1</v>
      </c>
      <c r="O3363" s="127">
        <v>269746.8</v>
      </c>
      <c r="P3363" s="127">
        <v>283335.19</v>
      </c>
      <c r="Q3363" s="127">
        <v>620.29</v>
      </c>
    </row>
    <row r="3364" spans="1:17" ht="25.5" x14ac:dyDescent="0.2">
      <c r="A3364" t="str">
        <f t="shared" si="52"/>
        <v>2021_1970</v>
      </c>
      <c r="D3364" s="126">
        <v>3362</v>
      </c>
      <c r="E3364" s="127">
        <v>1970</v>
      </c>
      <c r="F3364" s="127" t="s">
        <v>90</v>
      </c>
      <c r="G3364" s="127">
        <v>1970</v>
      </c>
      <c r="H3364" s="127">
        <v>2021</v>
      </c>
      <c r="I3364" s="127">
        <v>0</v>
      </c>
      <c r="J3364" s="127">
        <v>1</v>
      </c>
      <c r="K3364" s="127">
        <v>505</v>
      </c>
      <c r="L3364" s="127">
        <v>512</v>
      </c>
      <c r="M3364" s="127">
        <v>154326.14000000001</v>
      </c>
      <c r="N3364" s="127">
        <v>447710.45</v>
      </c>
      <c r="O3364" s="127">
        <v>454067.23</v>
      </c>
      <c r="P3364" s="127">
        <v>350853.03</v>
      </c>
      <c r="Q3364" s="127">
        <v>305.60000000000002</v>
      </c>
    </row>
    <row r="3365" spans="1:17" ht="38.25" x14ac:dyDescent="0.2">
      <c r="A3365" t="str">
        <f t="shared" si="52"/>
        <v>2021_1972</v>
      </c>
      <c r="D3365" s="126">
        <v>3363</v>
      </c>
      <c r="E3365" s="127">
        <v>1972</v>
      </c>
      <c r="F3365" s="127" t="s">
        <v>91</v>
      </c>
      <c r="G3365" s="127">
        <v>1972</v>
      </c>
      <c r="H3365" s="127">
        <v>2021</v>
      </c>
      <c r="I3365" s="127">
        <v>0</v>
      </c>
      <c r="J3365" s="127">
        <v>1</v>
      </c>
      <c r="K3365" s="127">
        <v>322</v>
      </c>
      <c r="L3365" s="127">
        <v>306</v>
      </c>
      <c r="M3365" s="127">
        <v>426431.14</v>
      </c>
      <c r="N3365" s="127">
        <v>90588.87</v>
      </c>
      <c r="O3365" s="127">
        <v>97614.15</v>
      </c>
      <c r="P3365" s="127">
        <v>127693.47</v>
      </c>
      <c r="Q3365" s="127">
        <v>1324.32</v>
      </c>
    </row>
    <row r="3366" spans="1:17" ht="25.5" x14ac:dyDescent="0.2">
      <c r="A3366" t="str">
        <f t="shared" si="52"/>
        <v>2021_1965</v>
      </c>
      <c r="D3366" s="126">
        <v>3364</v>
      </c>
      <c r="E3366" s="127">
        <v>1965</v>
      </c>
      <c r="F3366" s="127" t="s">
        <v>92</v>
      </c>
      <c r="G3366" s="127">
        <v>1965</v>
      </c>
      <c r="H3366" s="127">
        <v>2021</v>
      </c>
      <c r="I3366" s="127">
        <v>0</v>
      </c>
      <c r="J3366" s="127">
        <v>1</v>
      </c>
      <c r="K3366" s="127">
        <v>563</v>
      </c>
      <c r="L3366" s="127">
        <v>442</v>
      </c>
      <c r="M3366" s="127">
        <v>696421.8</v>
      </c>
      <c r="N3366" s="127">
        <v>283515.48</v>
      </c>
      <c r="O3366" s="127">
        <v>285691.19</v>
      </c>
      <c r="P3366" s="127">
        <v>93195.61</v>
      </c>
      <c r="Q3366" s="127">
        <v>1236.98</v>
      </c>
    </row>
    <row r="3367" spans="1:17" ht="51" x14ac:dyDescent="0.2">
      <c r="A3367" t="str">
        <f t="shared" si="52"/>
        <v>2021_657</v>
      </c>
      <c r="D3367" s="126">
        <v>3365</v>
      </c>
      <c r="E3367" s="127">
        <v>657</v>
      </c>
      <c r="F3367" s="127" t="s">
        <v>333</v>
      </c>
      <c r="G3367" s="127">
        <v>657</v>
      </c>
      <c r="H3367" s="127">
        <v>2021</v>
      </c>
      <c r="I3367" s="127">
        <v>0</v>
      </c>
      <c r="J3367" s="127">
        <v>1</v>
      </c>
      <c r="K3367" s="127">
        <v>870.9</v>
      </c>
      <c r="L3367" s="127">
        <v>999.3</v>
      </c>
      <c r="M3367" s="127">
        <v>805268.72</v>
      </c>
      <c r="N3367" s="127">
        <v>859927.58</v>
      </c>
      <c r="O3367" s="127">
        <v>894323.13</v>
      </c>
      <c r="P3367" s="127">
        <v>563595.43000000005</v>
      </c>
      <c r="Q3367" s="127">
        <v>924.64</v>
      </c>
    </row>
    <row r="3368" spans="1:17" ht="51" x14ac:dyDescent="0.2">
      <c r="A3368" t="str">
        <f t="shared" si="52"/>
        <v>2021_1989</v>
      </c>
      <c r="D3368" s="126">
        <v>3366</v>
      </c>
      <c r="E3368" s="127">
        <v>1989</v>
      </c>
      <c r="F3368" s="127" t="s">
        <v>93</v>
      </c>
      <c r="G3368" s="127">
        <v>1989</v>
      </c>
      <c r="H3368" s="127">
        <v>2021</v>
      </c>
      <c r="I3368" s="127">
        <v>0</v>
      </c>
      <c r="J3368" s="127">
        <v>1</v>
      </c>
      <c r="K3368" s="127">
        <v>401</v>
      </c>
      <c r="L3368" s="127">
        <v>498</v>
      </c>
      <c r="M3368" s="127">
        <v>787966.34</v>
      </c>
      <c r="N3368" s="127">
        <v>508382.94</v>
      </c>
      <c r="O3368" s="127">
        <v>518377.44</v>
      </c>
      <c r="P3368" s="127">
        <v>321349.3</v>
      </c>
      <c r="Q3368" s="127">
        <v>1965</v>
      </c>
    </row>
    <row r="3369" spans="1:17" ht="51" x14ac:dyDescent="0.2">
      <c r="A3369" t="str">
        <f t="shared" si="52"/>
        <v>2021_2007</v>
      </c>
      <c r="D3369" s="126">
        <v>3367</v>
      </c>
      <c r="E3369" s="127">
        <v>2007</v>
      </c>
      <c r="F3369" s="127" t="s">
        <v>94</v>
      </c>
      <c r="G3369" s="127">
        <v>2007</v>
      </c>
      <c r="H3369" s="127">
        <v>2021</v>
      </c>
      <c r="I3369" s="127">
        <v>0</v>
      </c>
      <c r="J3369" s="127">
        <v>1</v>
      </c>
      <c r="K3369" s="127">
        <v>572.70000000000005</v>
      </c>
      <c r="L3369" s="127">
        <v>503.6</v>
      </c>
      <c r="M3369" s="127">
        <v>1175611.32</v>
      </c>
      <c r="N3369" s="127">
        <v>305821.23</v>
      </c>
      <c r="O3369" s="127">
        <v>325960.26</v>
      </c>
      <c r="P3369" s="127">
        <v>274273.34000000003</v>
      </c>
      <c r="Q3369" s="127">
        <v>2052.75</v>
      </c>
    </row>
    <row r="3370" spans="1:17" ht="25.5" x14ac:dyDescent="0.2">
      <c r="A3370" t="str">
        <f t="shared" si="52"/>
        <v>2021_2088</v>
      </c>
      <c r="D3370" s="126">
        <v>3368</v>
      </c>
      <c r="E3370" s="127">
        <v>2088</v>
      </c>
      <c r="F3370" s="127" t="s">
        <v>95</v>
      </c>
      <c r="G3370" s="127">
        <v>2088</v>
      </c>
      <c r="H3370" s="127">
        <v>2021</v>
      </c>
      <c r="I3370" s="127">
        <v>0</v>
      </c>
      <c r="J3370" s="127">
        <v>1</v>
      </c>
      <c r="K3370" s="127">
        <v>652.79999999999995</v>
      </c>
      <c r="L3370" s="127">
        <v>739.8</v>
      </c>
      <c r="M3370" s="127">
        <v>478427.78</v>
      </c>
      <c r="N3370" s="127">
        <v>364972.92</v>
      </c>
      <c r="O3370" s="127">
        <v>375134.94</v>
      </c>
      <c r="P3370" s="127">
        <v>260618.62</v>
      </c>
      <c r="Q3370" s="127">
        <v>732.89</v>
      </c>
    </row>
    <row r="3371" spans="1:17" ht="25.5" x14ac:dyDescent="0.2">
      <c r="A3371" t="str">
        <f t="shared" si="52"/>
        <v>2021_2097</v>
      </c>
      <c r="D3371" s="126">
        <v>3369</v>
      </c>
      <c r="E3371" s="127">
        <v>2097</v>
      </c>
      <c r="F3371" s="127" t="s">
        <v>96</v>
      </c>
      <c r="G3371" s="127">
        <v>2097</v>
      </c>
      <c r="H3371" s="127">
        <v>2021</v>
      </c>
      <c r="I3371" s="127">
        <v>0</v>
      </c>
      <c r="J3371" s="127">
        <v>1</v>
      </c>
      <c r="K3371" s="127">
        <v>473</v>
      </c>
      <c r="L3371" s="127">
        <v>449.8</v>
      </c>
      <c r="M3371" s="127">
        <v>261781.36</v>
      </c>
      <c r="N3371" s="127">
        <v>209115.45</v>
      </c>
      <c r="O3371" s="127">
        <v>214057.23</v>
      </c>
      <c r="P3371" s="127">
        <v>135622.44</v>
      </c>
      <c r="Q3371" s="127">
        <v>553.45000000000005</v>
      </c>
    </row>
    <row r="3372" spans="1:17" x14ac:dyDescent="0.2">
      <c r="A3372" t="str">
        <f t="shared" si="52"/>
        <v>2021_2113</v>
      </c>
      <c r="D3372" s="126">
        <v>3370</v>
      </c>
      <c r="E3372" s="127">
        <v>2113</v>
      </c>
      <c r="F3372" s="127" t="s">
        <v>97</v>
      </c>
      <c r="G3372" s="127">
        <v>2113</v>
      </c>
      <c r="H3372" s="127">
        <v>2021</v>
      </c>
      <c r="I3372" s="127">
        <v>0</v>
      </c>
      <c r="J3372" s="127">
        <v>1</v>
      </c>
      <c r="K3372" s="127">
        <v>192.3</v>
      </c>
      <c r="L3372" s="127">
        <v>180</v>
      </c>
      <c r="M3372" s="127">
        <v>417689.32</v>
      </c>
      <c r="N3372" s="127">
        <v>201531.06</v>
      </c>
      <c r="O3372" s="127">
        <v>204555.08</v>
      </c>
      <c r="P3372" s="127">
        <v>56602.75</v>
      </c>
      <c r="Q3372" s="127">
        <v>2172.0700000000002</v>
      </c>
    </row>
    <row r="3373" spans="1:17" ht="38.25" x14ac:dyDescent="0.2">
      <c r="A3373" t="str">
        <f t="shared" si="52"/>
        <v>2021_2124</v>
      </c>
      <c r="D3373" s="126">
        <v>3371</v>
      </c>
      <c r="E3373" s="127">
        <v>2124</v>
      </c>
      <c r="F3373" s="127" t="s">
        <v>397</v>
      </c>
      <c r="G3373" s="127">
        <v>2124</v>
      </c>
      <c r="H3373" s="127">
        <v>2021</v>
      </c>
      <c r="I3373" s="127">
        <v>0</v>
      </c>
      <c r="J3373" s="127">
        <v>1</v>
      </c>
      <c r="K3373" s="127">
        <v>1228.4000000000001</v>
      </c>
      <c r="L3373" s="127">
        <v>1183.4000000000001</v>
      </c>
      <c r="M3373" s="127">
        <v>1301717.95</v>
      </c>
      <c r="N3373" s="127">
        <v>819864.18</v>
      </c>
      <c r="O3373" s="127">
        <v>840419.5</v>
      </c>
      <c r="P3373" s="127">
        <v>398071.8</v>
      </c>
      <c r="Q3373" s="127">
        <v>1059.69</v>
      </c>
    </row>
    <row r="3374" spans="1:17" ht="51" x14ac:dyDescent="0.2">
      <c r="A3374" t="str">
        <f t="shared" si="52"/>
        <v>2021_2151</v>
      </c>
      <c r="D3374" s="126">
        <v>3372</v>
      </c>
      <c r="E3374" s="127">
        <v>2151</v>
      </c>
      <c r="F3374" s="127" t="s">
        <v>406</v>
      </c>
      <c r="G3374" s="127">
        <v>2151</v>
      </c>
      <c r="H3374" s="127">
        <v>2021</v>
      </c>
      <c r="I3374" s="127">
        <v>0</v>
      </c>
      <c r="J3374" s="127">
        <v>1</v>
      </c>
      <c r="K3374" s="127">
        <v>401.2</v>
      </c>
      <c r="L3374" s="127">
        <v>347.4</v>
      </c>
      <c r="M3374" s="127">
        <v>656182.13</v>
      </c>
      <c r="N3374" s="127">
        <v>379928.42</v>
      </c>
      <c r="O3374" s="127">
        <v>385260.87</v>
      </c>
      <c r="P3374" s="127">
        <v>308349.06</v>
      </c>
      <c r="Q3374" s="127">
        <v>1635.55</v>
      </c>
    </row>
    <row r="3375" spans="1:17" x14ac:dyDescent="0.2">
      <c r="A3375" t="str">
        <f t="shared" si="52"/>
        <v>2021_2169</v>
      </c>
      <c r="D3375" s="126">
        <v>3373</v>
      </c>
      <c r="E3375" s="127">
        <v>2169</v>
      </c>
      <c r="F3375" s="127" t="s">
        <v>98</v>
      </c>
      <c r="G3375" s="127">
        <v>2169</v>
      </c>
      <c r="H3375" s="127">
        <v>2021</v>
      </c>
      <c r="I3375" s="127">
        <v>0</v>
      </c>
      <c r="J3375" s="127">
        <v>1</v>
      </c>
      <c r="K3375" s="127">
        <v>1602.7</v>
      </c>
      <c r="L3375" s="127">
        <v>1564</v>
      </c>
      <c r="M3375" s="127">
        <v>2862811.13</v>
      </c>
      <c r="N3375" s="127">
        <v>844825.33</v>
      </c>
      <c r="O3375" s="127">
        <v>881164.37</v>
      </c>
      <c r="P3375" s="127">
        <v>401386.03</v>
      </c>
      <c r="Q3375" s="127">
        <v>1786.24</v>
      </c>
    </row>
    <row r="3376" spans="1:17" ht="25.5" x14ac:dyDescent="0.2">
      <c r="A3376" t="str">
        <f t="shared" si="52"/>
        <v>2021_2295</v>
      </c>
      <c r="D3376" s="126">
        <v>3374</v>
      </c>
      <c r="E3376" s="127">
        <v>2295</v>
      </c>
      <c r="F3376" s="127" t="s">
        <v>99</v>
      </c>
      <c r="G3376" s="127">
        <v>2295</v>
      </c>
      <c r="H3376" s="127">
        <v>2021</v>
      </c>
      <c r="I3376" s="127">
        <v>0</v>
      </c>
      <c r="J3376" s="127">
        <v>1</v>
      </c>
      <c r="K3376" s="127">
        <v>1045.9000000000001</v>
      </c>
      <c r="L3376" s="127">
        <v>1074.7</v>
      </c>
      <c r="M3376" s="127">
        <v>1051133.3799999999</v>
      </c>
      <c r="N3376" s="127">
        <v>529967.05000000005</v>
      </c>
      <c r="O3376" s="127">
        <v>553183.82999999996</v>
      </c>
      <c r="P3376" s="127">
        <v>413527.64</v>
      </c>
      <c r="Q3376" s="127">
        <v>1005</v>
      </c>
    </row>
    <row r="3377" spans="1:17" ht="25.5" x14ac:dyDescent="0.2">
      <c r="A3377" t="str">
        <f t="shared" si="52"/>
        <v>2021_2313</v>
      </c>
      <c r="D3377" s="126">
        <v>3375</v>
      </c>
      <c r="E3377" s="127">
        <v>2313</v>
      </c>
      <c r="F3377" s="127" t="s">
        <v>100</v>
      </c>
      <c r="G3377" s="127">
        <v>2313</v>
      </c>
      <c r="H3377" s="127">
        <v>2021</v>
      </c>
      <c r="I3377" s="127">
        <v>0</v>
      </c>
      <c r="J3377" s="127">
        <v>1</v>
      </c>
      <c r="K3377" s="127">
        <v>3674.6</v>
      </c>
      <c r="L3377" s="127">
        <v>3579.8</v>
      </c>
      <c r="M3377" s="127">
        <v>2010202.27</v>
      </c>
      <c r="N3377" s="127">
        <v>880947.22</v>
      </c>
      <c r="O3377" s="127">
        <v>921871.05</v>
      </c>
      <c r="P3377" s="127">
        <v>781652.13</v>
      </c>
      <c r="Q3377" s="127">
        <v>547.04999999999995</v>
      </c>
    </row>
    <row r="3378" spans="1:17" ht="25.5" x14ac:dyDescent="0.2">
      <c r="A3378" t="str">
        <f t="shared" si="52"/>
        <v>2021_2322</v>
      </c>
      <c r="D3378" s="126">
        <v>3376</v>
      </c>
      <c r="E3378" s="127">
        <v>2322</v>
      </c>
      <c r="F3378" s="127" t="s">
        <v>101</v>
      </c>
      <c r="G3378" s="127">
        <v>2322</v>
      </c>
      <c r="H3378" s="127">
        <v>2021</v>
      </c>
      <c r="I3378" s="127">
        <v>0</v>
      </c>
      <c r="J3378" s="127">
        <v>1</v>
      </c>
      <c r="K3378" s="127">
        <v>2079.5</v>
      </c>
      <c r="L3378" s="127">
        <v>1788.8</v>
      </c>
      <c r="M3378" s="127">
        <v>758496.83</v>
      </c>
      <c r="N3378" s="127">
        <v>389700.34</v>
      </c>
      <c r="O3378" s="127">
        <v>396099.42</v>
      </c>
      <c r="P3378" s="127">
        <v>405769.3</v>
      </c>
      <c r="Q3378" s="127">
        <v>364.75</v>
      </c>
    </row>
    <row r="3379" spans="1:17" ht="25.5" x14ac:dyDescent="0.2">
      <c r="A3379" t="str">
        <f t="shared" si="52"/>
        <v>2021_2369</v>
      </c>
      <c r="D3379" s="126">
        <v>3377</v>
      </c>
      <c r="E3379" s="127">
        <v>2369</v>
      </c>
      <c r="F3379" s="127" t="s">
        <v>102</v>
      </c>
      <c r="G3379" s="127">
        <v>2369</v>
      </c>
      <c r="H3379" s="127">
        <v>2021</v>
      </c>
      <c r="I3379" s="127">
        <v>0</v>
      </c>
      <c r="J3379" s="127">
        <v>1</v>
      </c>
      <c r="K3379" s="127">
        <v>446.1</v>
      </c>
      <c r="L3379" s="127">
        <v>444.1</v>
      </c>
      <c r="M3379" s="127">
        <v>117512.05</v>
      </c>
      <c r="N3379" s="127">
        <v>30777.279999999999</v>
      </c>
      <c r="O3379" s="127">
        <v>30960.959999999999</v>
      </c>
      <c r="P3379" s="127">
        <v>98705.919999999998</v>
      </c>
      <c r="Q3379" s="127">
        <v>263.42</v>
      </c>
    </row>
    <row r="3380" spans="1:17" x14ac:dyDescent="0.2">
      <c r="A3380" t="str">
        <f t="shared" si="52"/>
        <v>2021_2682</v>
      </c>
      <c r="D3380" s="126">
        <v>3378</v>
      </c>
      <c r="E3380" s="127">
        <v>2682</v>
      </c>
      <c r="F3380" s="127" t="s">
        <v>1</v>
      </c>
      <c r="G3380" s="127">
        <v>2682</v>
      </c>
      <c r="H3380" s="127">
        <v>2021</v>
      </c>
      <c r="I3380" s="127">
        <v>0</v>
      </c>
      <c r="J3380" s="127">
        <v>1</v>
      </c>
      <c r="K3380" s="127">
        <v>250.4</v>
      </c>
      <c r="L3380" s="127">
        <v>462.4</v>
      </c>
      <c r="M3380" s="127">
        <v>927136.46</v>
      </c>
      <c r="N3380" s="127">
        <v>212367.84</v>
      </c>
      <c r="O3380" s="127">
        <v>219639.79</v>
      </c>
      <c r="P3380" s="127">
        <v>162626.39000000001</v>
      </c>
      <c r="Q3380" s="127">
        <v>3702.62</v>
      </c>
    </row>
    <row r="3381" spans="1:17" ht="25.5" x14ac:dyDescent="0.2">
      <c r="A3381" t="str">
        <f t="shared" si="52"/>
        <v>2021_2376</v>
      </c>
      <c r="D3381" s="126">
        <v>3379</v>
      </c>
      <c r="E3381" s="127">
        <v>2376</v>
      </c>
      <c r="F3381" s="127" t="s">
        <v>103</v>
      </c>
      <c r="G3381" s="127">
        <v>2376</v>
      </c>
      <c r="H3381" s="127">
        <v>2021</v>
      </c>
      <c r="I3381" s="127">
        <v>0</v>
      </c>
      <c r="J3381" s="127">
        <v>1</v>
      </c>
      <c r="K3381" s="127">
        <v>468</v>
      </c>
      <c r="L3381" s="127">
        <v>460</v>
      </c>
      <c r="M3381" s="127">
        <v>1101122.27</v>
      </c>
      <c r="N3381" s="127">
        <v>94298.49</v>
      </c>
      <c r="O3381" s="127">
        <v>94930.240000000005</v>
      </c>
      <c r="P3381" s="127">
        <v>133085.96</v>
      </c>
      <c r="Q3381" s="127">
        <v>2352.83</v>
      </c>
    </row>
    <row r="3382" spans="1:17" ht="38.25" x14ac:dyDescent="0.2">
      <c r="A3382" t="str">
        <f t="shared" si="52"/>
        <v>2021_2403</v>
      </c>
      <c r="D3382" s="126">
        <v>3380</v>
      </c>
      <c r="E3382" s="127">
        <v>2403</v>
      </c>
      <c r="F3382" s="127" t="s">
        <v>398</v>
      </c>
      <c r="G3382" s="127">
        <v>2403</v>
      </c>
      <c r="H3382" s="127">
        <v>2021</v>
      </c>
      <c r="I3382" s="127">
        <v>0</v>
      </c>
      <c r="J3382" s="127">
        <v>1</v>
      </c>
      <c r="K3382" s="127">
        <v>839</v>
      </c>
      <c r="L3382" s="127">
        <v>908.9</v>
      </c>
      <c r="M3382" s="127">
        <v>207796.05</v>
      </c>
      <c r="N3382" s="127">
        <v>455696.82</v>
      </c>
      <c r="O3382" s="127">
        <v>488881.49</v>
      </c>
      <c r="P3382" s="127">
        <v>328149.02</v>
      </c>
      <c r="Q3382" s="127">
        <v>247.67</v>
      </c>
    </row>
    <row r="3383" spans="1:17" ht="38.25" x14ac:dyDescent="0.2">
      <c r="A3383" t="str">
        <f t="shared" si="52"/>
        <v>2021_2457</v>
      </c>
      <c r="D3383" s="126">
        <v>3381</v>
      </c>
      <c r="E3383" s="127">
        <v>2457</v>
      </c>
      <c r="F3383" s="127" t="s">
        <v>104</v>
      </c>
      <c r="G3383" s="127">
        <v>2457</v>
      </c>
      <c r="H3383" s="127">
        <v>2021</v>
      </c>
      <c r="I3383" s="127">
        <v>0</v>
      </c>
      <c r="J3383" s="127">
        <v>1</v>
      </c>
      <c r="K3383" s="127">
        <v>425</v>
      </c>
      <c r="L3383" s="127">
        <v>382</v>
      </c>
      <c r="M3383" s="127">
        <v>641776.92000000004</v>
      </c>
      <c r="N3383" s="127">
        <v>299833.26</v>
      </c>
      <c r="O3383" s="127">
        <v>307302.06</v>
      </c>
      <c r="P3383" s="127">
        <v>205796.57</v>
      </c>
      <c r="Q3383" s="127">
        <v>1510.06</v>
      </c>
    </row>
    <row r="3384" spans="1:17" x14ac:dyDescent="0.2">
      <c r="A3384" t="str">
        <f t="shared" si="52"/>
        <v>2021_2466</v>
      </c>
      <c r="D3384" s="126">
        <v>3382</v>
      </c>
      <c r="E3384" s="127">
        <v>2466</v>
      </c>
      <c r="F3384" s="127" t="s">
        <v>105</v>
      </c>
      <c r="G3384" s="127">
        <v>2466</v>
      </c>
      <c r="H3384" s="127">
        <v>2021</v>
      </c>
      <c r="I3384" s="127">
        <v>0</v>
      </c>
      <c r="J3384" s="127">
        <v>1</v>
      </c>
      <c r="K3384" s="127">
        <v>1534</v>
      </c>
      <c r="L3384" s="127">
        <v>1545.1</v>
      </c>
      <c r="M3384" s="127">
        <v>1083827.1499999999</v>
      </c>
      <c r="N3384" s="127">
        <v>710333.37</v>
      </c>
      <c r="O3384" s="127">
        <v>710656.42</v>
      </c>
      <c r="P3384" s="127">
        <v>406280.87</v>
      </c>
      <c r="Q3384" s="127">
        <v>706.54</v>
      </c>
    </row>
    <row r="3385" spans="1:17" ht="38.25" x14ac:dyDescent="0.2">
      <c r="A3385" t="str">
        <f t="shared" si="52"/>
        <v>2021_2493</v>
      </c>
      <c r="D3385" s="126">
        <v>3383</v>
      </c>
      <c r="E3385" s="127">
        <v>2493</v>
      </c>
      <c r="F3385" s="127" t="s">
        <v>106</v>
      </c>
      <c r="G3385" s="127">
        <v>2493</v>
      </c>
      <c r="H3385" s="127">
        <v>2021</v>
      </c>
      <c r="I3385" s="127">
        <v>0</v>
      </c>
      <c r="J3385" s="127">
        <v>1</v>
      </c>
      <c r="K3385" s="127">
        <v>166</v>
      </c>
      <c r="L3385" s="127">
        <v>97</v>
      </c>
      <c r="M3385" s="127">
        <v>36779.440000000002</v>
      </c>
      <c r="N3385" s="127">
        <v>0</v>
      </c>
      <c r="O3385" s="127">
        <v>0</v>
      </c>
      <c r="P3385" s="127">
        <v>86725.85</v>
      </c>
      <c r="Q3385" s="127">
        <v>221.56</v>
      </c>
    </row>
    <row r="3386" spans="1:17" ht="38.25" x14ac:dyDescent="0.2">
      <c r="A3386" t="str">
        <f t="shared" si="52"/>
        <v>2021_2502</v>
      </c>
      <c r="D3386" s="126">
        <v>3384</v>
      </c>
      <c r="E3386" s="127">
        <v>2502</v>
      </c>
      <c r="F3386" s="127" t="s">
        <v>107</v>
      </c>
      <c r="G3386" s="127">
        <v>2502</v>
      </c>
      <c r="H3386" s="127">
        <v>2021</v>
      </c>
      <c r="I3386" s="127">
        <v>0</v>
      </c>
      <c r="J3386" s="127">
        <v>1</v>
      </c>
      <c r="K3386" s="127">
        <v>588.9</v>
      </c>
      <c r="L3386" s="127">
        <v>451.7</v>
      </c>
      <c r="M3386" s="127">
        <v>872774.15</v>
      </c>
      <c r="N3386" s="127">
        <v>277159.73</v>
      </c>
      <c r="O3386" s="127">
        <v>288787.13</v>
      </c>
      <c r="P3386" s="127">
        <v>232804.98</v>
      </c>
      <c r="Q3386" s="127">
        <v>1482.04</v>
      </c>
    </row>
    <row r="3387" spans="1:17" x14ac:dyDescent="0.2">
      <c r="A3387" t="str">
        <f t="shared" si="52"/>
        <v>2021_2511</v>
      </c>
      <c r="D3387" s="126">
        <v>3385</v>
      </c>
      <c r="E3387" s="127">
        <v>2511</v>
      </c>
      <c r="F3387" s="127" t="s">
        <v>108</v>
      </c>
      <c r="G3387" s="127">
        <v>2511</v>
      </c>
      <c r="H3387" s="127">
        <v>2021</v>
      </c>
      <c r="I3387" s="127">
        <v>0</v>
      </c>
      <c r="J3387" s="127">
        <v>1</v>
      </c>
      <c r="K3387" s="127">
        <v>1926.9</v>
      </c>
      <c r="L3387" s="127">
        <v>1933</v>
      </c>
      <c r="M3387" s="127">
        <v>927707.5</v>
      </c>
      <c r="N3387" s="127">
        <v>610947.09</v>
      </c>
      <c r="O3387" s="127">
        <v>624600.51</v>
      </c>
      <c r="P3387" s="127">
        <v>644638.66</v>
      </c>
      <c r="Q3387" s="127">
        <v>481.45</v>
      </c>
    </row>
    <row r="3388" spans="1:17" ht="25.5" x14ac:dyDescent="0.2">
      <c r="A3388" t="str">
        <f t="shared" si="52"/>
        <v>2021_2520</v>
      </c>
      <c r="D3388" s="126">
        <v>3386</v>
      </c>
      <c r="E3388" s="127">
        <v>2520</v>
      </c>
      <c r="F3388" s="127" t="s">
        <v>109</v>
      </c>
      <c r="G3388" s="127">
        <v>2520</v>
      </c>
      <c r="H3388" s="127">
        <v>2021</v>
      </c>
      <c r="I3388" s="127">
        <v>0</v>
      </c>
      <c r="J3388" s="127">
        <v>1</v>
      </c>
      <c r="K3388" s="127">
        <v>279.2</v>
      </c>
      <c r="L3388" s="127">
        <v>323.2</v>
      </c>
      <c r="M3388" s="127">
        <v>380616.7</v>
      </c>
      <c r="N3388" s="127">
        <v>302304.13</v>
      </c>
      <c r="O3388" s="127">
        <v>310090.26</v>
      </c>
      <c r="P3388" s="127">
        <v>149195.23000000001</v>
      </c>
      <c r="Q3388" s="127">
        <v>1363.24</v>
      </c>
    </row>
    <row r="3389" spans="1:17" ht="25.5" x14ac:dyDescent="0.2">
      <c r="A3389" t="str">
        <f t="shared" si="52"/>
        <v>2021_2556</v>
      </c>
      <c r="D3389" s="126">
        <v>3387</v>
      </c>
      <c r="E3389" s="127">
        <v>2556</v>
      </c>
      <c r="F3389" s="127" t="s">
        <v>110</v>
      </c>
      <c r="G3389" s="127">
        <v>2556</v>
      </c>
      <c r="H3389" s="127">
        <v>2021</v>
      </c>
      <c r="I3389" s="127">
        <v>0</v>
      </c>
      <c r="J3389" s="127">
        <v>1</v>
      </c>
      <c r="K3389" s="127">
        <v>387</v>
      </c>
      <c r="L3389" s="127">
        <v>319</v>
      </c>
      <c r="M3389" s="127">
        <v>237899.43</v>
      </c>
      <c r="N3389" s="127">
        <v>0</v>
      </c>
      <c r="O3389" s="127">
        <v>432.39</v>
      </c>
      <c r="P3389" s="127">
        <v>140743.88</v>
      </c>
      <c r="Q3389" s="127">
        <v>614.73</v>
      </c>
    </row>
    <row r="3390" spans="1:17" ht="25.5" x14ac:dyDescent="0.2">
      <c r="A3390" t="str">
        <f t="shared" si="52"/>
        <v>2021_3195</v>
      </c>
      <c r="D3390" s="126">
        <v>3388</v>
      </c>
      <c r="E3390" s="127">
        <v>3195</v>
      </c>
      <c r="F3390" s="127" t="s">
        <v>111</v>
      </c>
      <c r="G3390" s="127">
        <v>3195</v>
      </c>
      <c r="H3390" s="127">
        <v>2021</v>
      </c>
      <c r="I3390" s="127">
        <v>0</v>
      </c>
      <c r="J3390" s="127">
        <v>1</v>
      </c>
      <c r="K3390" s="127">
        <v>1159.5999999999999</v>
      </c>
      <c r="L3390" s="127">
        <v>1139.0999999999999</v>
      </c>
      <c r="M3390" s="127">
        <v>470942.79</v>
      </c>
      <c r="N3390" s="127">
        <v>658319.96</v>
      </c>
      <c r="O3390" s="127">
        <v>673013.4</v>
      </c>
      <c r="P3390" s="127">
        <v>501510.72</v>
      </c>
      <c r="Q3390" s="127">
        <v>406.13</v>
      </c>
    </row>
    <row r="3391" spans="1:17" ht="25.5" x14ac:dyDescent="0.2">
      <c r="A3391" t="str">
        <f t="shared" si="52"/>
        <v>2021_2709</v>
      </c>
      <c r="D3391" s="126">
        <v>3389</v>
      </c>
      <c r="E3391" s="127">
        <v>2709</v>
      </c>
      <c r="F3391" s="127" t="s">
        <v>112</v>
      </c>
      <c r="G3391" s="127">
        <v>2709</v>
      </c>
      <c r="H3391" s="127">
        <v>2021</v>
      </c>
      <c r="I3391" s="127">
        <v>0</v>
      </c>
      <c r="J3391" s="127">
        <v>1</v>
      </c>
      <c r="K3391" s="127">
        <v>1571.6</v>
      </c>
      <c r="L3391" s="127">
        <v>1544.6</v>
      </c>
      <c r="M3391" s="127">
        <v>3252732.52</v>
      </c>
      <c r="N3391" s="127">
        <v>1255926.4099999999</v>
      </c>
      <c r="O3391" s="127">
        <v>1301319.7</v>
      </c>
      <c r="P3391" s="127">
        <v>910741.42</v>
      </c>
      <c r="Q3391" s="127">
        <v>2069.69</v>
      </c>
    </row>
    <row r="3392" spans="1:17" x14ac:dyDescent="0.2">
      <c r="A3392" t="str">
        <f t="shared" si="52"/>
        <v>2021_2718</v>
      </c>
      <c r="D3392" s="126">
        <v>3390</v>
      </c>
      <c r="E3392" s="127">
        <v>2718</v>
      </c>
      <c r="F3392" s="127" t="s">
        <v>113</v>
      </c>
      <c r="G3392" s="127">
        <v>2718</v>
      </c>
      <c r="H3392" s="127">
        <v>2021</v>
      </c>
      <c r="I3392" s="127">
        <v>0</v>
      </c>
      <c r="J3392" s="127">
        <v>1</v>
      </c>
      <c r="K3392" s="127">
        <v>452.2</v>
      </c>
      <c r="L3392" s="127">
        <v>401</v>
      </c>
      <c r="M3392" s="127">
        <v>670820.84</v>
      </c>
      <c r="N3392" s="127">
        <v>368859.93</v>
      </c>
      <c r="O3392" s="127">
        <v>378195.5</v>
      </c>
      <c r="P3392" s="127">
        <v>176461.9</v>
      </c>
      <c r="Q3392" s="127">
        <v>1483.46</v>
      </c>
    </row>
    <row r="3393" spans="1:17" ht="25.5" x14ac:dyDescent="0.2">
      <c r="A3393" t="str">
        <f t="shared" si="52"/>
        <v>2021_2727</v>
      </c>
      <c r="D3393" s="126">
        <v>3391</v>
      </c>
      <c r="E3393" s="127">
        <v>2727</v>
      </c>
      <c r="F3393" s="127" t="s">
        <v>114</v>
      </c>
      <c r="G3393" s="127">
        <v>2727</v>
      </c>
      <c r="H3393" s="127">
        <v>2021</v>
      </c>
      <c r="I3393" s="127">
        <v>0</v>
      </c>
      <c r="J3393" s="127">
        <v>1</v>
      </c>
      <c r="K3393" s="127">
        <v>659.1</v>
      </c>
      <c r="L3393" s="127">
        <v>706.2</v>
      </c>
      <c r="M3393" s="127">
        <v>564790.77</v>
      </c>
      <c r="N3393" s="127">
        <v>225541.29</v>
      </c>
      <c r="O3393" s="127">
        <v>231033.57</v>
      </c>
      <c r="P3393" s="127">
        <v>188979.56</v>
      </c>
      <c r="Q3393" s="127">
        <v>856.91</v>
      </c>
    </row>
    <row r="3394" spans="1:17" ht="25.5" x14ac:dyDescent="0.2">
      <c r="A3394" t="str">
        <f t="shared" si="52"/>
        <v>2021_2754</v>
      </c>
      <c r="D3394" s="126">
        <v>3392</v>
      </c>
      <c r="E3394" s="127">
        <v>2754</v>
      </c>
      <c r="F3394" s="127" t="s">
        <v>115</v>
      </c>
      <c r="G3394" s="127">
        <v>2754</v>
      </c>
      <c r="H3394" s="127">
        <v>2021</v>
      </c>
      <c r="I3394" s="127">
        <v>0</v>
      </c>
      <c r="J3394" s="127">
        <v>1</v>
      </c>
      <c r="K3394" s="127">
        <v>406.1</v>
      </c>
      <c r="L3394" s="127">
        <v>460</v>
      </c>
      <c r="M3394" s="127">
        <v>145095.24</v>
      </c>
      <c r="N3394" s="127">
        <v>196491.39</v>
      </c>
      <c r="O3394" s="127">
        <v>198083.6</v>
      </c>
      <c r="P3394" s="127">
        <v>194747.57</v>
      </c>
      <c r="Q3394" s="127">
        <v>357.29</v>
      </c>
    </row>
    <row r="3395" spans="1:17" x14ac:dyDescent="0.2">
      <c r="A3395" t="str">
        <f t="shared" si="52"/>
        <v>2021_2766</v>
      </c>
      <c r="D3395" s="126">
        <v>3393</v>
      </c>
      <c r="E3395" s="127">
        <v>2766</v>
      </c>
      <c r="F3395" s="127" t="s">
        <v>334</v>
      </c>
      <c r="G3395" s="127">
        <v>2766</v>
      </c>
      <c r="H3395" s="127">
        <v>2021</v>
      </c>
      <c r="I3395" s="127">
        <v>0</v>
      </c>
      <c r="J3395" s="127">
        <v>1</v>
      </c>
      <c r="K3395" s="127">
        <v>335.7</v>
      </c>
      <c r="L3395" s="127">
        <v>312.2</v>
      </c>
      <c r="M3395" s="127">
        <v>297454.37</v>
      </c>
      <c r="N3395" s="127">
        <v>357831.81</v>
      </c>
      <c r="O3395" s="127">
        <v>360161.83</v>
      </c>
      <c r="P3395" s="127">
        <v>381332.06</v>
      </c>
      <c r="Q3395" s="127">
        <v>886.07</v>
      </c>
    </row>
    <row r="3396" spans="1:17" x14ac:dyDescent="0.2">
      <c r="A3396" t="str">
        <f t="shared" ref="A3396:A3459" si="53">CONCATENATE(H3396,"_",G3396)</f>
        <v>2021_2772</v>
      </c>
      <c r="D3396" s="126">
        <v>3394</v>
      </c>
      <c r="E3396" s="127">
        <v>2772</v>
      </c>
      <c r="F3396" s="127" t="s">
        <v>116</v>
      </c>
      <c r="G3396" s="127">
        <v>2772</v>
      </c>
      <c r="H3396" s="127">
        <v>2021</v>
      </c>
      <c r="I3396" s="127">
        <v>0</v>
      </c>
      <c r="J3396" s="127">
        <v>1</v>
      </c>
      <c r="K3396" s="127">
        <v>196</v>
      </c>
      <c r="L3396" s="127">
        <v>116</v>
      </c>
      <c r="M3396" s="127">
        <v>841102.55</v>
      </c>
      <c r="N3396" s="127">
        <v>199075.52</v>
      </c>
      <c r="O3396" s="127">
        <v>206823.91</v>
      </c>
      <c r="P3396" s="127">
        <v>38318.5</v>
      </c>
      <c r="Q3396" s="127">
        <v>4291.34</v>
      </c>
    </row>
    <row r="3397" spans="1:17" ht="25.5" x14ac:dyDescent="0.2">
      <c r="A3397" t="str">
        <f t="shared" si="53"/>
        <v>2021_2781</v>
      </c>
      <c r="D3397" s="126">
        <v>3395</v>
      </c>
      <c r="E3397" s="127">
        <v>2781</v>
      </c>
      <c r="F3397" s="127" t="s">
        <v>117</v>
      </c>
      <c r="G3397" s="127">
        <v>2781</v>
      </c>
      <c r="H3397" s="127">
        <v>2021</v>
      </c>
      <c r="I3397" s="127">
        <v>0</v>
      </c>
      <c r="J3397" s="127">
        <v>1</v>
      </c>
      <c r="K3397" s="127">
        <v>1120.7</v>
      </c>
      <c r="L3397" s="127">
        <v>1227.2</v>
      </c>
      <c r="M3397" s="127">
        <v>156932.66</v>
      </c>
      <c r="N3397" s="127">
        <v>0</v>
      </c>
      <c r="O3397" s="127">
        <v>1769.17</v>
      </c>
      <c r="P3397" s="127">
        <v>473822.18</v>
      </c>
      <c r="Q3397" s="127">
        <v>140.03</v>
      </c>
    </row>
    <row r="3398" spans="1:17" x14ac:dyDescent="0.2">
      <c r="A3398" t="str">
        <f t="shared" si="53"/>
        <v>2021_2826</v>
      </c>
      <c r="D3398" s="126">
        <v>3396</v>
      </c>
      <c r="E3398" s="127">
        <v>2826</v>
      </c>
      <c r="F3398" s="127" t="s">
        <v>118</v>
      </c>
      <c r="G3398" s="127">
        <v>2826</v>
      </c>
      <c r="H3398" s="127">
        <v>2021</v>
      </c>
      <c r="I3398" s="127">
        <v>0</v>
      </c>
      <c r="J3398" s="127">
        <v>1</v>
      </c>
      <c r="K3398" s="127">
        <v>1354.7</v>
      </c>
      <c r="L3398" s="127">
        <v>1445</v>
      </c>
      <c r="M3398" s="127">
        <v>459836.39</v>
      </c>
      <c r="N3398" s="127">
        <v>347144.8</v>
      </c>
      <c r="O3398" s="127">
        <v>351695.79</v>
      </c>
      <c r="P3398" s="127">
        <v>355132.72</v>
      </c>
      <c r="Q3398" s="127">
        <v>339.44</v>
      </c>
    </row>
    <row r="3399" spans="1:17" ht="38.25" x14ac:dyDescent="0.2">
      <c r="A3399" t="str">
        <f t="shared" si="53"/>
        <v>2021_2846</v>
      </c>
      <c r="D3399" s="126">
        <v>3397</v>
      </c>
      <c r="E3399" s="127">
        <v>2846</v>
      </c>
      <c r="F3399" s="127" t="s">
        <v>119</v>
      </c>
      <c r="G3399" s="127">
        <v>2846</v>
      </c>
      <c r="H3399" s="127">
        <v>2021</v>
      </c>
      <c r="I3399" s="127">
        <v>0</v>
      </c>
      <c r="J3399" s="127">
        <v>1</v>
      </c>
      <c r="K3399" s="127">
        <v>295</v>
      </c>
      <c r="L3399" s="127">
        <v>298</v>
      </c>
      <c r="M3399" s="127">
        <v>431228.98</v>
      </c>
      <c r="N3399" s="127">
        <v>150892.57</v>
      </c>
      <c r="O3399" s="127">
        <v>165020.72</v>
      </c>
      <c r="P3399" s="127">
        <v>116732</v>
      </c>
      <c r="Q3399" s="127">
        <v>1461.79</v>
      </c>
    </row>
    <row r="3400" spans="1:17" ht="38.25" x14ac:dyDescent="0.2">
      <c r="A3400" t="str">
        <f t="shared" si="53"/>
        <v>2021_2862</v>
      </c>
      <c r="D3400" s="126">
        <v>3398</v>
      </c>
      <c r="E3400" s="127">
        <v>2862</v>
      </c>
      <c r="F3400" s="127" t="s">
        <v>120</v>
      </c>
      <c r="G3400" s="127">
        <v>2862</v>
      </c>
      <c r="H3400" s="127">
        <v>2021</v>
      </c>
      <c r="I3400" s="127">
        <v>0</v>
      </c>
      <c r="J3400" s="127">
        <v>1</v>
      </c>
      <c r="K3400" s="127">
        <v>612.20000000000005</v>
      </c>
      <c r="L3400" s="127">
        <v>584.20000000000005</v>
      </c>
      <c r="M3400" s="127">
        <v>1009251.52</v>
      </c>
      <c r="N3400" s="127">
        <v>477401.27</v>
      </c>
      <c r="O3400" s="127">
        <v>488196.25</v>
      </c>
      <c r="P3400" s="127">
        <v>339737.37</v>
      </c>
      <c r="Q3400" s="127">
        <v>1648.57</v>
      </c>
    </row>
    <row r="3401" spans="1:17" x14ac:dyDescent="0.2">
      <c r="A3401" t="str">
        <f t="shared" si="53"/>
        <v>2021_2977</v>
      </c>
      <c r="D3401" s="126">
        <v>3399</v>
      </c>
      <c r="E3401" s="127">
        <v>2977</v>
      </c>
      <c r="F3401" s="127" t="s">
        <v>121</v>
      </c>
      <c r="G3401" s="127">
        <v>2977</v>
      </c>
      <c r="H3401" s="127">
        <v>2021</v>
      </c>
      <c r="I3401" s="127">
        <v>0</v>
      </c>
      <c r="J3401" s="127">
        <v>1</v>
      </c>
      <c r="K3401" s="127">
        <v>609.1</v>
      </c>
      <c r="L3401" s="127">
        <v>537</v>
      </c>
      <c r="M3401" s="127">
        <v>1298161.45</v>
      </c>
      <c r="N3401" s="127">
        <v>512251.66</v>
      </c>
      <c r="O3401" s="127">
        <v>560849.68999999994</v>
      </c>
      <c r="P3401" s="127">
        <v>331417.34999999998</v>
      </c>
      <c r="Q3401" s="127">
        <v>2131.2800000000002</v>
      </c>
    </row>
    <row r="3402" spans="1:17" x14ac:dyDescent="0.2">
      <c r="A3402" t="str">
        <f t="shared" si="53"/>
        <v>2021_2988</v>
      </c>
      <c r="D3402" s="126">
        <v>3400</v>
      </c>
      <c r="E3402" s="127">
        <v>2988</v>
      </c>
      <c r="F3402" s="127" t="s">
        <v>122</v>
      </c>
      <c r="G3402" s="127">
        <v>2988</v>
      </c>
      <c r="H3402" s="127">
        <v>2021</v>
      </c>
      <c r="I3402" s="127">
        <v>0</v>
      </c>
      <c r="J3402" s="127">
        <v>1</v>
      </c>
      <c r="K3402" s="127">
        <v>521</v>
      </c>
      <c r="L3402" s="127">
        <v>774</v>
      </c>
      <c r="M3402" s="127">
        <v>198127.68</v>
      </c>
      <c r="N3402" s="127">
        <v>304114.98</v>
      </c>
      <c r="O3402" s="127">
        <v>307210.90999999997</v>
      </c>
      <c r="P3402" s="127">
        <v>255620.39</v>
      </c>
      <c r="Q3402" s="127">
        <v>380.28</v>
      </c>
    </row>
    <row r="3403" spans="1:17" ht="38.25" x14ac:dyDescent="0.2">
      <c r="A3403" t="str">
        <f t="shared" si="53"/>
        <v>2021_3029</v>
      </c>
      <c r="D3403" s="126">
        <v>3401</v>
      </c>
      <c r="E3403" s="127">
        <v>3029</v>
      </c>
      <c r="F3403" s="127" t="s">
        <v>123</v>
      </c>
      <c r="G3403" s="127">
        <v>3029</v>
      </c>
      <c r="H3403" s="127">
        <v>2021</v>
      </c>
      <c r="I3403" s="127">
        <v>0</v>
      </c>
      <c r="J3403" s="127">
        <v>1</v>
      </c>
      <c r="K3403" s="127">
        <v>1124.5</v>
      </c>
      <c r="L3403" s="127">
        <v>1012.9</v>
      </c>
      <c r="M3403" s="127">
        <v>653967.15</v>
      </c>
      <c r="N3403" s="127">
        <v>0</v>
      </c>
      <c r="O3403" s="127">
        <v>8885.51</v>
      </c>
      <c r="P3403" s="127">
        <v>320737.05</v>
      </c>
      <c r="Q3403" s="127">
        <v>581.55999999999995</v>
      </c>
    </row>
    <row r="3404" spans="1:17" ht="25.5" x14ac:dyDescent="0.2">
      <c r="A3404" t="str">
        <f t="shared" si="53"/>
        <v>2021_3033</v>
      </c>
      <c r="D3404" s="126">
        <v>3402</v>
      </c>
      <c r="E3404" s="127">
        <v>3033</v>
      </c>
      <c r="F3404" s="127" t="s">
        <v>124</v>
      </c>
      <c r="G3404" s="127">
        <v>3033</v>
      </c>
      <c r="H3404" s="127">
        <v>2021</v>
      </c>
      <c r="I3404" s="127">
        <v>0</v>
      </c>
      <c r="J3404" s="127">
        <v>1</v>
      </c>
      <c r="K3404" s="127">
        <v>419.6</v>
      </c>
      <c r="L3404" s="127">
        <v>384.5</v>
      </c>
      <c r="M3404" s="127">
        <v>139996.19</v>
      </c>
      <c r="N3404" s="127">
        <v>29219.9</v>
      </c>
      <c r="O3404" s="127">
        <v>30639.53</v>
      </c>
      <c r="P3404" s="127">
        <v>110826.5</v>
      </c>
      <c r="Q3404" s="127">
        <v>333.64</v>
      </c>
    </row>
    <row r="3405" spans="1:17" x14ac:dyDescent="0.2">
      <c r="A3405" t="str">
        <f t="shared" si="53"/>
        <v>2021_3042</v>
      </c>
      <c r="D3405" s="126">
        <v>3403</v>
      </c>
      <c r="E3405" s="127">
        <v>3042</v>
      </c>
      <c r="F3405" s="127" t="s">
        <v>125</v>
      </c>
      <c r="G3405" s="127">
        <v>3042</v>
      </c>
      <c r="H3405" s="127">
        <v>2021</v>
      </c>
      <c r="I3405" s="127">
        <v>0</v>
      </c>
      <c r="J3405" s="127">
        <v>1</v>
      </c>
      <c r="K3405" s="127">
        <v>681.9</v>
      </c>
      <c r="L3405" s="127">
        <v>736</v>
      </c>
      <c r="M3405" s="127">
        <v>781118.17</v>
      </c>
      <c r="N3405" s="127">
        <v>278172.28999999998</v>
      </c>
      <c r="O3405" s="127">
        <v>285533.76</v>
      </c>
      <c r="P3405" s="127">
        <v>232350.48</v>
      </c>
      <c r="Q3405" s="127">
        <v>1145.5</v>
      </c>
    </row>
    <row r="3406" spans="1:17" x14ac:dyDescent="0.2">
      <c r="A3406" t="str">
        <f t="shared" si="53"/>
        <v>2021_3060</v>
      </c>
      <c r="D3406" s="126">
        <v>3404</v>
      </c>
      <c r="E3406" s="127">
        <v>3060</v>
      </c>
      <c r="F3406" s="127" t="s">
        <v>126</v>
      </c>
      <c r="G3406" s="127">
        <v>3060</v>
      </c>
      <c r="H3406" s="127">
        <v>2021</v>
      </c>
      <c r="I3406" s="127">
        <v>0</v>
      </c>
      <c r="J3406" s="127">
        <v>1</v>
      </c>
      <c r="K3406" s="127">
        <v>1242.0999999999999</v>
      </c>
      <c r="L3406" s="127">
        <v>1449.8</v>
      </c>
      <c r="M3406" s="127">
        <v>743987.81</v>
      </c>
      <c r="N3406" s="127">
        <v>0</v>
      </c>
      <c r="O3406" s="127">
        <v>988.04</v>
      </c>
      <c r="P3406" s="127">
        <v>439949</v>
      </c>
      <c r="Q3406" s="127">
        <v>598.98</v>
      </c>
    </row>
    <row r="3407" spans="1:17" ht="25.5" x14ac:dyDescent="0.2">
      <c r="A3407" t="str">
        <f t="shared" si="53"/>
        <v>2021_3168</v>
      </c>
      <c r="D3407" s="126">
        <v>3405</v>
      </c>
      <c r="E3407" s="127">
        <v>3168</v>
      </c>
      <c r="F3407" s="127" t="s">
        <v>127</v>
      </c>
      <c r="G3407" s="127">
        <v>3168</v>
      </c>
      <c r="H3407" s="127">
        <v>2021</v>
      </c>
      <c r="I3407" s="127">
        <v>0</v>
      </c>
      <c r="J3407" s="127">
        <v>1</v>
      </c>
      <c r="K3407" s="127">
        <v>677.9</v>
      </c>
      <c r="L3407" s="127">
        <v>675.9</v>
      </c>
      <c r="M3407" s="127">
        <v>1265283.24</v>
      </c>
      <c r="N3407" s="127">
        <v>384388.06</v>
      </c>
      <c r="O3407" s="127">
        <v>387906.88</v>
      </c>
      <c r="P3407" s="127">
        <v>384515.36</v>
      </c>
      <c r="Q3407" s="127">
        <v>1866.47</v>
      </c>
    </row>
    <row r="3408" spans="1:17" ht="25.5" x14ac:dyDescent="0.2">
      <c r="A3408" t="str">
        <f t="shared" si="53"/>
        <v>2021_3105</v>
      </c>
      <c r="D3408" s="126">
        <v>3406</v>
      </c>
      <c r="E3408" s="127">
        <v>3105</v>
      </c>
      <c r="F3408" s="127" t="s">
        <v>128</v>
      </c>
      <c r="G3408" s="127">
        <v>3105</v>
      </c>
      <c r="H3408" s="127">
        <v>2021</v>
      </c>
      <c r="I3408" s="127">
        <v>0</v>
      </c>
      <c r="J3408" s="127">
        <v>1</v>
      </c>
      <c r="K3408" s="127">
        <v>1390.7</v>
      </c>
      <c r="L3408" s="127">
        <v>1378.8</v>
      </c>
      <c r="M3408" s="127">
        <v>532363.68999999994</v>
      </c>
      <c r="N3408" s="127">
        <v>529725.06999999995</v>
      </c>
      <c r="O3408" s="127">
        <v>553395.81999999995</v>
      </c>
      <c r="P3408" s="127">
        <v>419912.69</v>
      </c>
      <c r="Q3408" s="127">
        <v>382.8</v>
      </c>
    </row>
    <row r="3409" spans="1:17" x14ac:dyDescent="0.2">
      <c r="A3409" t="str">
        <f t="shared" si="53"/>
        <v>2021_3114</v>
      </c>
      <c r="D3409" s="126">
        <v>3407</v>
      </c>
      <c r="E3409" s="127">
        <v>3114</v>
      </c>
      <c r="F3409" s="127" t="s">
        <v>129</v>
      </c>
      <c r="G3409" s="127">
        <v>3114</v>
      </c>
      <c r="H3409" s="127">
        <v>2021</v>
      </c>
      <c r="I3409" s="127">
        <v>0</v>
      </c>
      <c r="J3409" s="127">
        <v>1</v>
      </c>
      <c r="K3409" s="127">
        <v>3475.9</v>
      </c>
      <c r="L3409" s="127">
        <v>3510.6</v>
      </c>
      <c r="M3409" s="127">
        <v>3293246.11</v>
      </c>
      <c r="N3409" s="127">
        <v>1417479.27</v>
      </c>
      <c r="O3409" s="127">
        <v>1440388.02</v>
      </c>
      <c r="P3409" s="127">
        <v>2288242.44</v>
      </c>
      <c r="Q3409" s="127">
        <v>947.45</v>
      </c>
    </row>
    <row r="3410" spans="1:17" ht="25.5" x14ac:dyDescent="0.2">
      <c r="A3410" t="str">
        <f t="shared" si="53"/>
        <v>2021_3119</v>
      </c>
      <c r="D3410" s="126">
        <v>3408</v>
      </c>
      <c r="E3410" s="127">
        <v>3119</v>
      </c>
      <c r="F3410" s="127" t="s">
        <v>130</v>
      </c>
      <c r="G3410" s="127">
        <v>3119</v>
      </c>
      <c r="H3410" s="127">
        <v>2021</v>
      </c>
      <c r="I3410" s="127">
        <v>0</v>
      </c>
      <c r="J3410" s="127">
        <v>1</v>
      </c>
      <c r="K3410" s="127">
        <v>812.1</v>
      </c>
      <c r="L3410" s="127">
        <v>792.9</v>
      </c>
      <c r="M3410" s="127">
        <v>411134.3</v>
      </c>
      <c r="N3410" s="127">
        <v>278313.28000000003</v>
      </c>
      <c r="O3410" s="127">
        <v>283512.92</v>
      </c>
      <c r="P3410" s="127">
        <v>280404.40999999997</v>
      </c>
      <c r="Q3410" s="127">
        <v>506.26</v>
      </c>
    </row>
    <row r="3411" spans="1:17" x14ac:dyDescent="0.2">
      <c r="A3411" t="str">
        <f t="shared" si="53"/>
        <v>2021_3141</v>
      </c>
      <c r="D3411" s="126">
        <v>3409</v>
      </c>
      <c r="E3411" s="127">
        <v>3141</v>
      </c>
      <c r="F3411" s="127" t="s">
        <v>131</v>
      </c>
      <c r="G3411" s="127">
        <v>3141</v>
      </c>
      <c r="H3411" s="127">
        <v>2021</v>
      </c>
      <c r="I3411" s="127">
        <v>0</v>
      </c>
      <c r="J3411" s="127">
        <v>1</v>
      </c>
      <c r="K3411" s="127">
        <v>14283.8</v>
      </c>
      <c r="L3411" s="127">
        <v>14086</v>
      </c>
      <c r="M3411" s="127">
        <v>1800631.26</v>
      </c>
      <c r="N3411" s="127">
        <v>3797447.04</v>
      </c>
      <c r="O3411" s="127">
        <v>3895483.15</v>
      </c>
      <c r="P3411" s="127">
        <v>4262149.66</v>
      </c>
      <c r="Q3411" s="127">
        <v>126.06</v>
      </c>
    </row>
    <row r="3412" spans="1:17" ht="25.5" x14ac:dyDescent="0.2">
      <c r="A3412" t="str">
        <f t="shared" si="53"/>
        <v>2021_3150</v>
      </c>
      <c r="D3412" s="126">
        <v>3410</v>
      </c>
      <c r="E3412" s="127">
        <v>3150</v>
      </c>
      <c r="F3412" s="127" t="s">
        <v>132</v>
      </c>
      <c r="G3412" s="127">
        <v>3150</v>
      </c>
      <c r="H3412" s="127">
        <v>2021</v>
      </c>
      <c r="I3412" s="127">
        <v>0</v>
      </c>
      <c r="J3412" s="127">
        <v>1</v>
      </c>
      <c r="K3412" s="127">
        <v>1035.0999999999999</v>
      </c>
      <c r="L3412" s="127">
        <v>1188.0999999999999</v>
      </c>
      <c r="M3412" s="127">
        <v>301802.21000000002</v>
      </c>
      <c r="N3412" s="127">
        <v>121381.26</v>
      </c>
      <c r="O3412" s="127">
        <v>153549.38</v>
      </c>
      <c r="P3412" s="127">
        <v>383923.08</v>
      </c>
      <c r="Q3412" s="127">
        <v>291.57</v>
      </c>
    </row>
    <row r="3413" spans="1:17" ht="25.5" x14ac:dyDescent="0.2">
      <c r="A3413" t="str">
        <f t="shared" si="53"/>
        <v>2021_3154</v>
      </c>
      <c r="D3413" s="126">
        <v>3411</v>
      </c>
      <c r="E3413" s="127">
        <v>3154</v>
      </c>
      <c r="F3413" s="127" t="s">
        <v>133</v>
      </c>
      <c r="G3413" s="127">
        <v>3154</v>
      </c>
      <c r="H3413" s="127">
        <v>2021</v>
      </c>
      <c r="I3413" s="127">
        <v>0</v>
      </c>
      <c r="J3413" s="127">
        <v>1</v>
      </c>
      <c r="K3413" s="127">
        <v>519.4</v>
      </c>
      <c r="L3413" s="127">
        <v>504</v>
      </c>
      <c r="M3413" s="127">
        <v>391091.76</v>
      </c>
      <c r="N3413" s="127">
        <v>152273.79</v>
      </c>
      <c r="O3413" s="127">
        <v>159358.38</v>
      </c>
      <c r="P3413" s="127">
        <v>110136.98</v>
      </c>
      <c r="Q3413" s="127">
        <v>752.97</v>
      </c>
    </row>
    <row r="3414" spans="1:17" x14ac:dyDescent="0.2">
      <c r="A3414" t="str">
        <f t="shared" si="53"/>
        <v>2021_3186</v>
      </c>
      <c r="D3414" s="126">
        <v>3412</v>
      </c>
      <c r="E3414" s="127">
        <v>3186</v>
      </c>
      <c r="F3414" s="127" t="s">
        <v>335</v>
      </c>
      <c r="G3414" s="127">
        <v>3186</v>
      </c>
      <c r="H3414" s="127">
        <v>2021</v>
      </c>
      <c r="I3414" s="127">
        <v>0</v>
      </c>
      <c r="J3414" s="127">
        <v>1</v>
      </c>
      <c r="K3414" s="127">
        <v>442</v>
      </c>
      <c r="L3414" s="127">
        <v>412</v>
      </c>
      <c r="M3414" s="127">
        <v>369680.77</v>
      </c>
      <c r="N3414" s="127">
        <v>0</v>
      </c>
      <c r="O3414" s="127">
        <v>0</v>
      </c>
      <c r="P3414" s="127">
        <v>108823.34</v>
      </c>
      <c r="Q3414" s="127">
        <v>836.38</v>
      </c>
    </row>
    <row r="3415" spans="1:17" x14ac:dyDescent="0.2">
      <c r="A3415" t="str">
        <f t="shared" si="53"/>
        <v>2021_3204</v>
      </c>
      <c r="D3415" s="126">
        <v>3413</v>
      </c>
      <c r="E3415" s="127">
        <v>3204</v>
      </c>
      <c r="F3415" s="127" t="s">
        <v>134</v>
      </c>
      <c r="G3415" s="127">
        <v>3204</v>
      </c>
      <c r="H3415" s="127">
        <v>2021</v>
      </c>
      <c r="I3415" s="127">
        <v>0</v>
      </c>
      <c r="J3415" s="127">
        <v>1</v>
      </c>
      <c r="K3415" s="127">
        <v>897.8</v>
      </c>
      <c r="L3415" s="127">
        <v>966.9</v>
      </c>
      <c r="M3415" s="127">
        <v>265044.27</v>
      </c>
      <c r="N3415" s="127">
        <v>322815.13</v>
      </c>
      <c r="O3415" s="127">
        <v>325665.45</v>
      </c>
      <c r="P3415" s="127">
        <v>218112.18</v>
      </c>
      <c r="Q3415" s="127">
        <v>295.22000000000003</v>
      </c>
    </row>
    <row r="3416" spans="1:17" x14ac:dyDescent="0.2">
      <c r="A3416" t="str">
        <f t="shared" si="53"/>
        <v>2021_3231</v>
      </c>
      <c r="D3416" s="126">
        <v>3414</v>
      </c>
      <c r="E3416" s="127">
        <v>3231</v>
      </c>
      <c r="F3416" s="127" t="s">
        <v>135</v>
      </c>
      <c r="G3416" s="127">
        <v>3231</v>
      </c>
      <c r="H3416" s="127">
        <v>2021</v>
      </c>
      <c r="I3416" s="127">
        <v>0</v>
      </c>
      <c r="J3416" s="127">
        <v>1</v>
      </c>
      <c r="K3416" s="127">
        <v>7004.2</v>
      </c>
      <c r="L3416" s="127">
        <v>7135.1</v>
      </c>
      <c r="M3416" s="127">
        <v>5235183.9800000004</v>
      </c>
      <c r="N3416" s="127">
        <v>622173.81999999995</v>
      </c>
      <c r="O3416" s="127">
        <v>709308.75</v>
      </c>
      <c r="P3416" s="127">
        <v>1574544.99</v>
      </c>
      <c r="Q3416" s="127">
        <v>747.43</v>
      </c>
    </row>
    <row r="3417" spans="1:17" x14ac:dyDescent="0.2">
      <c r="A3417" t="str">
        <f t="shared" si="53"/>
        <v>2021_3312</v>
      </c>
      <c r="D3417" s="126">
        <v>3415</v>
      </c>
      <c r="E3417" s="127">
        <v>3312</v>
      </c>
      <c r="F3417" s="127" t="s">
        <v>136</v>
      </c>
      <c r="G3417" s="127">
        <v>3312</v>
      </c>
      <c r="H3417" s="127">
        <v>2021</v>
      </c>
      <c r="I3417" s="127">
        <v>0</v>
      </c>
      <c r="J3417" s="127">
        <v>1</v>
      </c>
      <c r="K3417" s="127">
        <v>1902.8</v>
      </c>
      <c r="L3417" s="127">
        <v>1777.8</v>
      </c>
      <c r="M3417" s="127">
        <v>2334376.7799999998</v>
      </c>
      <c r="N3417" s="127">
        <v>715837.5</v>
      </c>
      <c r="O3417" s="127">
        <v>738273.85</v>
      </c>
      <c r="P3417" s="127">
        <v>571202.94999999995</v>
      </c>
      <c r="Q3417" s="127">
        <v>1226.81</v>
      </c>
    </row>
    <row r="3418" spans="1:17" x14ac:dyDescent="0.2">
      <c r="A3418" t="str">
        <f t="shared" si="53"/>
        <v>2021_3330</v>
      </c>
      <c r="D3418" s="126">
        <v>3416</v>
      </c>
      <c r="E3418" s="127">
        <v>3330</v>
      </c>
      <c r="F3418" s="127" t="s">
        <v>137</v>
      </c>
      <c r="G3418" s="127">
        <v>3330</v>
      </c>
      <c r="H3418" s="127">
        <v>2021</v>
      </c>
      <c r="I3418" s="127">
        <v>0</v>
      </c>
      <c r="J3418" s="127">
        <v>1</v>
      </c>
      <c r="K3418" s="127">
        <v>350.4</v>
      </c>
      <c r="L3418" s="127">
        <v>298.60000000000002</v>
      </c>
      <c r="M3418" s="127">
        <v>709250.6</v>
      </c>
      <c r="N3418" s="127">
        <v>212855.69</v>
      </c>
      <c r="O3418" s="127">
        <v>213782.17</v>
      </c>
      <c r="P3418" s="127">
        <v>53369.5</v>
      </c>
      <c r="Q3418" s="127">
        <v>2024.12</v>
      </c>
    </row>
    <row r="3419" spans="1:17" ht="25.5" x14ac:dyDescent="0.2">
      <c r="A3419" t="str">
        <f t="shared" si="53"/>
        <v>2021_3348</v>
      </c>
      <c r="D3419" s="126">
        <v>3417</v>
      </c>
      <c r="E3419" s="127">
        <v>3348</v>
      </c>
      <c r="F3419" s="127" t="s">
        <v>138</v>
      </c>
      <c r="G3419" s="127">
        <v>3348</v>
      </c>
      <c r="H3419" s="127">
        <v>2021</v>
      </c>
      <c r="I3419" s="127">
        <v>0</v>
      </c>
      <c r="J3419" s="127">
        <v>1</v>
      </c>
      <c r="K3419" s="127">
        <v>466.7</v>
      </c>
      <c r="L3419" s="127">
        <v>453.3</v>
      </c>
      <c r="M3419" s="127">
        <v>872476.63</v>
      </c>
      <c r="N3419" s="127">
        <v>417803.35</v>
      </c>
      <c r="O3419" s="127">
        <v>424129.98</v>
      </c>
      <c r="P3419" s="127">
        <v>149710.39999999999</v>
      </c>
      <c r="Q3419" s="127">
        <v>1869.46</v>
      </c>
    </row>
    <row r="3420" spans="1:17" x14ac:dyDescent="0.2">
      <c r="A3420" t="str">
        <f t="shared" si="53"/>
        <v>2021_3375</v>
      </c>
      <c r="D3420" s="126">
        <v>3418</v>
      </c>
      <c r="E3420" s="127">
        <v>3375</v>
      </c>
      <c r="F3420" s="127" t="s">
        <v>139</v>
      </c>
      <c r="G3420" s="127">
        <v>3375</v>
      </c>
      <c r="H3420" s="127">
        <v>2021</v>
      </c>
      <c r="I3420" s="127">
        <v>0</v>
      </c>
      <c r="J3420" s="127">
        <v>1</v>
      </c>
      <c r="K3420" s="127">
        <v>1752.6</v>
      </c>
      <c r="L3420" s="127">
        <v>1617.2</v>
      </c>
      <c r="M3420" s="127">
        <v>261315.8</v>
      </c>
      <c r="N3420" s="127">
        <v>504747</v>
      </c>
      <c r="O3420" s="127">
        <v>515101.97</v>
      </c>
      <c r="P3420" s="127">
        <v>573339.69999999995</v>
      </c>
      <c r="Q3420" s="127">
        <v>149.1</v>
      </c>
    </row>
    <row r="3421" spans="1:17" ht="25.5" x14ac:dyDescent="0.2">
      <c r="A3421" t="str">
        <f t="shared" si="53"/>
        <v>2021_3420</v>
      </c>
      <c r="D3421" s="126">
        <v>3419</v>
      </c>
      <c r="E3421" s="127">
        <v>3420</v>
      </c>
      <c r="F3421" s="127" t="s">
        <v>140</v>
      </c>
      <c r="G3421" s="127">
        <v>3420</v>
      </c>
      <c r="H3421" s="127">
        <v>2021</v>
      </c>
      <c r="I3421" s="127">
        <v>0</v>
      </c>
      <c r="J3421" s="127">
        <v>1</v>
      </c>
      <c r="K3421" s="127">
        <v>577.70000000000005</v>
      </c>
      <c r="L3421" s="127">
        <v>614.70000000000005</v>
      </c>
      <c r="M3421" s="127">
        <v>626173.93999999994</v>
      </c>
      <c r="N3421" s="127">
        <v>548716.69999999995</v>
      </c>
      <c r="O3421" s="127">
        <v>557120.66</v>
      </c>
      <c r="P3421" s="127">
        <v>253802.23999999999</v>
      </c>
      <c r="Q3421" s="127">
        <v>1083.9100000000001</v>
      </c>
    </row>
    <row r="3422" spans="1:17" x14ac:dyDescent="0.2">
      <c r="A3422" t="str">
        <f t="shared" si="53"/>
        <v>2021_3465</v>
      </c>
      <c r="D3422" s="126">
        <v>3420</v>
      </c>
      <c r="E3422" s="127">
        <v>3465</v>
      </c>
      <c r="F3422" s="127" t="s">
        <v>141</v>
      </c>
      <c r="G3422" s="127">
        <v>3465</v>
      </c>
      <c r="H3422" s="127">
        <v>2021</v>
      </c>
      <c r="I3422" s="127">
        <v>0</v>
      </c>
      <c r="J3422" s="127">
        <v>1</v>
      </c>
      <c r="K3422" s="127">
        <v>300.8</v>
      </c>
      <c r="L3422" s="127">
        <v>321.60000000000002</v>
      </c>
      <c r="M3422" s="127">
        <v>16257.04</v>
      </c>
      <c r="N3422" s="127">
        <v>231.35</v>
      </c>
      <c r="O3422" s="127">
        <v>1207.47</v>
      </c>
      <c r="P3422" s="127">
        <v>72742.899999999994</v>
      </c>
      <c r="Q3422" s="127">
        <v>54.05</v>
      </c>
    </row>
    <row r="3423" spans="1:17" ht="25.5" x14ac:dyDescent="0.2">
      <c r="A3423" t="str">
        <f t="shared" si="53"/>
        <v>2021_3537</v>
      </c>
      <c r="D3423" s="126">
        <v>3421</v>
      </c>
      <c r="E3423" s="127">
        <v>3537</v>
      </c>
      <c r="F3423" s="127" t="s">
        <v>142</v>
      </c>
      <c r="G3423" s="127">
        <v>3537</v>
      </c>
      <c r="H3423" s="127">
        <v>2021</v>
      </c>
      <c r="I3423" s="127">
        <v>0</v>
      </c>
      <c r="J3423" s="127">
        <v>1</v>
      </c>
      <c r="K3423" s="127">
        <v>268</v>
      </c>
      <c r="L3423" s="127">
        <v>106</v>
      </c>
      <c r="M3423" s="127">
        <v>443997.04</v>
      </c>
      <c r="N3423" s="127">
        <v>141630.76</v>
      </c>
      <c r="O3423" s="127">
        <v>150836.9</v>
      </c>
      <c r="P3423" s="127">
        <v>191398.28</v>
      </c>
      <c r="Q3423" s="127">
        <v>1656.71</v>
      </c>
    </row>
    <row r="3424" spans="1:17" ht="25.5" x14ac:dyDescent="0.2">
      <c r="A3424" t="str">
        <f t="shared" si="53"/>
        <v>2021_3555</v>
      </c>
      <c r="D3424" s="126">
        <v>3422</v>
      </c>
      <c r="E3424" s="127">
        <v>3555</v>
      </c>
      <c r="F3424" s="127" t="s">
        <v>143</v>
      </c>
      <c r="G3424" s="127">
        <v>3555</v>
      </c>
      <c r="H3424" s="127">
        <v>2021</v>
      </c>
      <c r="I3424" s="127">
        <v>0</v>
      </c>
      <c r="J3424" s="127">
        <v>1</v>
      </c>
      <c r="K3424" s="127">
        <v>607.9</v>
      </c>
      <c r="L3424" s="127">
        <v>663.3</v>
      </c>
      <c r="M3424" s="127">
        <v>429472.7</v>
      </c>
      <c r="N3424" s="127">
        <v>352902.64</v>
      </c>
      <c r="O3424" s="127">
        <v>360671.33</v>
      </c>
      <c r="P3424" s="127">
        <v>291411.75</v>
      </c>
      <c r="Q3424" s="127">
        <v>706.49</v>
      </c>
    </row>
    <row r="3425" spans="1:17" x14ac:dyDescent="0.2">
      <c r="A3425" t="str">
        <f t="shared" si="53"/>
        <v>2021_3600</v>
      </c>
      <c r="D3425" s="126">
        <v>3423</v>
      </c>
      <c r="E3425" s="127">
        <v>3600</v>
      </c>
      <c r="F3425" s="127" t="s">
        <v>144</v>
      </c>
      <c r="G3425" s="127">
        <v>3600</v>
      </c>
      <c r="H3425" s="127">
        <v>2021</v>
      </c>
      <c r="I3425" s="127">
        <v>0</v>
      </c>
      <c r="J3425" s="127">
        <v>1</v>
      </c>
      <c r="K3425" s="127">
        <v>2232.3000000000002</v>
      </c>
      <c r="L3425" s="127">
        <v>2196.3000000000002</v>
      </c>
      <c r="M3425" s="127">
        <v>2382356.4700000002</v>
      </c>
      <c r="N3425" s="127">
        <v>904800.43</v>
      </c>
      <c r="O3425" s="127">
        <v>981287.46</v>
      </c>
      <c r="P3425" s="127">
        <v>388228.32</v>
      </c>
      <c r="Q3425" s="127">
        <v>1067.22</v>
      </c>
    </row>
    <row r="3426" spans="1:17" x14ac:dyDescent="0.2">
      <c r="A3426" t="str">
        <f t="shared" si="53"/>
        <v>2021_3609</v>
      </c>
      <c r="D3426" s="126">
        <v>3424</v>
      </c>
      <c r="E3426" s="127">
        <v>3609</v>
      </c>
      <c r="F3426" s="127" t="s">
        <v>145</v>
      </c>
      <c r="G3426" s="127">
        <v>3609</v>
      </c>
      <c r="H3426" s="127">
        <v>2021</v>
      </c>
      <c r="I3426" s="127">
        <v>0</v>
      </c>
      <c r="J3426" s="127">
        <v>1</v>
      </c>
      <c r="K3426" s="127">
        <v>453.7</v>
      </c>
      <c r="L3426" s="127">
        <v>485.7</v>
      </c>
      <c r="M3426" s="127">
        <v>1198282.56</v>
      </c>
      <c r="N3426" s="127">
        <v>135932.12</v>
      </c>
      <c r="O3426" s="127">
        <v>138079.13</v>
      </c>
      <c r="P3426" s="127">
        <v>173700.6</v>
      </c>
      <c r="Q3426" s="127">
        <v>2641.13</v>
      </c>
    </row>
    <row r="3427" spans="1:17" ht="25.5" x14ac:dyDescent="0.2">
      <c r="A3427" t="str">
        <f t="shared" si="53"/>
        <v>2021_3645</v>
      </c>
      <c r="D3427" s="126">
        <v>3425</v>
      </c>
      <c r="E3427" s="127">
        <v>3645</v>
      </c>
      <c r="F3427" s="127" t="s">
        <v>146</v>
      </c>
      <c r="G3427" s="127">
        <v>3645</v>
      </c>
      <c r="H3427" s="127">
        <v>2021</v>
      </c>
      <c r="I3427" s="127">
        <v>0</v>
      </c>
      <c r="J3427" s="127">
        <v>1</v>
      </c>
      <c r="K3427" s="127">
        <v>2608.5</v>
      </c>
      <c r="L3427" s="127">
        <v>2920.6</v>
      </c>
      <c r="M3427" s="127">
        <v>2851966.79</v>
      </c>
      <c r="N3427" s="127">
        <v>837749.56</v>
      </c>
      <c r="O3427" s="127">
        <v>903301.87</v>
      </c>
      <c r="P3427" s="127">
        <v>527051.41</v>
      </c>
      <c r="Q3427" s="127">
        <v>1093.3399999999999</v>
      </c>
    </row>
    <row r="3428" spans="1:17" x14ac:dyDescent="0.2">
      <c r="A3428" t="str">
        <f t="shared" si="53"/>
        <v>2021_3715</v>
      </c>
      <c r="D3428" s="126">
        <v>3426</v>
      </c>
      <c r="E3428" s="127">
        <v>3715</v>
      </c>
      <c r="F3428" s="127" t="s">
        <v>147</v>
      </c>
      <c r="G3428" s="127">
        <v>3715</v>
      </c>
      <c r="H3428" s="127">
        <v>2021</v>
      </c>
      <c r="I3428" s="127">
        <v>0</v>
      </c>
      <c r="J3428" s="127">
        <v>1</v>
      </c>
      <c r="K3428" s="127">
        <v>7597.9</v>
      </c>
      <c r="L3428" s="127">
        <v>7543.9</v>
      </c>
      <c r="M3428" s="127">
        <v>1580998.85</v>
      </c>
      <c r="N3428" s="127">
        <v>802113.96</v>
      </c>
      <c r="O3428" s="127">
        <v>853590.36</v>
      </c>
      <c r="P3428" s="127">
        <v>1269939.96</v>
      </c>
      <c r="Q3428" s="127">
        <v>208.08</v>
      </c>
    </row>
    <row r="3429" spans="1:17" x14ac:dyDescent="0.2">
      <c r="A3429" t="str">
        <f t="shared" si="53"/>
        <v>2021_3744</v>
      </c>
      <c r="D3429" s="126">
        <v>3427</v>
      </c>
      <c r="E3429" s="127">
        <v>3744</v>
      </c>
      <c r="F3429" s="127" t="s">
        <v>148</v>
      </c>
      <c r="G3429" s="127">
        <v>3744</v>
      </c>
      <c r="H3429" s="127">
        <v>2021</v>
      </c>
      <c r="I3429" s="127">
        <v>0</v>
      </c>
      <c r="J3429" s="127">
        <v>1</v>
      </c>
      <c r="K3429" s="127">
        <v>653.70000000000005</v>
      </c>
      <c r="L3429" s="127">
        <v>660.4</v>
      </c>
      <c r="M3429" s="127">
        <v>771809.04</v>
      </c>
      <c r="N3429" s="127">
        <v>202605.15</v>
      </c>
      <c r="O3429" s="127">
        <v>208313.31</v>
      </c>
      <c r="P3429" s="127">
        <v>219031.35</v>
      </c>
      <c r="Q3429" s="127">
        <v>1180.68</v>
      </c>
    </row>
    <row r="3430" spans="1:17" ht="25.5" x14ac:dyDescent="0.2">
      <c r="A3430" t="str">
        <f t="shared" si="53"/>
        <v>2021_3798</v>
      </c>
      <c r="D3430" s="126">
        <v>3428</v>
      </c>
      <c r="E3430" s="127">
        <v>3798</v>
      </c>
      <c r="F3430" s="127" t="s">
        <v>149</v>
      </c>
      <c r="G3430" s="127">
        <v>3798</v>
      </c>
      <c r="H3430" s="127">
        <v>2021</v>
      </c>
      <c r="I3430" s="127">
        <v>0</v>
      </c>
      <c r="J3430" s="127">
        <v>1</v>
      </c>
      <c r="K3430" s="127">
        <v>544.1</v>
      </c>
      <c r="L3430" s="127">
        <v>614.1</v>
      </c>
      <c r="M3430" s="127">
        <v>494688.57</v>
      </c>
      <c r="N3430" s="127">
        <v>203065.92</v>
      </c>
      <c r="O3430" s="127">
        <v>210949.66</v>
      </c>
      <c r="P3430" s="127">
        <v>194707.95</v>
      </c>
      <c r="Q3430" s="127">
        <v>909.19</v>
      </c>
    </row>
    <row r="3431" spans="1:17" x14ac:dyDescent="0.2">
      <c r="A3431" t="str">
        <f t="shared" si="53"/>
        <v>2021_3816</v>
      </c>
      <c r="D3431" s="126">
        <v>3429</v>
      </c>
      <c r="E3431" s="127">
        <v>3816</v>
      </c>
      <c r="F3431" s="127" t="s">
        <v>150</v>
      </c>
      <c r="G3431" s="127">
        <v>3816</v>
      </c>
      <c r="H3431" s="127">
        <v>2021</v>
      </c>
      <c r="I3431" s="127">
        <v>0</v>
      </c>
      <c r="J3431" s="127">
        <v>1</v>
      </c>
      <c r="K3431" s="127">
        <v>369.7</v>
      </c>
      <c r="L3431" s="127">
        <v>434.2</v>
      </c>
      <c r="M3431" s="127">
        <v>212796.45</v>
      </c>
      <c r="N3431" s="127">
        <v>165390.47</v>
      </c>
      <c r="O3431" s="127">
        <v>166619.01999999999</v>
      </c>
      <c r="P3431" s="127">
        <v>146708.82999999999</v>
      </c>
      <c r="Q3431" s="127">
        <v>575.59</v>
      </c>
    </row>
    <row r="3432" spans="1:17" ht="38.25" x14ac:dyDescent="0.2">
      <c r="A3432" t="str">
        <f t="shared" si="53"/>
        <v>2021_3841</v>
      </c>
      <c r="D3432" s="126">
        <v>3430</v>
      </c>
      <c r="E3432" s="127">
        <v>3841</v>
      </c>
      <c r="F3432" s="127" t="s">
        <v>151</v>
      </c>
      <c r="G3432" s="127">
        <v>3841</v>
      </c>
      <c r="H3432" s="127">
        <v>2021</v>
      </c>
      <c r="I3432" s="127">
        <v>0</v>
      </c>
      <c r="J3432" s="127">
        <v>1</v>
      </c>
      <c r="K3432" s="127">
        <v>707</v>
      </c>
      <c r="L3432" s="127">
        <v>780</v>
      </c>
      <c r="M3432" s="127">
        <v>847256.15</v>
      </c>
      <c r="N3432" s="127">
        <v>251023.88</v>
      </c>
      <c r="O3432" s="127">
        <v>260387.43</v>
      </c>
      <c r="P3432" s="127">
        <v>179179.31</v>
      </c>
      <c r="Q3432" s="127">
        <v>1198.3800000000001</v>
      </c>
    </row>
    <row r="3433" spans="1:17" ht="25.5" x14ac:dyDescent="0.2">
      <c r="A3433" t="str">
        <f t="shared" si="53"/>
        <v>2021_3906</v>
      </c>
      <c r="D3433" s="126">
        <v>3431</v>
      </c>
      <c r="E3433" s="127">
        <v>3906</v>
      </c>
      <c r="F3433" s="127" t="s">
        <v>152</v>
      </c>
      <c r="G3433" s="127">
        <v>3906</v>
      </c>
      <c r="H3433" s="127">
        <v>2021</v>
      </c>
      <c r="I3433" s="127">
        <v>0</v>
      </c>
      <c r="J3433" s="127">
        <v>1</v>
      </c>
      <c r="K3433" s="127">
        <v>434.6</v>
      </c>
      <c r="L3433" s="127">
        <v>497.8</v>
      </c>
      <c r="M3433" s="127">
        <v>459972.1</v>
      </c>
      <c r="N3433" s="127">
        <v>201203.05</v>
      </c>
      <c r="O3433" s="127">
        <v>204202.42</v>
      </c>
      <c r="P3433" s="127">
        <v>122234.14</v>
      </c>
      <c r="Q3433" s="127">
        <v>1058.3800000000001</v>
      </c>
    </row>
    <row r="3434" spans="1:17" ht="25.5" x14ac:dyDescent="0.2">
      <c r="A3434" t="str">
        <f t="shared" si="53"/>
        <v>2021_4419</v>
      </c>
      <c r="D3434" s="126">
        <v>3432</v>
      </c>
      <c r="E3434" s="127">
        <v>4419</v>
      </c>
      <c r="F3434" s="127" t="s">
        <v>336</v>
      </c>
      <c r="G3434" s="127">
        <v>4419</v>
      </c>
      <c r="H3434" s="127">
        <v>2021</v>
      </c>
      <c r="I3434" s="127">
        <v>0</v>
      </c>
      <c r="J3434" s="127">
        <v>1</v>
      </c>
      <c r="K3434" s="127">
        <v>793.7</v>
      </c>
      <c r="L3434" s="127">
        <v>802.1</v>
      </c>
      <c r="M3434" s="127">
        <v>1586549.51</v>
      </c>
      <c r="N3434" s="127">
        <v>745210.86</v>
      </c>
      <c r="O3434" s="127">
        <v>747503.68</v>
      </c>
      <c r="P3434" s="127">
        <v>386447.21</v>
      </c>
      <c r="Q3434" s="127">
        <v>1998.93</v>
      </c>
    </row>
    <row r="3435" spans="1:17" x14ac:dyDescent="0.2">
      <c r="A3435" t="str">
        <f t="shared" si="53"/>
        <v>2021_3942</v>
      </c>
      <c r="D3435" s="126">
        <v>3433</v>
      </c>
      <c r="E3435" s="127">
        <v>3942</v>
      </c>
      <c r="F3435" s="127" t="s">
        <v>153</v>
      </c>
      <c r="G3435" s="127">
        <v>3942</v>
      </c>
      <c r="H3435" s="127">
        <v>2021</v>
      </c>
      <c r="I3435" s="127">
        <v>0</v>
      </c>
      <c r="J3435" s="127">
        <v>1</v>
      </c>
      <c r="K3435" s="127">
        <v>675.7</v>
      </c>
      <c r="L3435" s="127">
        <v>678.1</v>
      </c>
      <c r="M3435" s="127">
        <v>321547.8</v>
      </c>
      <c r="N3435" s="127">
        <v>255172.17</v>
      </c>
      <c r="O3435" s="127">
        <v>259161.73</v>
      </c>
      <c r="P3435" s="127">
        <v>269187.09000000003</v>
      </c>
      <c r="Q3435" s="127">
        <v>475.87</v>
      </c>
    </row>
    <row r="3436" spans="1:17" ht="38.25" x14ac:dyDescent="0.2">
      <c r="A3436" t="str">
        <f t="shared" si="53"/>
        <v>2021_4023</v>
      </c>
      <c r="D3436" s="126">
        <v>3434</v>
      </c>
      <c r="E3436" s="127">
        <v>4023</v>
      </c>
      <c r="F3436" s="127" t="s">
        <v>337</v>
      </c>
      <c r="G3436" s="127">
        <v>4023</v>
      </c>
      <c r="H3436" s="127">
        <v>2021</v>
      </c>
      <c r="I3436" s="127">
        <v>0</v>
      </c>
      <c r="J3436" s="127">
        <v>1</v>
      </c>
      <c r="K3436" s="127">
        <v>652</v>
      </c>
      <c r="L3436" s="127">
        <v>728</v>
      </c>
      <c r="M3436" s="127">
        <v>1032320.06</v>
      </c>
      <c r="N3436" s="127">
        <v>580039.06999999995</v>
      </c>
      <c r="O3436" s="127">
        <v>612771.87</v>
      </c>
      <c r="P3436" s="127">
        <v>253146.1</v>
      </c>
      <c r="Q3436" s="127">
        <v>1583.31</v>
      </c>
    </row>
    <row r="3437" spans="1:17" ht="51" x14ac:dyDescent="0.2">
      <c r="A3437" t="str">
        <f t="shared" si="53"/>
        <v>2021_4033</v>
      </c>
      <c r="D3437" s="126">
        <v>3435</v>
      </c>
      <c r="E3437" s="127">
        <v>4033</v>
      </c>
      <c r="F3437" s="127" t="s">
        <v>154</v>
      </c>
      <c r="G3437" s="127">
        <v>4033</v>
      </c>
      <c r="H3437" s="127">
        <v>2021</v>
      </c>
      <c r="I3437" s="127">
        <v>0</v>
      </c>
      <c r="J3437" s="127">
        <v>1</v>
      </c>
      <c r="K3437" s="127">
        <v>599.20000000000005</v>
      </c>
      <c r="L3437" s="127">
        <v>636.4</v>
      </c>
      <c r="M3437" s="127">
        <v>743627.55</v>
      </c>
      <c r="N3437" s="127">
        <v>353313.45</v>
      </c>
      <c r="O3437" s="127">
        <v>356403.49</v>
      </c>
      <c r="P3437" s="127">
        <v>217429.31</v>
      </c>
      <c r="Q3437" s="127">
        <v>1241.03</v>
      </c>
    </row>
    <row r="3438" spans="1:17" ht="25.5" x14ac:dyDescent="0.2">
      <c r="A3438" t="str">
        <f t="shared" si="53"/>
        <v>2021_4041</v>
      </c>
      <c r="D3438" s="126">
        <v>3436</v>
      </c>
      <c r="E3438" s="127">
        <v>4041</v>
      </c>
      <c r="F3438" s="127" t="s">
        <v>155</v>
      </c>
      <c r="G3438" s="127">
        <v>4041</v>
      </c>
      <c r="H3438" s="127">
        <v>2021</v>
      </c>
      <c r="I3438" s="127">
        <v>0</v>
      </c>
      <c r="J3438" s="127">
        <v>1</v>
      </c>
      <c r="K3438" s="127">
        <v>1260.3</v>
      </c>
      <c r="L3438" s="127">
        <v>1300.9000000000001</v>
      </c>
      <c r="M3438" s="127">
        <v>373212.83</v>
      </c>
      <c r="N3438" s="127">
        <v>404951.94</v>
      </c>
      <c r="O3438" s="127">
        <v>414301.11</v>
      </c>
      <c r="P3438" s="127">
        <v>554242.05000000005</v>
      </c>
      <c r="Q3438" s="127">
        <v>296.13</v>
      </c>
    </row>
    <row r="3439" spans="1:17" ht="25.5" x14ac:dyDescent="0.2">
      <c r="A3439" t="str">
        <f t="shared" si="53"/>
        <v>2021_4043</v>
      </c>
      <c r="D3439" s="126">
        <v>3437</v>
      </c>
      <c r="E3439" s="127">
        <v>4043</v>
      </c>
      <c r="F3439" s="127" t="s">
        <v>156</v>
      </c>
      <c r="G3439" s="127">
        <v>4043</v>
      </c>
      <c r="H3439" s="127">
        <v>2021</v>
      </c>
      <c r="I3439" s="127">
        <v>0</v>
      </c>
      <c r="J3439" s="127">
        <v>1</v>
      </c>
      <c r="K3439" s="127">
        <v>676.6</v>
      </c>
      <c r="L3439" s="127">
        <v>678.2</v>
      </c>
      <c r="M3439" s="127">
        <v>1768215.91</v>
      </c>
      <c r="N3439" s="127">
        <v>301803.62</v>
      </c>
      <c r="O3439" s="127">
        <v>317404.34000000003</v>
      </c>
      <c r="P3439" s="127">
        <v>400881.32</v>
      </c>
      <c r="Q3439" s="127">
        <v>2613.38</v>
      </c>
    </row>
    <row r="3440" spans="1:17" ht="38.25" x14ac:dyDescent="0.2">
      <c r="A3440" t="str">
        <f t="shared" si="53"/>
        <v>2021_4068</v>
      </c>
      <c r="D3440" s="126">
        <v>3438</v>
      </c>
      <c r="E3440" s="127">
        <v>4068</v>
      </c>
      <c r="F3440" s="127" t="s">
        <v>338</v>
      </c>
      <c r="G3440" s="127">
        <v>4068</v>
      </c>
      <c r="H3440" s="127">
        <v>2021</v>
      </c>
      <c r="I3440" s="127">
        <v>0</v>
      </c>
      <c r="J3440" s="127">
        <v>1</v>
      </c>
      <c r="K3440" s="127">
        <v>436.1</v>
      </c>
      <c r="L3440" s="127">
        <v>318.2</v>
      </c>
      <c r="M3440" s="127">
        <v>316299.40000000002</v>
      </c>
      <c r="N3440" s="127">
        <v>70507.820000000007</v>
      </c>
      <c r="O3440" s="127">
        <v>73130.97</v>
      </c>
      <c r="P3440" s="127">
        <v>129671.5</v>
      </c>
      <c r="Q3440" s="127">
        <v>725.29</v>
      </c>
    </row>
    <row r="3441" spans="1:17" x14ac:dyDescent="0.2">
      <c r="A3441" t="str">
        <f t="shared" si="53"/>
        <v>2021_4086</v>
      </c>
      <c r="D3441" s="126">
        <v>3439</v>
      </c>
      <c r="E3441" s="127">
        <v>4086</v>
      </c>
      <c r="F3441" s="127" t="s">
        <v>339</v>
      </c>
      <c r="G3441" s="127">
        <v>4086</v>
      </c>
      <c r="H3441" s="127">
        <v>2021</v>
      </c>
      <c r="I3441" s="127">
        <v>0</v>
      </c>
      <c r="J3441" s="127">
        <v>1</v>
      </c>
      <c r="K3441" s="127">
        <v>1912.1</v>
      </c>
      <c r="L3441" s="127">
        <v>2493.1999999999998</v>
      </c>
      <c r="M3441" s="127">
        <v>957326.35</v>
      </c>
      <c r="N3441" s="127">
        <v>705336.63</v>
      </c>
      <c r="O3441" s="127">
        <v>723864.56</v>
      </c>
      <c r="P3441" s="127">
        <v>333977.56</v>
      </c>
      <c r="Q3441" s="127">
        <v>500.67</v>
      </c>
    </row>
    <row r="3442" spans="1:17" ht="25.5" x14ac:dyDescent="0.2">
      <c r="A3442" t="str">
        <f t="shared" si="53"/>
        <v>2021_4104</v>
      </c>
      <c r="D3442" s="126">
        <v>3440</v>
      </c>
      <c r="E3442" s="127">
        <v>4104</v>
      </c>
      <c r="F3442" s="127" t="s">
        <v>157</v>
      </c>
      <c r="G3442" s="127">
        <v>4104</v>
      </c>
      <c r="H3442" s="127">
        <v>2021</v>
      </c>
      <c r="I3442" s="127">
        <v>0</v>
      </c>
      <c r="J3442" s="127">
        <v>1</v>
      </c>
      <c r="K3442" s="127">
        <v>5332.3</v>
      </c>
      <c r="L3442" s="127">
        <v>4848.2</v>
      </c>
      <c r="M3442" s="127">
        <v>1112078.93</v>
      </c>
      <c r="N3442" s="127">
        <v>1119604.8500000001</v>
      </c>
      <c r="O3442" s="127">
        <v>1146647.93</v>
      </c>
      <c r="P3442" s="127">
        <v>1333089.17</v>
      </c>
      <c r="Q3442" s="127">
        <v>208.56</v>
      </c>
    </row>
    <row r="3443" spans="1:17" ht="38.25" x14ac:dyDescent="0.2">
      <c r="A3443" t="str">
        <f t="shared" si="53"/>
        <v>2021_4122</v>
      </c>
      <c r="D3443" s="126">
        <v>3441</v>
      </c>
      <c r="E3443" s="127">
        <v>4122</v>
      </c>
      <c r="F3443" s="127" t="s">
        <v>158</v>
      </c>
      <c r="G3443" s="127">
        <v>4122</v>
      </c>
      <c r="H3443" s="127">
        <v>2021</v>
      </c>
      <c r="I3443" s="127">
        <v>0</v>
      </c>
      <c r="J3443" s="127">
        <v>1</v>
      </c>
      <c r="K3443" s="127">
        <v>515.29999999999995</v>
      </c>
      <c r="L3443" s="127">
        <v>521.79999999999995</v>
      </c>
      <c r="M3443" s="127">
        <v>2224068.3199999998</v>
      </c>
      <c r="N3443" s="127">
        <v>394524.2</v>
      </c>
      <c r="O3443" s="127">
        <v>394842.34</v>
      </c>
      <c r="P3443" s="127">
        <v>117010.18</v>
      </c>
      <c r="Q3443" s="127">
        <v>4316.07</v>
      </c>
    </row>
    <row r="3444" spans="1:17" ht="25.5" x14ac:dyDescent="0.2">
      <c r="A3444" t="str">
        <f t="shared" si="53"/>
        <v>2021_4131</v>
      </c>
      <c r="D3444" s="126">
        <v>3442</v>
      </c>
      <c r="E3444" s="127">
        <v>4131</v>
      </c>
      <c r="F3444" s="127" t="s">
        <v>159</v>
      </c>
      <c r="G3444" s="127">
        <v>4131</v>
      </c>
      <c r="H3444" s="127">
        <v>2021</v>
      </c>
      <c r="I3444" s="127">
        <v>0</v>
      </c>
      <c r="J3444" s="127">
        <v>1</v>
      </c>
      <c r="K3444" s="127">
        <v>3493.9</v>
      </c>
      <c r="L3444" s="127">
        <v>3440.1</v>
      </c>
      <c r="M3444" s="127">
        <v>2459467.65</v>
      </c>
      <c r="N3444" s="127">
        <v>778857.22</v>
      </c>
      <c r="O3444" s="127">
        <v>812420.91</v>
      </c>
      <c r="P3444" s="127">
        <v>1303836.99</v>
      </c>
      <c r="Q3444" s="127">
        <v>703.93</v>
      </c>
    </row>
    <row r="3445" spans="1:17" ht="25.5" x14ac:dyDescent="0.2">
      <c r="A3445" t="str">
        <f t="shared" si="53"/>
        <v>2021_4203</v>
      </c>
      <c r="D3445" s="126">
        <v>3443</v>
      </c>
      <c r="E3445" s="127">
        <v>4203</v>
      </c>
      <c r="F3445" s="127" t="s">
        <v>160</v>
      </c>
      <c r="G3445" s="127">
        <v>4203</v>
      </c>
      <c r="H3445" s="127">
        <v>2021</v>
      </c>
      <c r="I3445" s="127">
        <v>0</v>
      </c>
      <c r="J3445" s="127">
        <v>1</v>
      </c>
      <c r="K3445" s="127">
        <v>823.5</v>
      </c>
      <c r="L3445" s="127">
        <v>909.7</v>
      </c>
      <c r="M3445" s="127">
        <v>219713.1</v>
      </c>
      <c r="N3445" s="127">
        <v>138997.32999999999</v>
      </c>
      <c r="O3445" s="127">
        <v>140528</v>
      </c>
      <c r="P3445" s="127">
        <v>135055.72</v>
      </c>
      <c r="Q3445" s="127">
        <v>266.8</v>
      </c>
    </row>
    <row r="3446" spans="1:17" ht="25.5" x14ac:dyDescent="0.2">
      <c r="A3446" t="str">
        <f t="shared" si="53"/>
        <v>2021_4212</v>
      </c>
      <c r="D3446" s="126">
        <v>3444</v>
      </c>
      <c r="E3446" s="127">
        <v>4212</v>
      </c>
      <c r="F3446" s="127" t="s">
        <v>161</v>
      </c>
      <c r="G3446" s="127">
        <v>4212</v>
      </c>
      <c r="H3446" s="127">
        <v>2021</v>
      </c>
      <c r="I3446" s="127">
        <v>0</v>
      </c>
      <c r="J3446" s="127">
        <v>1</v>
      </c>
      <c r="K3446" s="127">
        <v>328</v>
      </c>
      <c r="L3446" s="127">
        <v>333.1</v>
      </c>
      <c r="M3446" s="127">
        <v>237781.8</v>
      </c>
      <c r="N3446" s="127">
        <v>152065.89000000001</v>
      </c>
      <c r="O3446" s="127">
        <v>152490.72</v>
      </c>
      <c r="P3446" s="127">
        <v>113201.71</v>
      </c>
      <c r="Q3446" s="127">
        <v>724.94</v>
      </c>
    </row>
    <row r="3447" spans="1:17" ht="25.5" x14ac:dyDescent="0.2">
      <c r="A3447" t="str">
        <f t="shared" si="53"/>
        <v>2021_4271</v>
      </c>
      <c r="D3447" s="126">
        <v>3445</v>
      </c>
      <c r="E3447" s="127">
        <v>4271</v>
      </c>
      <c r="F3447" s="127" t="s">
        <v>162</v>
      </c>
      <c r="G3447" s="127">
        <v>4271</v>
      </c>
      <c r="H3447" s="127">
        <v>2021</v>
      </c>
      <c r="I3447" s="127">
        <v>0</v>
      </c>
      <c r="J3447" s="127">
        <v>1</v>
      </c>
      <c r="K3447" s="127">
        <v>1275.2</v>
      </c>
      <c r="L3447" s="127">
        <v>1542.5</v>
      </c>
      <c r="M3447" s="127">
        <v>1064983.8500000001</v>
      </c>
      <c r="N3447" s="127">
        <v>573144.25</v>
      </c>
      <c r="O3447" s="127">
        <v>586686.31000000006</v>
      </c>
      <c r="P3447" s="127">
        <v>528212</v>
      </c>
      <c r="Q3447" s="127">
        <v>835.15</v>
      </c>
    </row>
    <row r="3448" spans="1:17" x14ac:dyDescent="0.2">
      <c r="A3448" t="str">
        <f t="shared" si="53"/>
        <v>2021_4269</v>
      </c>
      <c r="D3448" s="126">
        <v>3446</v>
      </c>
      <c r="E3448" s="127">
        <v>4269</v>
      </c>
      <c r="F3448" s="127" t="s">
        <v>163</v>
      </c>
      <c r="G3448" s="127">
        <v>4269</v>
      </c>
      <c r="H3448" s="127">
        <v>2021</v>
      </c>
      <c r="I3448" s="127">
        <v>0</v>
      </c>
      <c r="J3448" s="127">
        <v>1</v>
      </c>
      <c r="K3448" s="127">
        <v>511.9</v>
      </c>
      <c r="L3448" s="127">
        <v>463.1</v>
      </c>
      <c r="M3448" s="127">
        <v>718588.85</v>
      </c>
      <c r="N3448" s="127">
        <v>202858.66</v>
      </c>
      <c r="O3448" s="127">
        <v>210655.06</v>
      </c>
      <c r="P3448" s="127">
        <v>114080.5</v>
      </c>
      <c r="Q3448" s="127">
        <v>1403.77</v>
      </c>
    </row>
    <row r="3449" spans="1:17" ht="25.5" x14ac:dyDescent="0.2">
      <c r="A3449" t="str">
        <f t="shared" si="53"/>
        <v>2021_4356</v>
      </c>
      <c r="D3449" s="126">
        <v>3447</v>
      </c>
      <c r="E3449" s="127">
        <v>4356</v>
      </c>
      <c r="F3449" s="127" t="s">
        <v>164</v>
      </c>
      <c r="G3449" s="127">
        <v>4356</v>
      </c>
      <c r="H3449" s="127">
        <v>2021</v>
      </c>
      <c r="I3449" s="127">
        <v>0</v>
      </c>
      <c r="J3449" s="127">
        <v>1</v>
      </c>
      <c r="K3449" s="127">
        <v>771.7</v>
      </c>
      <c r="L3449" s="127">
        <v>753.7</v>
      </c>
      <c r="M3449" s="127">
        <v>1283050.28</v>
      </c>
      <c r="N3449" s="127">
        <v>91433.7</v>
      </c>
      <c r="O3449" s="127">
        <v>93019.98</v>
      </c>
      <c r="P3449" s="127">
        <v>168810.18</v>
      </c>
      <c r="Q3449" s="127">
        <v>1662.63</v>
      </c>
    </row>
    <row r="3450" spans="1:17" ht="38.25" x14ac:dyDescent="0.2">
      <c r="A3450" t="str">
        <f t="shared" si="53"/>
        <v>2021_4149</v>
      </c>
      <c r="D3450" s="126">
        <v>3448</v>
      </c>
      <c r="E3450" s="127">
        <v>4149</v>
      </c>
      <c r="F3450" s="127" t="s">
        <v>340</v>
      </c>
      <c r="G3450" s="127">
        <v>4149</v>
      </c>
      <c r="H3450" s="127">
        <v>2021</v>
      </c>
      <c r="I3450" s="127">
        <v>0</v>
      </c>
      <c r="J3450" s="127">
        <v>1</v>
      </c>
      <c r="K3450" s="127">
        <v>1498</v>
      </c>
      <c r="L3450" s="127">
        <v>1479</v>
      </c>
      <c r="M3450" s="127">
        <v>1624017.74</v>
      </c>
      <c r="N3450" s="127">
        <v>500869.89</v>
      </c>
      <c r="O3450" s="127">
        <v>531987.49</v>
      </c>
      <c r="P3450" s="127">
        <v>225050.36</v>
      </c>
      <c r="Q3450" s="127">
        <v>1084.1199999999999</v>
      </c>
    </row>
    <row r="3451" spans="1:17" ht="25.5" x14ac:dyDescent="0.2">
      <c r="A3451" t="str">
        <f t="shared" si="53"/>
        <v>2021_4437</v>
      </c>
      <c r="D3451" s="126">
        <v>3449</v>
      </c>
      <c r="E3451" s="127">
        <v>4437</v>
      </c>
      <c r="F3451" s="127" t="s">
        <v>165</v>
      </c>
      <c r="G3451" s="127">
        <v>4437</v>
      </c>
      <c r="H3451" s="127">
        <v>2021</v>
      </c>
      <c r="I3451" s="127">
        <v>0</v>
      </c>
      <c r="J3451" s="127">
        <v>1</v>
      </c>
      <c r="K3451" s="127">
        <v>472.8</v>
      </c>
      <c r="L3451" s="127">
        <v>455.2</v>
      </c>
      <c r="M3451" s="127">
        <v>400469.64</v>
      </c>
      <c r="N3451" s="127">
        <v>302300.82</v>
      </c>
      <c r="O3451" s="127">
        <v>311990.78999999998</v>
      </c>
      <c r="P3451" s="127">
        <v>163675.82999999999</v>
      </c>
      <c r="Q3451" s="127">
        <v>847.02</v>
      </c>
    </row>
    <row r="3452" spans="1:17" ht="25.5" x14ac:dyDescent="0.2">
      <c r="A3452" t="str">
        <f t="shared" si="53"/>
        <v>2021_4446</v>
      </c>
      <c r="D3452" s="126">
        <v>3450</v>
      </c>
      <c r="E3452" s="127">
        <v>4446</v>
      </c>
      <c r="F3452" s="127" t="s">
        <v>166</v>
      </c>
      <c r="G3452" s="127">
        <v>4446</v>
      </c>
      <c r="H3452" s="127">
        <v>2021</v>
      </c>
      <c r="I3452" s="127">
        <v>0</v>
      </c>
      <c r="J3452" s="127">
        <v>1</v>
      </c>
      <c r="K3452" s="127">
        <v>953.7</v>
      </c>
      <c r="L3452" s="127">
        <v>995.3</v>
      </c>
      <c r="M3452" s="127">
        <v>721078.8</v>
      </c>
      <c r="N3452" s="127">
        <v>0</v>
      </c>
      <c r="O3452" s="127">
        <v>22562.7</v>
      </c>
      <c r="P3452" s="127">
        <v>251049.29</v>
      </c>
      <c r="Q3452" s="127">
        <v>756.09</v>
      </c>
    </row>
    <row r="3453" spans="1:17" x14ac:dyDescent="0.2">
      <c r="A3453" t="str">
        <f t="shared" si="53"/>
        <v>2021_4491</v>
      </c>
      <c r="D3453" s="126">
        <v>3451</v>
      </c>
      <c r="E3453" s="127">
        <v>4491</v>
      </c>
      <c r="F3453" s="127" t="s">
        <v>167</v>
      </c>
      <c r="G3453" s="127">
        <v>4491</v>
      </c>
      <c r="H3453" s="127">
        <v>2021</v>
      </c>
      <c r="I3453" s="127">
        <v>0</v>
      </c>
      <c r="J3453" s="127">
        <v>1</v>
      </c>
      <c r="K3453" s="127">
        <v>348.8</v>
      </c>
      <c r="L3453" s="127">
        <v>375</v>
      </c>
      <c r="M3453" s="127">
        <v>202508.98</v>
      </c>
      <c r="N3453" s="127">
        <v>128497.47</v>
      </c>
      <c r="O3453" s="127">
        <v>155609.03</v>
      </c>
      <c r="P3453" s="127">
        <v>151585.10999999999</v>
      </c>
      <c r="Q3453" s="127">
        <v>580.59</v>
      </c>
    </row>
    <row r="3454" spans="1:17" ht="25.5" x14ac:dyDescent="0.2">
      <c r="A3454" t="str">
        <f t="shared" si="53"/>
        <v>2021_4505</v>
      </c>
      <c r="D3454" s="126">
        <v>3452</v>
      </c>
      <c r="E3454" s="127">
        <v>4505</v>
      </c>
      <c r="F3454" s="127" t="s">
        <v>168</v>
      </c>
      <c r="G3454" s="127">
        <v>4505</v>
      </c>
      <c r="H3454" s="127">
        <v>2021</v>
      </c>
      <c r="I3454" s="127">
        <v>0</v>
      </c>
      <c r="J3454" s="127">
        <v>1</v>
      </c>
      <c r="K3454" s="127">
        <v>223</v>
      </c>
      <c r="L3454" s="127">
        <v>193</v>
      </c>
      <c r="M3454" s="127">
        <v>675624.67</v>
      </c>
      <c r="N3454" s="127">
        <v>77006.73</v>
      </c>
      <c r="O3454" s="127">
        <v>77197.19</v>
      </c>
      <c r="P3454" s="127">
        <v>73792.12</v>
      </c>
      <c r="Q3454" s="127">
        <v>3029.71</v>
      </c>
    </row>
    <row r="3455" spans="1:17" ht="25.5" x14ac:dyDescent="0.2">
      <c r="A3455" t="str">
        <f t="shared" si="53"/>
        <v>2021_4509</v>
      </c>
      <c r="D3455" s="126">
        <v>3453</v>
      </c>
      <c r="E3455" s="127">
        <v>4509</v>
      </c>
      <c r="F3455" s="127" t="s">
        <v>169</v>
      </c>
      <c r="G3455" s="127">
        <v>4509</v>
      </c>
      <c r="H3455" s="127">
        <v>2021</v>
      </c>
      <c r="I3455" s="127">
        <v>0</v>
      </c>
      <c r="J3455" s="127">
        <v>1</v>
      </c>
      <c r="K3455" s="127">
        <v>190</v>
      </c>
      <c r="L3455" s="127">
        <v>105</v>
      </c>
      <c r="M3455" s="127">
        <v>1625519.09</v>
      </c>
      <c r="N3455" s="127">
        <v>420809.7</v>
      </c>
      <c r="O3455" s="127">
        <v>435313.52</v>
      </c>
      <c r="P3455" s="127">
        <v>60932.3</v>
      </c>
      <c r="Q3455" s="127">
        <v>8555.36</v>
      </c>
    </row>
    <row r="3456" spans="1:17" ht="25.5" x14ac:dyDescent="0.2">
      <c r="A3456" t="str">
        <f t="shared" si="53"/>
        <v>2021_4518</v>
      </c>
      <c r="D3456" s="126">
        <v>3454</v>
      </c>
      <c r="E3456" s="127">
        <v>4518</v>
      </c>
      <c r="F3456" s="127" t="s">
        <v>170</v>
      </c>
      <c r="G3456" s="127">
        <v>4518</v>
      </c>
      <c r="H3456" s="127">
        <v>2021</v>
      </c>
      <c r="I3456" s="127">
        <v>0</v>
      </c>
      <c r="J3456" s="127">
        <v>1</v>
      </c>
      <c r="K3456" s="127">
        <v>206.3</v>
      </c>
      <c r="L3456" s="127">
        <v>174.4</v>
      </c>
      <c r="M3456" s="127">
        <v>113274.55</v>
      </c>
      <c r="N3456" s="127">
        <v>76464.460000000006</v>
      </c>
      <c r="O3456" s="127">
        <v>76885.09</v>
      </c>
      <c r="P3456" s="127">
        <v>53608.23</v>
      </c>
      <c r="Q3456" s="127">
        <v>549.08000000000004</v>
      </c>
    </row>
    <row r="3457" spans="1:17" ht="25.5" x14ac:dyDescent="0.2">
      <c r="A3457" t="str">
        <f t="shared" si="53"/>
        <v>2021_4527</v>
      </c>
      <c r="D3457" s="126">
        <v>3455</v>
      </c>
      <c r="E3457" s="127">
        <v>4527</v>
      </c>
      <c r="F3457" s="127" t="s">
        <v>171</v>
      </c>
      <c r="G3457" s="127">
        <v>4527</v>
      </c>
      <c r="H3457" s="127">
        <v>2021</v>
      </c>
      <c r="I3457" s="127">
        <v>0</v>
      </c>
      <c r="J3457" s="127">
        <v>1</v>
      </c>
      <c r="K3457" s="127">
        <v>576.4</v>
      </c>
      <c r="L3457" s="127">
        <v>578.5</v>
      </c>
      <c r="M3457" s="127">
        <v>182107.76</v>
      </c>
      <c r="N3457" s="127">
        <v>251955.05</v>
      </c>
      <c r="O3457" s="127">
        <v>315595.17</v>
      </c>
      <c r="P3457" s="127">
        <v>388794.55</v>
      </c>
      <c r="Q3457" s="127">
        <v>315.94</v>
      </c>
    </row>
    <row r="3458" spans="1:17" ht="25.5" x14ac:dyDescent="0.2">
      <c r="A3458" t="str">
        <f t="shared" si="53"/>
        <v>2021_4536</v>
      </c>
      <c r="D3458" s="126">
        <v>3456</v>
      </c>
      <c r="E3458" s="127">
        <v>4536</v>
      </c>
      <c r="F3458" s="127" t="s">
        <v>172</v>
      </c>
      <c r="G3458" s="127">
        <v>4536</v>
      </c>
      <c r="H3458" s="127">
        <v>2021</v>
      </c>
      <c r="I3458" s="127">
        <v>0</v>
      </c>
      <c r="J3458" s="127">
        <v>1</v>
      </c>
      <c r="K3458" s="127">
        <v>1858.4</v>
      </c>
      <c r="L3458" s="127">
        <v>1866.6</v>
      </c>
      <c r="M3458" s="127">
        <v>429135.03</v>
      </c>
      <c r="N3458" s="127">
        <v>563909.88</v>
      </c>
      <c r="O3458" s="127">
        <v>595479.79</v>
      </c>
      <c r="P3458" s="127">
        <v>489717.97</v>
      </c>
      <c r="Q3458" s="127">
        <v>230.92</v>
      </c>
    </row>
    <row r="3459" spans="1:17" ht="25.5" x14ac:dyDescent="0.2">
      <c r="A3459" t="str">
        <f t="shared" si="53"/>
        <v>2021_4554</v>
      </c>
      <c r="D3459" s="126">
        <v>3457</v>
      </c>
      <c r="E3459" s="127">
        <v>4554</v>
      </c>
      <c r="F3459" s="127" t="s">
        <v>173</v>
      </c>
      <c r="G3459" s="127">
        <v>4554</v>
      </c>
      <c r="H3459" s="127">
        <v>2021</v>
      </c>
      <c r="I3459" s="127">
        <v>0</v>
      </c>
      <c r="J3459" s="127">
        <v>1</v>
      </c>
      <c r="K3459" s="127">
        <v>1122.4000000000001</v>
      </c>
      <c r="L3459" s="127">
        <v>1340.9</v>
      </c>
      <c r="M3459" s="127">
        <v>334241.59999999998</v>
      </c>
      <c r="N3459" s="127">
        <v>251523.01</v>
      </c>
      <c r="O3459" s="127">
        <v>262011.43</v>
      </c>
      <c r="P3459" s="127">
        <v>277725.67</v>
      </c>
      <c r="Q3459" s="127">
        <v>297.79000000000002</v>
      </c>
    </row>
    <row r="3460" spans="1:17" x14ac:dyDescent="0.2">
      <c r="A3460" t="str">
        <f t="shared" ref="A3460:A3523" si="54">CONCATENATE(H3460,"_",G3460)</f>
        <v>2021_4572</v>
      </c>
      <c r="D3460" s="126">
        <v>3458</v>
      </c>
      <c r="E3460" s="127">
        <v>4572</v>
      </c>
      <c r="F3460" s="127" t="s">
        <v>174</v>
      </c>
      <c r="G3460" s="127">
        <v>4572</v>
      </c>
      <c r="H3460" s="127">
        <v>2021</v>
      </c>
      <c r="I3460" s="127">
        <v>0</v>
      </c>
      <c r="J3460" s="127">
        <v>1</v>
      </c>
      <c r="K3460" s="127">
        <v>221.2</v>
      </c>
      <c r="L3460" s="127">
        <v>270.2</v>
      </c>
      <c r="M3460" s="127">
        <v>327342.2</v>
      </c>
      <c r="N3460" s="127">
        <v>134225.04</v>
      </c>
      <c r="O3460" s="127">
        <v>149549.45000000001</v>
      </c>
      <c r="P3460" s="127">
        <v>185550.16</v>
      </c>
      <c r="Q3460" s="127">
        <v>1479.85</v>
      </c>
    </row>
    <row r="3461" spans="1:17" ht="25.5" x14ac:dyDescent="0.2">
      <c r="A3461" t="str">
        <f t="shared" si="54"/>
        <v>2021_4581</v>
      </c>
      <c r="D3461" s="126">
        <v>3459</v>
      </c>
      <c r="E3461" s="127">
        <v>4581</v>
      </c>
      <c r="F3461" s="127" t="s">
        <v>175</v>
      </c>
      <c r="G3461" s="127">
        <v>4581</v>
      </c>
      <c r="H3461" s="127">
        <v>2021</v>
      </c>
      <c r="I3461" s="127">
        <v>0</v>
      </c>
      <c r="J3461" s="127">
        <v>1</v>
      </c>
      <c r="K3461" s="127">
        <v>4690</v>
      </c>
      <c r="L3461" s="127">
        <v>4525.1000000000004</v>
      </c>
      <c r="M3461" s="127">
        <v>2253591.6</v>
      </c>
      <c r="N3461" s="127">
        <v>1519517.61</v>
      </c>
      <c r="O3461" s="127">
        <v>1573563.29</v>
      </c>
      <c r="P3461" s="127">
        <v>1259684.99</v>
      </c>
      <c r="Q3461" s="127">
        <v>480.51</v>
      </c>
    </row>
    <row r="3462" spans="1:17" ht="25.5" x14ac:dyDescent="0.2">
      <c r="A3462" t="str">
        <f t="shared" si="54"/>
        <v>2021_4599</v>
      </c>
      <c r="D3462" s="126">
        <v>3460</v>
      </c>
      <c r="E3462" s="127">
        <v>4599</v>
      </c>
      <c r="F3462" s="127" t="s">
        <v>176</v>
      </c>
      <c r="G3462" s="127">
        <v>4599</v>
      </c>
      <c r="H3462" s="127">
        <v>2021</v>
      </c>
      <c r="I3462" s="127">
        <v>0</v>
      </c>
      <c r="J3462" s="127">
        <v>1</v>
      </c>
      <c r="K3462" s="127">
        <v>595.6</v>
      </c>
      <c r="L3462" s="127">
        <v>563.4</v>
      </c>
      <c r="M3462" s="127">
        <v>349632.75</v>
      </c>
      <c r="N3462" s="127">
        <v>174107.51</v>
      </c>
      <c r="O3462" s="127">
        <v>181525.3</v>
      </c>
      <c r="P3462" s="127">
        <v>170284.39</v>
      </c>
      <c r="Q3462" s="127">
        <v>587.03</v>
      </c>
    </row>
    <row r="3463" spans="1:17" x14ac:dyDescent="0.2">
      <c r="A3463" t="str">
        <f t="shared" si="54"/>
        <v>2021_4617</v>
      </c>
      <c r="D3463" s="126">
        <v>3461</v>
      </c>
      <c r="E3463" s="127">
        <v>4617</v>
      </c>
      <c r="F3463" s="127" t="s">
        <v>177</v>
      </c>
      <c r="G3463" s="127">
        <v>4617</v>
      </c>
      <c r="H3463" s="127">
        <v>2021</v>
      </c>
      <c r="I3463" s="127">
        <v>0</v>
      </c>
      <c r="J3463" s="127">
        <v>1</v>
      </c>
      <c r="K3463" s="127">
        <v>1470.9</v>
      </c>
      <c r="L3463" s="127">
        <v>1489.4</v>
      </c>
      <c r="M3463" s="127">
        <v>286342.3</v>
      </c>
      <c r="N3463" s="127">
        <v>100751.03999999999</v>
      </c>
      <c r="O3463" s="127">
        <v>108068.24</v>
      </c>
      <c r="P3463" s="127">
        <v>257654.38</v>
      </c>
      <c r="Q3463" s="127">
        <v>194.67</v>
      </c>
    </row>
    <row r="3464" spans="1:17" ht="25.5" x14ac:dyDescent="0.2">
      <c r="A3464" t="str">
        <f t="shared" si="54"/>
        <v>2021_4662</v>
      </c>
      <c r="D3464" s="126">
        <v>3462</v>
      </c>
      <c r="E3464" s="127">
        <v>4662</v>
      </c>
      <c r="F3464" s="127" t="s">
        <v>178</v>
      </c>
      <c r="G3464" s="127">
        <v>4662</v>
      </c>
      <c r="H3464" s="127">
        <v>2021</v>
      </c>
      <c r="I3464" s="127">
        <v>0</v>
      </c>
      <c r="J3464" s="127">
        <v>1</v>
      </c>
      <c r="K3464" s="127">
        <v>928.1</v>
      </c>
      <c r="L3464" s="127">
        <v>950.9</v>
      </c>
      <c r="M3464" s="127">
        <v>717962.65</v>
      </c>
      <c r="N3464" s="127">
        <v>429157.43</v>
      </c>
      <c r="O3464" s="127">
        <v>436940.21</v>
      </c>
      <c r="P3464" s="127">
        <v>315627.37</v>
      </c>
      <c r="Q3464" s="127">
        <v>773.58</v>
      </c>
    </row>
    <row r="3465" spans="1:17" ht="25.5" x14ac:dyDescent="0.2">
      <c r="A3465" t="str">
        <f t="shared" si="54"/>
        <v>2021_4689</v>
      </c>
      <c r="D3465" s="126">
        <v>3463</v>
      </c>
      <c r="E3465" s="127">
        <v>4689</v>
      </c>
      <c r="F3465" s="127" t="s">
        <v>179</v>
      </c>
      <c r="G3465" s="127">
        <v>4689</v>
      </c>
      <c r="H3465" s="127">
        <v>2021</v>
      </c>
      <c r="I3465" s="127">
        <v>0</v>
      </c>
      <c r="J3465" s="127">
        <v>1</v>
      </c>
      <c r="K3465" s="127">
        <v>502.1</v>
      </c>
      <c r="L3465" s="127">
        <v>546</v>
      </c>
      <c r="M3465" s="127">
        <v>495309.54</v>
      </c>
      <c r="N3465" s="127">
        <v>322963.53999999998</v>
      </c>
      <c r="O3465" s="127">
        <v>341745.87</v>
      </c>
      <c r="P3465" s="127">
        <v>320448.5</v>
      </c>
      <c r="Q3465" s="127">
        <v>986.48</v>
      </c>
    </row>
    <row r="3466" spans="1:17" ht="25.5" x14ac:dyDescent="0.2">
      <c r="A3466" t="str">
        <f t="shared" si="54"/>
        <v>2021_4644</v>
      </c>
      <c r="D3466" s="126">
        <v>3464</v>
      </c>
      <c r="E3466" s="127">
        <v>4644</v>
      </c>
      <c r="F3466" s="127" t="s">
        <v>180</v>
      </c>
      <c r="G3466" s="127">
        <v>4644</v>
      </c>
      <c r="H3466" s="127">
        <v>2021</v>
      </c>
      <c r="I3466" s="127">
        <v>0</v>
      </c>
      <c r="J3466" s="127">
        <v>1</v>
      </c>
      <c r="K3466" s="127">
        <v>469.2</v>
      </c>
      <c r="L3466" s="127">
        <v>514.20000000000005</v>
      </c>
      <c r="M3466" s="127">
        <v>621898.98</v>
      </c>
      <c r="N3466" s="127">
        <v>402693.77</v>
      </c>
      <c r="O3466" s="127">
        <v>419476.08</v>
      </c>
      <c r="P3466" s="127">
        <v>213657.89</v>
      </c>
      <c r="Q3466" s="127">
        <v>1325.45</v>
      </c>
    </row>
    <row r="3467" spans="1:17" x14ac:dyDescent="0.2">
      <c r="A3467" t="str">
        <f t="shared" si="54"/>
        <v>2021_4725</v>
      </c>
      <c r="D3467" s="126">
        <v>3465</v>
      </c>
      <c r="E3467" s="127">
        <v>4725</v>
      </c>
      <c r="F3467" s="127" t="s">
        <v>181</v>
      </c>
      <c r="G3467" s="127">
        <v>4725</v>
      </c>
      <c r="H3467" s="127">
        <v>2021</v>
      </c>
      <c r="I3467" s="127">
        <v>0</v>
      </c>
      <c r="J3467" s="127">
        <v>1</v>
      </c>
      <c r="K3467" s="127">
        <v>2947.9</v>
      </c>
      <c r="L3467" s="127">
        <v>2786.7</v>
      </c>
      <c r="M3467" s="127">
        <v>827213.67</v>
      </c>
      <c r="N3467" s="127">
        <v>552325.12</v>
      </c>
      <c r="O3467" s="127">
        <v>562685.38</v>
      </c>
      <c r="P3467" s="127">
        <v>531386.94999999995</v>
      </c>
      <c r="Q3467" s="127">
        <v>280.61</v>
      </c>
    </row>
    <row r="3468" spans="1:17" ht="25.5" x14ac:dyDescent="0.2">
      <c r="A3468" t="str">
        <f t="shared" si="54"/>
        <v>2021_2673</v>
      </c>
      <c r="D3468" s="126">
        <v>3466</v>
      </c>
      <c r="E3468" s="127">
        <v>2673</v>
      </c>
      <c r="F3468" s="127" t="s">
        <v>182</v>
      </c>
      <c r="G3468" s="127">
        <v>2673</v>
      </c>
      <c r="H3468" s="127">
        <v>2021</v>
      </c>
      <c r="I3468" s="127">
        <v>0</v>
      </c>
      <c r="J3468" s="127">
        <v>1</v>
      </c>
      <c r="K3468" s="127">
        <v>626.4</v>
      </c>
      <c r="L3468" s="127">
        <v>598.29999999999995</v>
      </c>
      <c r="M3468" s="127">
        <v>605129.23</v>
      </c>
      <c r="N3468" s="127">
        <v>425760.62</v>
      </c>
      <c r="O3468" s="127">
        <v>434900.61</v>
      </c>
      <c r="P3468" s="127">
        <v>359916.21</v>
      </c>
      <c r="Q3468" s="127">
        <v>966.04</v>
      </c>
    </row>
    <row r="3469" spans="1:17" ht="25.5" x14ac:dyDescent="0.2">
      <c r="A3469" t="str">
        <f t="shared" si="54"/>
        <v>2021_153</v>
      </c>
      <c r="D3469" s="126">
        <v>3467</v>
      </c>
      <c r="E3469" s="127">
        <v>153</v>
      </c>
      <c r="F3469" s="127" t="s">
        <v>183</v>
      </c>
      <c r="G3469" s="127">
        <v>153</v>
      </c>
      <c r="H3469" s="127">
        <v>2021</v>
      </c>
      <c r="I3469" s="127">
        <v>0</v>
      </c>
      <c r="J3469" s="127">
        <v>1</v>
      </c>
      <c r="K3469" s="127">
        <v>561.4</v>
      </c>
      <c r="L3469" s="127">
        <v>540.1</v>
      </c>
      <c r="M3469" s="127">
        <v>142341.06</v>
      </c>
      <c r="N3469" s="127">
        <v>176485.99</v>
      </c>
      <c r="O3469" s="127">
        <v>239266.87</v>
      </c>
      <c r="P3469" s="127">
        <v>215881.13</v>
      </c>
      <c r="Q3469" s="127">
        <v>253.55</v>
      </c>
    </row>
    <row r="3470" spans="1:17" ht="25.5" x14ac:dyDescent="0.2">
      <c r="A3470" t="str">
        <f t="shared" si="54"/>
        <v>2021_3691</v>
      </c>
      <c r="D3470" s="126">
        <v>3468</v>
      </c>
      <c r="E3470" s="127">
        <v>3691</v>
      </c>
      <c r="F3470" s="127" t="s">
        <v>184</v>
      </c>
      <c r="G3470" s="127">
        <v>3691</v>
      </c>
      <c r="H3470" s="127">
        <v>2021</v>
      </c>
      <c r="I3470" s="127">
        <v>0</v>
      </c>
      <c r="J3470" s="127">
        <v>1</v>
      </c>
      <c r="K3470" s="127">
        <v>735.3</v>
      </c>
      <c r="L3470" s="127">
        <v>599.1</v>
      </c>
      <c r="M3470" s="127">
        <v>1433278.01</v>
      </c>
      <c r="N3470" s="127">
        <v>601521.31000000006</v>
      </c>
      <c r="O3470" s="127">
        <v>610659.34</v>
      </c>
      <c r="P3470" s="127">
        <v>198257.74</v>
      </c>
      <c r="Q3470" s="127">
        <v>1949.24</v>
      </c>
    </row>
    <row r="3471" spans="1:17" ht="38.25" x14ac:dyDescent="0.2">
      <c r="A3471" t="str">
        <f t="shared" si="54"/>
        <v>2021_4774</v>
      </c>
      <c r="D3471" s="126">
        <v>3469</v>
      </c>
      <c r="E3471" s="127">
        <v>4774</v>
      </c>
      <c r="F3471" s="127" t="s">
        <v>341</v>
      </c>
      <c r="G3471" s="127">
        <v>4774</v>
      </c>
      <c r="H3471" s="127">
        <v>2021</v>
      </c>
      <c r="I3471" s="127">
        <v>0</v>
      </c>
      <c r="J3471" s="127">
        <v>1</v>
      </c>
      <c r="K3471" s="127">
        <v>1098.4000000000001</v>
      </c>
      <c r="L3471" s="127">
        <v>1021.8</v>
      </c>
      <c r="M3471" s="127">
        <v>720031.02</v>
      </c>
      <c r="N3471" s="127">
        <v>461502.34</v>
      </c>
      <c r="O3471" s="127">
        <v>467297.12</v>
      </c>
      <c r="P3471" s="127">
        <v>495453.77</v>
      </c>
      <c r="Q3471" s="127">
        <v>655.53</v>
      </c>
    </row>
    <row r="3472" spans="1:17" ht="25.5" x14ac:dyDescent="0.2">
      <c r="A3472" t="str">
        <f t="shared" si="54"/>
        <v>2021_873</v>
      </c>
      <c r="D3472" s="126">
        <v>3470</v>
      </c>
      <c r="E3472" s="127">
        <v>873</v>
      </c>
      <c r="F3472" s="127" t="s">
        <v>185</v>
      </c>
      <c r="G3472" s="127">
        <v>873</v>
      </c>
      <c r="H3472" s="127">
        <v>2021</v>
      </c>
      <c r="I3472" s="127">
        <v>0</v>
      </c>
      <c r="J3472" s="127">
        <v>1</v>
      </c>
      <c r="K3472" s="127">
        <v>414.6</v>
      </c>
      <c r="L3472" s="127">
        <v>420.3</v>
      </c>
      <c r="M3472" s="127">
        <v>710560.25</v>
      </c>
      <c r="N3472" s="127">
        <v>351926.66</v>
      </c>
      <c r="O3472" s="127">
        <v>354828.35</v>
      </c>
      <c r="P3472" s="127">
        <v>209431.81</v>
      </c>
      <c r="Q3472" s="127">
        <v>1713.85</v>
      </c>
    </row>
    <row r="3473" spans="1:17" ht="25.5" x14ac:dyDescent="0.2">
      <c r="A3473" t="str">
        <f t="shared" si="54"/>
        <v>2021_4778</v>
      </c>
      <c r="D3473" s="126">
        <v>3471</v>
      </c>
      <c r="E3473" s="127">
        <v>4778</v>
      </c>
      <c r="F3473" s="127" t="s">
        <v>186</v>
      </c>
      <c r="G3473" s="127">
        <v>4778</v>
      </c>
      <c r="H3473" s="127">
        <v>2021</v>
      </c>
      <c r="I3473" s="127">
        <v>0</v>
      </c>
      <c r="J3473" s="127">
        <v>1</v>
      </c>
      <c r="K3473" s="127">
        <v>265.8</v>
      </c>
      <c r="L3473" s="127">
        <v>269</v>
      </c>
      <c r="M3473" s="127">
        <v>438490.03</v>
      </c>
      <c r="N3473" s="127">
        <v>178939.32</v>
      </c>
      <c r="O3473" s="127">
        <v>182276.83</v>
      </c>
      <c r="P3473" s="127">
        <v>92822</v>
      </c>
      <c r="Q3473" s="127">
        <v>1649.7</v>
      </c>
    </row>
    <row r="3474" spans="1:17" ht="25.5" x14ac:dyDescent="0.2">
      <c r="A3474" t="str">
        <f t="shared" si="54"/>
        <v>2021_4777</v>
      </c>
      <c r="D3474" s="126">
        <v>3472</v>
      </c>
      <c r="E3474" s="127">
        <v>4777</v>
      </c>
      <c r="F3474" s="127" t="s">
        <v>187</v>
      </c>
      <c r="G3474" s="127">
        <v>4777</v>
      </c>
      <c r="H3474" s="127">
        <v>2021</v>
      </c>
      <c r="I3474" s="127">
        <v>0</v>
      </c>
      <c r="J3474" s="127">
        <v>1</v>
      </c>
      <c r="K3474" s="127">
        <v>585.29999999999995</v>
      </c>
      <c r="L3474" s="127">
        <v>522.1</v>
      </c>
      <c r="M3474" s="127">
        <v>682261.92</v>
      </c>
      <c r="N3474" s="127">
        <v>171432.85</v>
      </c>
      <c r="O3474" s="127">
        <v>172016.31</v>
      </c>
      <c r="P3474" s="127">
        <v>171099.28</v>
      </c>
      <c r="Q3474" s="127">
        <v>1165.6600000000001</v>
      </c>
    </row>
    <row r="3475" spans="1:17" ht="25.5" x14ac:dyDescent="0.2">
      <c r="A3475" t="str">
        <f t="shared" si="54"/>
        <v>2021_4776</v>
      </c>
      <c r="D3475" s="126">
        <v>3473</v>
      </c>
      <c r="E3475" s="127">
        <v>4776</v>
      </c>
      <c r="F3475" s="127" t="s">
        <v>188</v>
      </c>
      <c r="G3475" s="127">
        <v>4776</v>
      </c>
      <c r="H3475" s="127">
        <v>2021</v>
      </c>
      <c r="I3475" s="127">
        <v>0</v>
      </c>
      <c r="J3475" s="127">
        <v>1</v>
      </c>
      <c r="K3475" s="127">
        <v>486.8</v>
      </c>
      <c r="L3475" s="127">
        <v>567.29999999999995</v>
      </c>
      <c r="M3475" s="127">
        <v>917855.41</v>
      </c>
      <c r="N3475" s="127">
        <v>150463.60999999999</v>
      </c>
      <c r="O3475" s="127">
        <v>151176.07999999999</v>
      </c>
      <c r="P3475" s="127">
        <v>182451</v>
      </c>
      <c r="Q3475" s="127">
        <v>1885.49</v>
      </c>
    </row>
    <row r="3476" spans="1:17" ht="25.5" x14ac:dyDescent="0.2">
      <c r="A3476" t="str">
        <f t="shared" si="54"/>
        <v>2021_4779</v>
      </c>
      <c r="D3476" s="126">
        <v>3474</v>
      </c>
      <c r="E3476" s="127">
        <v>4779</v>
      </c>
      <c r="F3476" s="127" t="s">
        <v>189</v>
      </c>
      <c r="G3476" s="127">
        <v>4779</v>
      </c>
      <c r="H3476" s="127">
        <v>2021</v>
      </c>
      <c r="I3476" s="127">
        <v>0</v>
      </c>
      <c r="J3476" s="127">
        <v>1</v>
      </c>
      <c r="K3476" s="127">
        <v>1896.9</v>
      </c>
      <c r="L3476" s="127">
        <v>1909.6</v>
      </c>
      <c r="M3476" s="127">
        <v>2002411.98</v>
      </c>
      <c r="N3476" s="127">
        <v>631909.43000000005</v>
      </c>
      <c r="O3476" s="127">
        <v>639784.68000000005</v>
      </c>
      <c r="P3476" s="127">
        <v>515829.67</v>
      </c>
      <c r="Q3476" s="127">
        <v>1055.6199999999999</v>
      </c>
    </row>
    <row r="3477" spans="1:17" ht="25.5" x14ac:dyDescent="0.2">
      <c r="A3477" t="str">
        <f t="shared" si="54"/>
        <v>2021_4784</v>
      </c>
      <c r="D3477" s="126">
        <v>3475</v>
      </c>
      <c r="E3477" s="127">
        <v>4784</v>
      </c>
      <c r="F3477" s="127" t="s">
        <v>190</v>
      </c>
      <c r="G3477" s="127">
        <v>4784</v>
      </c>
      <c r="H3477" s="127">
        <v>2021</v>
      </c>
      <c r="I3477" s="127">
        <v>0</v>
      </c>
      <c r="J3477" s="127">
        <v>1</v>
      </c>
      <c r="K3477" s="127">
        <v>3071</v>
      </c>
      <c r="L3477" s="127">
        <v>3163.1</v>
      </c>
      <c r="M3477" s="127">
        <v>3123061.18</v>
      </c>
      <c r="N3477" s="127">
        <v>1107593.3899999999</v>
      </c>
      <c r="O3477" s="127">
        <v>1152661.3400000001</v>
      </c>
      <c r="P3477" s="127">
        <v>571707.98</v>
      </c>
      <c r="Q3477" s="127">
        <v>1016.95</v>
      </c>
    </row>
    <row r="3478" spans="1:17" ht="25.5" x14ac:dyDescent="0.2">
      <c r="A3478" t="str">
        <f t="shared" si="54"/>
        <v>2021_4785</v>
      </c>
      <c r="D3478" s="126">
        <v>3476</v>
      </c>
      <c r="E3478" s="127">
        <v>4785</v>
      </c>
      <c r="F3478" s="127" t="s">
        <v>342</v>
      </c>
      <c r="G3478" s="127">
        <v>4785</v>
      </c>
      <c r="H3478" s="127">
        <v>2021</v>
      </c>
      <c r="I3478" s="127">
        <v>0</v>
      </c>
      <c r="J3478" s="127">
        <v>1</v>
      </c>
      <c r="K3478" s="127">
        <v>435.1</v>
      </c>
      <c r="L3478" s="127">
        <v>450.7</v>
      </c>
      <c r="M3478" s="127">
        <v>791929.11</v>
      </c>
      <c r="N3478" s="127">
        <v>331034.55</v>
      </c>
      <c r="O3478" s="127">
        <v>338478.01</v>
      </c>
      <c r="P3478" s="127">
        <v>124084.95</v>
      </c>
      <c r="Q3478" s="127">
        <v>1820.11</v>
      </c>
    </row>
    <row r="3479" spans="1:17" ht="25.5" x14ac:dyDescent="0.2">
      <c r="A3479" t="str">
        <f t="shared" si="54"/>
        <v>2021_333</v>
      </c>
      <c r="D3479" s="126">
        <v>3477</v>
      </c>
      <c r="E3479" s="127">
        <v>333</v>
      </c>
      <c r="F3479" s="127" t="s">
        <v>191</v>
      </c>
      <c r="G3479" s="127">
        <v>333</v>
      </c>
      <c r="H3479" s="127">
        <v>2021</v>
      </c>
      <c r="I3479" s="127">
        <v>0</v>
      </c>
      <c r="J3479" s="127">
        <v>1</v>
      </c>
      <c r="K3479" s="127">
        <v>401</v>
      </c>
      <c r="L3479" s="127">
        <v>323</v>
      </c>
      <c r="M3479" s="127">
        <v>240029.97</v>
      </c>
      <c r="N3479" s="127">
        <v>175944.71</v>
      </c>
      <c r="O3479" s="127">
        <v>176963.74</v>
      </c>
      <c r="P3479" s="127">
        <v>380546.5</v>
      </c>
      <c r="Q3479" s="127">
        <v>598.58000000000004</v>
      </c>
    </row>
    <row r="3480" spans="1:17" x14ac:dyDescent="0.2">
      <c r="A3480" t="str">
        <f t="shared" si="54"/>
        <v>2021_4773</v>
      </c>
      <c r="D3480" s="126">
        <v>3478</v>
      </c>
      <c r="E3480" s="127">
        <v>4773</v>
      </c>
      <c r="F3480" s="127" t="s">
        <v>192</v>
      </c>
      <c r="G3480" s="127">
        <v>4773</v>
      </c>
      <c r="H3480" s="127">
        <v>2021</v>
      </c>
      <c r="I3480" s="127">
        <v>0</v>
      </c>
      <c r="J3480" s="127">
        <v>1</v>
      </c>
      <c r="K3480" s="127">
        <v>523.5</v>
      </c>
      <c r="L3480" s="127">
        <v>842.5</v>
      </c>
      <c r="M3480" s="127">
        <v>558485.46</v>
      </c>
      <c r="N3480" s="127">
        <v>358006.86</v>
      </c>
      <c r="O3480" s="127">
        <v>360271.89</v>
      </c>
      <c r="P3480" s="127">
        <v>187579.03</v>
      </c>
      <c r="Q3480" s="127">
        <v>1066.83</v>
      </c>
    </row>
    <row r="3481" spans="1:17" ht="25.5" x14ac:dyDescent="0.2">
      <c r="A3481" t="str">
        <f t="shared" si="54"/>
        <v>2021_4788</v>
      </c>
      <c r="D3481" s="126">
        <v>3479</v>
      </c>
      <c r="E3481" s="127">
        <v>4788</v>
      </c>
      <c r="F3481" s="127" t="s">
        <v>193</v>
      </c>
      <c r="G3481" s="127">
        <v>4788</v>
      </c>
      <c r="H3481" s="127">
        <v>2021</v>
      </c>
      <c r="I3481" s="127">
        <v>0</v>
      </c>
      <c r="J3481" s="127">
        <v>1</v>
      </c>
      <c r="K3481" s="127">
        <v>503.8</v>
      </c>
      <c r="L3481" s="127">
        <v>497.8</v>
      </c>
      <c r="M3481" s="127">
        <v>654495.17000000004</v>
      </c>
      <c r="N3481" s="127">
        <v>478552.94</v>
      </c>
      <c r="O3481" s="127">
        <v>484405.32</v>
      </c>
      <c r="P3481" s="127">
        <v>128058.64</v>
      </c>
      <c r="Q3481" s="127">
        <v>1299.1199999999999</v>
      </c>
    </row>
    <row r="3482" spans="1:17" x14ac:dyDescent="0.2">
      <c r="A3482" t="str">
        <f t="shared" si="54"/>
        <v>2021_4797</v>
      </c>
      <c r="D3482" s="126">
        <v>3480</v>
      </c>
      <c r="E3482" s="127">
        <v>4797</v>
      </c>
      <c r="F3482" s="127" t="s">
        <v>194</v>
      </c>
      <c r="G3482" s="127">
        <v>4797</v>
      </c>
      <c r="H3482" s="127">
        <v>2021</v>
      </c>
      <c r="I3482" s="127">
        <v>0</v>
      </c>
      <c r="J3482" s="127">
        <v>1</v>
      </c>
      <c r="K3482" s="127">
        <v>3190</v>
      </c>
      <c r="L3482" s="127">
        <v>3228.3</v>
      </c>
      <c r="M3482" s="127">
        <v>3676871.05</v>
      </c>
      <c r="N3482" s="127">
        <v>552063.71</v>
      </c>
      <c r="O3482" s="127">
        <v>577691.46</v>
      </c>
      <c r="P3482" s="127">
        <v>586763.73</v>
      </c>
      <c r="Q3482" s="127">
        <v>1152.6199999999999</v>
      </c>
    </row>
    <row r="3483" spans="1:17" x14ac:dyDescent="0.2">
      <c r="A3483" t="str">
        <f t="shared" si="54"/>
        <v>2021_4860</v>
      </c>
      <c r="D3483" s="126">
        <v>3481</v>
      </c>
      <c r="E3483" s="127">
        <v>4860</v>
      </c>
      <c r="F3483" s="127" t="s">
        <v>343</v>
      </c>
      <c r="G3483" s="127">
        <v>4860</v>
      </c>
      <c r="H3483" s="127">
        <v>2021</v>
      </c>
      <c r="I3483" s="127">
        <v>0</v>
      </c>
      <c r="J3483" s="127">
        <v>1</v>
      </c>
      <c r="K3483" s="127">
        <v>966.6</v>
      </c>
      <c r="L3483" s="127">
        <v>954.5</v>
      </c>
      <c r="M3483" s="127">
        <v>1000124.03</v>
      </c>
      <c r="N3483" s="127">
        <v>0</v>
      </c>
      <c r="O3483" s="127">
        <v>16705</v>
      </c>
      <c r="P3483" s="127">
        <v>276015.64</v>
      </c>
      <c r="Q3483" s="127">
        <v>1034.68</v>
      </c>
    </row>
    <row r="3484" spans="1:17" x14ac:dyDescent="0.2">
      <c r="A3484" t="str">
        <f t="shared" si="54"/>
        <v>2021_4869</v>
      </c>
      <c r="D3484" s="126">
        <v>3482</v>
      </c>
      <c r="E3484" s="127">
        <v>4869</v>
      </c>
      <c r="F3484" s="127" t="s">
        <v>195</v>
      </c>
      <c r="G3484" s="127">
        <v>4869</v>
      </c>
      <c r="H3484" s="127">
        <v>2021</v>
      </c>
      <c r="I3484" s="127">
        <v>0</v>
      </c>
      <c r="J3484" s="127">
        <v>1</v>
      </c>
      <c r="K3484" s="127">
        <v>1326.5</v>
      </c>
      <c r="L3484" s="127">
        <v>1241</v>
      </c>
      <c r="M3484" s="127">
        <v>164878.23000000001</v>
      </c>
      <c r="N3484" s="127">
        <v>203589.5</v>
      </c>
      <c r="O3484" s="127">
        <v>207912.12</v>
      </c>
      <c r="P3484" s="127">
        <v>333075.53999999998</v>
      </c>
      <c r="Q3484" s="127">
        <v>124.3</v>
      </c>
    </row>
    <row r="3485" spans="1:17" x14ac:dyDescent="0.2">
      <c r="A3485" t="str">
        <f t="shared" si="54"/>
        <v>2021_4878</v>
      </c>
      <c r="D3485" s="126">
        <v>3483</v>
      </c>
      <c r="E3485" s="127">
        <v>4878</v>
      </c>
      <c r="F3485" s="127" t="s">
        <v>196</v>
      </c>
      <c r="G3485" s="127">
        <v>4878</v>
      </c>
      <c r="H3485" s="127">
        <v>2021</v>
      </c>
      <c r="I3485" s="127">
        <v>0</v>
      </c>
      <c r="J3485" s="127">
        <v>1</v>
      </c>
      <c r="K3485" s="127">
        <v>607.79999999999995</v>
      </c>
      <c r="L3485" s="127">
        <v>698.4</v>
      </c>
      <c r="M3485" s="127">
        <v>1186211.31</v>
      </c>
      <c r="N3485" s="127">
        <v>296134.59999999998</v>
      </c>
      <c r="O3485" s="127">
        <v>301498</v>
      </c>
      <c r="P3485" s="127">
        <v>227731.57</v>
      </c>
      <c r="Q3485" s="127">
        <v>1951.65</v>
      </c>
    </row>
    <row r="3486" spans="1:17" x14ac:dyDescent="0.2">
      <c r="A3486" t="str">
        <f t="shared" si="54"/>
        <v>2021_4890</v>
      </c>
      <c r="D3486" s="126">
        <v>3484</v>
      </c>
      <c r="E3486" s="127">
        <v>4890</v>
      </c>
      <c r="F3486" s="127" t="s">
        <v>197</v>
      </c>
      <c r="G3486" s="127">
        <v>4890</v>
      </c>
      <c r="H3486" s="127">
        <v>2021</v>
      </c>
      <c r="I3486" s="127">
        <v>0</v>
      </c>
      <c r="J3486" s="127">
        <v>1</v>
      </c>
      <c r="K3486" s="127">
        <v>1033</v>
      </c>
      <c r="L3486" s="127">
        <v>1118</v>
      </c>
      <c r="M3486" s="127">
        <v>325291.90999999997</v>
      </c>
      <c r="N3486" s="127">
        <v>427865.25</v>
      </c>
      <c r="O3486" s="127">
        <v>441383.54</v>
      </c>
      <c r="P3486" s="127">
        <v>392175.14</v>
      </c>
      <c r="Q3486" s="127">
        <v>314.89999999999998</v>
      </c>
    </row>
    <row r="3487" spans="1:17" x14ac:dyDescent="0.2">
      <c r="A3487" t="str">
        <f t="shared" si="54"/>
        <v>2021_4905</v>
      </c>
      <c r="D3487" s="126">
        <v>3485</v>
      </c>
      <c r="E3487" s="127">
        <v>4905</v>
      </c>
      <c r="F3487" s="127" t="s">
        <v>344</v>
      </c>
      <c r="G3487" s="127">
        <v>4905</v>
      </c>
      <c r="H3487" s="127">
        <v>2021</v>
      </c>
      <c r="I3487" s="127">
        <v>0</v>
      </c>
      <c r="J3487" s="127">
        <v>1</v>
      </c>
      <c r="K3487" s="127">
        <v>218</v>
      </c>
      <c r="L3487" s="127">
        <v>77</v>
      </c>
      <c r="M3487" s="127">
        <v>932959.77</v>
      </c>
      <c r="N3487" s="127">
        <v>328036.28000000003</v>
      </c>
      <c r="O3487" s="127">
        <v>335595.11</v>
      </c>
      <c r="P3487" s="127">
        <v>74472.36</v>
      </c>
      <c r="Q3487" s="127">
        <v>4279.63</v>
      </c>
    </row>
    <row r="3488" spans="1:17" ht="38.25" x14ac:dyDescent="0.2">
      <c r="A3488" t="str">
        <f t="shared" si="54"/>
        <v>2021_4978</v>
      </c>
      <c r="D3488" s="126">
        <v>3486</v>
      </c>
      <c r="E3488" s="127">
        <v>4978</v>
      </c>
      <c r="F3488" s="127" t="s">
        <v>198</v>
      </c>
      <c r="G3488" s="127">
        <v>4978</v>
      </c>
      <c r="H3488" s="127">
        <v>2021</v>
      </c>
      <c r="I3488" s="127">
        <v>0</v>
      </c>
      <c r="J3488" s="127">
        <v>1</v>
      </c>
      <c r="K3488" s="127">
        <v>170.1</v>
      </c>
      <c r="L3488" s="127">
        <v>150</v>
      </c>
      <c r="M3488" s="127">
        <v>241449.03</v>
      </c>
      <c r="N3488" s="127">
        <v>60125.13</v>
      </c>
      <c r="O3488" s="127">
        <v>61326.33</v>
      </c>
      <c r="P3488" s="127">
        <v>87380.57</v>
      </c>
      <c r="Q3488" s="127">
        <v>1419.45</v>
      </c>
    </row>
    <row r="3489" spans="1:17" x14ac:dyDescent="0.2">
      <c r="A3489" t="str">
        <f t="shared" si="54"/>
        <v>2021_4995</v>
      </c>
      <c r="D3489" s="126">
        <v>3487</v>
      </c>
      <c r="E3489" s="127">
        <v>4995</v>
      </c>
      <c r="F3489" s="127" t="s">
        <v>199</v>
      </c>
      <c r="G3489" s="127">
        <v>4995</v>
      </c>
      <c r="H3489" s="127">
        <v>2021</v>
      </c>
      <c r="I3489" s="127">
        <v>0</v>
      </c>
      <c r="J3489" s="127">
        <v>1</v>
      </c>
      <c r="K3489" s="127">
        <v>887.1</v>
      </c>
      <c r="L3489" s="127">
        <v>911.8</v>
      </c>
      <c r="M3489" s="127">
        <v>819768</v>
      </c>
      <c r="N3489" s="127">
        <v>354914.59</v>
      </c>
      <c r="O3489" s="127">
        <v>364890.09</v>
      </c>
      <c r="P3489" s="127">
        <v>407186.47</v>
      </c>
      <c r="Q3489" s="127">
        <v>924.1</v>
      </c>
    </row>
    <row r="3490" spans="1:17" ht="25.5" x14ac:dyDescent="0.2">
      <c r="A3490" t="str">
        <f t="shared" si="54"/>
        <v>2021_5013</v>
      </c>
      <c r="D3490" s="126">
        <v>3488</v>
      </c>
      <c r="E3490" s="127">
        <v>5013</v>
      </c>
      <c r="F3490" s="127" t="s">
        <v>200</v>
      </c>
      <c r="G3490" s="127">
        <v>5013</v>
      </c>
      <c r="H3490" s="127">
        <v>2021</v>
      </c>
      <c r="I3490" s="127">
        <v>0</v>
      </c>
      <c r="J3490" s="127">
        <v>1</v>
      </c>
      <c r="K3490" s="127">
        <v>2245</v>
      </c>
      <c r="L3490" s="127">
        <v>2048</v>
      </c>
      <c r="M3490" s="127">
        <v>789334.02</v>
      </c>
      <c r="N3490" s="127">
        <v>806612.22</v>
      </c>
      <c r="O3490" s="127">
        <v>819894.33</v>
      </c>
      <c r="P3490" s="127">
        <v>760780.07</v>
      </c>
      <c r="Q3490" s="127">
        <v>351.6</v>
      </c>
    </row>
    <row r="3491" spans="1:17" x14ac:dyDescent="0.2">
      <c r="A3491" t="str">
        <f t="shared" si="54"/>
        <v>2021_5049</v>
      </c>
      <c r="D3491" s="126">
        <v>3489</v>
      </c>
      <c r="E3491" s="127">
        <v>5049</v>
      </c>
      <c r="F3491" s="127" t="s">
        <v>201</v>
      </c>
      <c r="G3491" s="127">
        <v>5049</v>
      </c>
      <c r="H3491" s="127">
        <v>2021</v>
      </c>
      <c r="I3491" s="127">
        <v>0</v>
      </c>
      <c r="J3491" s="127">
        <v>1</v>
      </c>
      <c r="K3491" s="127">
        <v>4784</v>
      </c>
      <c r="L3491" s="127">
        <v>4335.5</v>
      </c>
      <c r="M3491" s="127">
        <v>722997.23</v>
      </c>
      <c r="N3491" s="127">
        <v>694179.97</v>
      </c>
      <c r="O3491" s="127">
        <v>712149.27</v>
      </c>
      <c r="P3491" s="127">
        <v>732998.5</v>
      </c>
      <c r="Q3491" s="127">
        <v>151.13</v>
      </c>
    </row>
    <row r="3492" spans="1:17" x14ac:dyDescent="0.2">
      <c r="A3492" t="str">
        <f t="shared" si="54"/>
        <v>2021_5160</v>
      </c>
      <c r="D3492" s="126">
        <v>3490</v>
      </c>
      <c r="E3492" s="127">
        <v>5319</v>
      </c>
      <c r="F3492" s="127" t="s">
        <v>2</v>
      </c>
      <c r="G3492" s="127">
        <v>5160</v>
      </c>
      <c r="H3492" s="127">
        <v>2021</v>
      </c>
      <c r="I3492" s="127">
        <v>0</v>
      </c>
      <c r="J3492" s="127">
        <v>1</v>
      </c>
      <c r="K3492" s="127">
        <v>1023.6</v>
      </c>
      <c r="L3492" s="127">
        <v>1057.3</v>
      </c>
      <c r="M3492" s="127">
        <v>340073.81</v>
      </c>
      <c r="N3492" s="127">
        <v>250441.58</v>
      </c>
      <c r="O3492" s="127">
        <v>252777.91</v>
      </c>
      <c r="P3492" s="127">
        <v>308157.03000000003</v>
      </c>
      <c r="Q3492" s="127">
        <v>332.23</v>
      </c>
    </row>
    <row r="3493" spans="1:17" ht="25.5" x14ac:dyDescent="0.2">
      <c r="A3493" t="str">
        <f t="shared" si="54"/>
        <v>2021_5121</v>
      </c>
      <c r="D3493" s="126">
        <v>3491</v>
      </c>
      <c r="E3493" s="127">
        <v>5121</v>
      </c>
      <c r="F3493" s="127" t="s">
        <v>202</v>
      </c>
      <c r="G3493" s="127">
        <v>5121</v>
      </c>
      <c r="H3493" s="127">
        <v>2021</v>
      </c>
      <c r="I3493" s="127">
        <v>0</v>
      </c>
      <c r="J3493" s="127">
        <v>1</v>
      </c>
      <c r="K3493" s="127">
        <v>692.3</v>
      </c>
      <c r="L3493" s="127">
        <v>677.3</v>
      </c>
      <c r="M3493" s="127">
        <v>454867.33</v>
      </c>
      <c r="N3493" s="127">
        <v>251325.11</v>
      </c>
      <c r="O3493" s="127">
        <v>254373.1</v>
      </c>
      <c r="P3493" s="127">
        <v>190205.78</v>
      </c>
      <c r="Q3493" s="127">
        <v>657.04</v>
      </c>
    </row>
    <row r="3494" spans="1:17" ht="25.5" x14ac:dyDescent="0.2">
      <c r="A3494" t="str">
        <f t="shared" si="54"/>
        <v>2021_5139</v>
      </c>
      <c r="D3494" s="126">
        <v>3492</v>
      </c>
      <c r="E3494" s="127">
        <v>5139</v>
      </c>
      <c r="F3494" s="127" t="s">
        <v>203</v>
      </c>
      <c r="G3494" s="127">
        <v>5139</v>
      </c>
      <c r="H3494" s="127">
        <v>2021</v>
      </c>
      <c r="I3494" s="127">
        <v>0</v>
      </c>
      <c r="J3494" s="127">
        <v>1</v>
      </c>
      <c r="K3494" s="127">
        <v>204</v>
      </c>
      <c r="L3494" s="127">
        <v>210</v>
      </c>
      <c r="M3494" s="127">
        <v>243742.06</v>
      </c>
      <c r="N3494" s="127">
        <v>50278.73</v>
      </c>
      <c r="O3494" s="127">
        <v>50897.81</v>
      </c>
      <c r="P3494" s="127">
        <v>64490.95</v>
      </c>
      <c r="Q3494" s="127">
        <v>1194.81</v>
      </c>
    </row>
    <row r="3495" spans="1:17" x14ac:dyDescent="0.2">
      <c r="A3495" t="str">
        <f t="shared" si="54"/>
        <v>2021_5163</v>
      </c>
      <c r="D3495" s="126">
        <v>3493</v>
      </c>
      <c r="E3495" s="127">
        <v>5163</v>
      </c>
      <c r="F3495" s="127" t="s">
        <v>204</v>
      </c>
      <c r="G3495" s="127">
        <v>5163</v>
      </c>
      <c r="H3495" s="127">
        <v>2021</v>
      </c>
      <c r="I3495" s="127">
        <v>0</v>
      </c>
      <c r="J3495" s="127">
        <v>1</v>
      </c>
      <c r="K3495" s="127">
        <v>590.29999999999995</v>
      </c>
      <c r="L3495" s="127">
        <v>668.7</v>
      </c>
      <c r="M3495" s="127">
        <v>835190.73</v>
      </c>
      <c r="N3495" s="127">
        <v>364153.43</v>
      </c>
      <c r="O3495" s="127">
        <v>373025.47</v>
      </c>
      <c r="P3495" s="127">
        <v>245779.08</v>
      </c>
      <c r="Q3495" s="127">
        <v>1414.86</v>
      </c>
    </row>
    <row r="3496" spans="1:17" x14ac:dyDescent="0.2">
      <c r="A3496" t="str">
        <f t="shared" si="54"/>
        <v>2021_5166</v>
      </c>
      <c r="D3496" s="126">
        <v>3494</v>
      </c>
      <c r="E3496" s="127">
        <v>5166</v>
      </c>
      <c r="F3496" s="127" t="s">
        <v>205</v>
      </c>
      <c r="G3496" s="127">
        <v>5166</v>
      </c>
      <c r="H3496" s="127">
        <v>2021</v>
      </c>
      <c r="I3496" s="127">
        <v>0</v>
      </c>
      <c r="J3496" s="127">
        <v>1</v>
      </c>
      <c r="K3496" s="127">
        <v>2139.1999999999998</v>
      </c>
      <c r="L3496" s="127">
        <v>2310.5</v>
      </c>
      <c r="M3496" s="127">
        <v>1229388.93</v>
      </c>
      <c r="N3496" s="127">
        <v>687917.3</v>
      </c>
      <c r="O3496" s="127">
        <v>704379.4</v>
      </c>
      <c r="P3496" s="127">
        <v>617677.5</v>
      </c>
      <c r="Q3496" s="127">
        <v>574.70000000000005</v>
      </c>
    </row>
    <row r="3497" spans="1:17" x14ac:dyDescent="0.2">
      <c r="A3497" t="str">
        <f t="shared" si="54"/>
        <v>2021_5184</v>
      </c>
      <c r="D3497" s="126">
        <v>3495</v>
      </c>
      <c r="E3497" s="127">
        <v>5184</v>
      </c>
      <c r="F3497" s="127" t="s">
        <v>206</v>
      </c>
      <c r="G3497" s="127">
        <v>5184</v>
      </c>
      <c r="H3497" s="127">
        <v>2021</v>
      </c>
      <c r="I3497" s="127">
        <v>0</v>
      </c>
      <c r="J3497" s="127">
        <v>1</v>
      </c>
      <c r="K3497" s="127">
        <v>1818.4</v>
      </c>
      <c r="L3497" s="127">
        <v>1693.3</v>
      </c>
      <c r="M3497" s="127">
        <v>628027.79</v>
      </c>
      <c r="N3497" s="127">
        <v>464994.16</v>
      </c>
      <c r="O3497" s="127">
        <v>466529.13</v>
      </c>
      <c r="P3497" s="127">
        <v>494635.95</v>
      </c>
      <c r="Q3497" s="127">
        <v>345.37</v>
      </c>
    </row>
    <row r="3498" spans="1:17" ht="25.5" x14ac:dyDescent="0.2">
      <c r="A3498" t="str">
        <f t="shared" si="54"/>
        <v>2021_5250</v>
      </c>
      <c r="D3498" s="126">
        <v>3496</v>
      </c>
      <c r="E3498" s="127">
        <v>5250</v>
      </c>
      <c r="F3498" s="127" t="s">
        <v>207</v>
      </c>
      <c r="G3498" s="127">
        <v>5250</v>
      </c>
      <c r="H3498" s="127">
        <v>2021</v>
      </c>
      <c r="I3498" s="127">
        <v>0</v>
      </c>
      <c r="J3498" s="127">
        <v>1</v>
      </c>
      <c r="K3498" s="127">
        <v>5244.2</v>
      </c>
      <c r="L3498" s="127">
        <v>5146.8</v>
      </c>
      <c r="M3498" s="127">
        <v>2195641.75</v>
      </c>
      <c r="N3498" s="127">
        <v>759225.51</v>
      </c>
      <c r="O3498" s="127">
        <v>789366.08</v>
      </c>
      <c r="P3498" s="127">
        <v>863067.19</v>
      </c>
      <c r="Q3498" s="127">
        <v>418.68</v>
      </c>
    </row>
    <row r="3499" spans="1:17" ht="25.5" x14ac:dyDescent="0.2">
      <c r="A3499" t="str">
        <f t="shared" si="54"/>
        <v>2021_5256</v>
      </c>
      <c r="D3499" s="126">
        <v>3497</v>
      </c>
      <c r="E3499" s="127">
        <v>5256</v>
      </c>
      <c r="F3499" s="127" t="s">
        <v>208</v>
      </c>
      <c r="G3499" s="127">
        <v>5256</v>
      </c>
      <c r="H3499" s="127">
        <v>2021</v>
      </c>
      <c r="I3499" s="127">
        <v>0</v>
      </c>
      <c r="J3499" s="127">
        <v>1</v>
      </c>
      <c r="K3499" s="127">
        <v>650</v>
      </c>
      <c r="L3499" s="127">
        <v>674.1</v>
      </c>
      <c r="M3499" s="127">
        <v>345182.89</v>
      </c>
      <c r="N3499" s="127">
        <v>303441.81</v>
      </c>
      <c r="O3499" s="127">
        <v>308117.39</v>
      </c>
      <c r="P3499" s="127">
        <v>215953.82</v>
      </c>
      <c r="Q3499" s="127">
        <v>531.04999999999995</v>
      </c>
    </row>
    <row r="3500" spans="1:17" ht="25.5" x14ac:dyDescent="0.2">
      <c r="A3500" t="str">
        <f t="shared" si="54"/>
        <v>2021_5283</v>
      </c>
      <c r="D3500" s="126">
        <v>3498</v>
      </c>
      <c r="E3500" s="127">
        <v>5283</v>
      </c>
      <c r="F3500" s="127" t="s">
        <v>209</v>
      </c>
      <c r="G3500" s="127">
        <v>5283</v>
      </c>
      <c r="H3500" s="127">
        <v>2021</v>
      </c>
      <c r="I3500" s="127">
        <v>0</v>
      </c>
      <c r="J3500" s="127">
        <v>1</v>
      </c>
      <c r="K3500" s="127">
        <v>660.1</v>
      </c>
      <c r="L3500" s="127">
        <v>701.5</v>
      </c>
      <c r="M3500" s="127">
        <v>1040495.69</v>
      </c>
      <c r="N3500" s="127">
        <v>505820.32</v>
      </c>
      <c r="O3500" s="127">
        <v>516841.91</v>
      </c>
      <c r="P3500" s="127">
        <v>309466.31</v>
      </c>
      <c r="Q3500" s="127">
        <v>1576.27</v>
      </c>
    </row>
    <row r="3501" spans="1:17" x14ac:dyDescent="0.2">
      <c r="A3501" t="str">
        <f t="shared" si="54"/>
        <v>2021_5310</v>
      </c>
      <c r="D3501" s="126">
        <v>3499</v>
      </c>
      <c r="E3501" s="127">
        <v>5310</v>
      </c>
      <c r="F3501" s="127" t="s">
        <v>210</v>
      </c>
      <c r="G3501" s="127">
        <v>5310</v>
      </c>
      <c r="H3501" s="127">
        <v>2021</v>
      </c>
      <c r="I3501" s="127">
        <v>0</v>
      </c>
      <c r="J3501" s="127">
        <v>1</v>
      </c>
      <c r="K3501" s="127">
        <v>727.8</v>
      </c>
      <c r="L3501" s="127">
        <v>734.8</v>
      </c>
      <c r="M3501" s="127">
        <v>274922.65999999997</v>
      </c>
      <c r="N3501" s="127">
        <v>0</v>
      </c>
      <c r="O3501" s="127">
        <v>0</v>
      </c>
      <c r="P3501" s="127">
        <v>135703.56</v>
      </c>
      <c r="Q3501" s="127">
        <v>377.74</v>
      </c>
    </row>
    <row r="3502" spans="1:17" x14ac:dyDescent="0.2">
      <c r="A3502" t="str">
        <f t="shared" si="54"/>
        <v>2021_5463</v>
      </c>
      <c r="D3502" s="126">
        <v>3500</v>
      </c>
      <c r="E3502" s="127">
        <v>5463</v>
      </c>
      <c r="F3502" s="127" t="s">
        <v>211</v>
      </c>
      <c r="G3502" s="127">
        <v>5463</v>
      </c>
      <c r="H3502" s="127">
        <v>2021</v>
      </c>
      <c r="I3502" s="127">
        <v>0</v>
      </c>
      <c r="J3502" s="127">
        <v>1</v>
      </c>
      <c r="K3502" s="127">
        <v>1036.5999999999999</v>
      </c>
      <c r="L3502" s="127">
        <v>1001.7</v>
      </c>
      <c r="M3502" s="127">
        <v>1626542.9</v>
      </c>
      <c r="N3502" s="127">
        <v>379248.05</v>
      </c>
      <c r="O3502" s="127">
        <v>389127.75</v>
      </c>
      <c r="P3502" s="127">
        <v>403263.21</v>
      </c>
      <c r="Q3502" s="127">
        <v>1569.11</v>
      </c>
    </row>
    <row r="3503" spans="1:17" ht="25.5" x14ac:dyDescent="0.2">
      <c r="A3503" t="str">
        <f t="shared" si="54"/>
        <v>2021_5486</v>
      </c>
      <c r="D3503" s="126">
        <v>3501</v>
      </c>
      <c r="E3503" s="127">
        <v>5486</v>
      </c>
      <c r="F3503" s="127" t="s">
        <v>212</v>
      </c>
      <c r="G3503" s="127">
        <v>5486</v>
      </c>
      <c r="H3503" s="127">
        <v>2021</v>
      </c>
      <c r="I3503" s="127">
        <v>0</v>
      </c>
      <c r="J3503" s="127">
        <v>1</v>
      </c>
      <c r="K3503" s="127">
        <v>307.5</v>
      </c>
      <c r="L3503" s="127">
        <v>304.89999999999998</v>
      </c>
      <c r="M3503" s="127">
        <v>277884.26</v>
      </c>
      <c r="N3503" s="127">
        <v>70780.53</v>
      </c>
      <c r="O3503" s="127">
        <v>74407.27</v>
      </c>
      <c r="P3503" s="127">
        <v>175438.72</v>
      </c>
      <c r="Q3503" s="127">
        <v>903.69</v>
      </c>
    </row>
    <row r="3504" spans="1:17" x14ac:dyDescent="0.2">
      <c r="A3504" t="str">
        <f t="shared" si="54"/>
        <v>2021_5508</v>
      </c>
      <c r="D3504" s="126">
        <v>3502</v>
      </c>
      <c r="E3504" s="127">
        <v>5508</v>
      </c>
      <c r="F3504" s="127" t="s">
        <v>213</v>
      </c>
      <c r="G3504" s="127">
        <v>5508</v>
      </c>
      <c r="H3504" s="127">
        <v>2021</v>
      </c>
      <c r="I3504" s="127">
        <v>0</v>
      </c>
      <c r="J3504" s="127">
        <v>1</v>
      </c>
      <c r="K3504" s="127">
        <v>333.6</v>
      </c>
      <c r="L3504" s="127">
        <v>369.6</v>
      </c>
      <c r="M3504" s="127">
        <v>599954.34</v>
      </c>
      <c r="N3504" s="127">
        <v>115576.78</v>
      </c>
      <c r="O3504" s="127">
        <v>122782.88</v>
      </c>
      <c r="P3504" s="127">
        <v>86004.17</v>
      </c>
      <c r="Q3504" s="127">
        <v>1798.42</v>
      </c>
    </row>
    <row r="3505" spans="1:17" ht="25.5" x14ac:dyDescent="0.2">
      <c r="A3505" t="str">
        <f t="shared" si="54"/>
        <v>2021_1975</v>
      </c>
      <c r="D3505" s="126">
        <v>3503</v>
      </c>
      <c r="E3505" s="127">
        <v>1975</v>
      </c>
      <c r="F3505" s="127" t="s">
        <v>214</v>
      </c>
      <c r="G3505" s="127">
        <v>1975</v>
      </c>
      <c r="H3505" s="127">
        <v>2021</v>
      </c>
      <c r="I3505" s="127">
        <v>0</v>
      </c>
      <c r="J3505" s="127">
        <v>1</v>
      </c>
      <c r="K3505" s="127">
        <v>407.1</v>
      </c>
      <c r="L3505" s="127">
        <v>384</v>
      </c>
      <c r="M3505" s="127">
        <v>1135015.26</v>
      </c>
      <c r="N3505" s="127">
        <v>415687.52</v>
      </c>
      <c r="O3505" s="127">
        <v>420040.84</v>
      </c>
      <c r="P3505" s="127">
        <v>366971.02</v>
      </c>
      <c r="Q3505" s="127">
        <v>2788.05</v>
      </c>
    </row>
    <row r="3506" spans="1:17" x14ac:dyDescent="0.2">
      <c r="A3506" t="str">
        <f t="shared" si="54"/>
        <v>2021_5510</v>
      </c>
      <c r="D3506" s="126">
        <v>3504</v>
      </c>
      <c r="E3506" s="127">
        <v>4824</v>
      </c>
      <c r="F3506" s="127" t="s">
        <v>215</v>
      </c>
      <c r="G3506" s="127">
        <v>5510</v>
      </c>
      <c r="H3506" s="127">
        <v>2021</v>
      </c>
      <c r="I3506" s="127">
        <v>0</v>
      </c>
      <c r="J3506" s="127">
        <v>1</v>
      </c>
      <c r="K3506" s="127">
        <v>685.2</v>
      </c>
      <c r="L3506" s="127">
        <v>593.20000000000005</v>
      </c>
      <c r="M3506" s="127">
        <v>172551.95</v>
      </c>
      <c r="N3506" s="127">
        <v>252807.36</v>
      </c>
      <c r="O3506" s="127">
        <v>255222.52</v>
      </c>
      <c r="P3506" s="127">
        <v>277542.81</v>
      </c>
      <c r="Q3506" s="127">
        <v>251.83</v>
      </c>
    </row>
    <row r="3507" spans="1:17" ht="25.5" x14ac:dyDescent="0.2">
      <c r="A3507" t="str">
        <f t="shared" si="54"/>
        <v>2021_5607</v>
      </c>
      <c r="D3507" s="126">
        <v>3505</v>
      </c>
      <c r="E3507" s="127">
        <v>5607</v>
      </c>
      <c r="F3507" s="127" t="s">
        <v>216</v>
      </c>
      <c r="G3507" s="127">
        <v>5607</v>
      </c>
      <c r="H3507" s="127">
        <v>2021</v>
      </c>
      <c r="I3507" s="127">
        <v>0</v>
      </c>
      <c r="J3507" s="127">
        <v>1</v>
      </c>
      <c r="K3507" s="127">
        <v>823.8</v>
      </c>
      <c r="L3507" s="127">
        <v>867.8</v>
      </c>
      <c r="M3507" s="127">
        <v>275138.24</v>
      </c>
      <c r="N3507" s="127">
        <v>119221.21</v>
      </c>
      <c r="O3507" s="127">
        <v>120438.29</v>
      </c>
      <c r="P3507" s="127">
        <v>113623.1</v>
      </c>
      <c r="Q3507" s="127">
        <v>333.99</v>
      </c>
    </row>
    <row r="3508" spans="1:17" ht="25.5" x14ac:dyDescent="0.2">
      <c r="A3508" t="str">
        <f t="shared" si="54"/>
        <v>2021_5643</v>
      </c>
      <c r="D3508" s="126">
        <v>3506</v>
      </c>
      <c r="E3508" s="127">
        <v>5643</v>
      </c>
      <c r="F3508" s="127" t="s">
        <v>217</v>
      </c>
      <c r="G3508" s="127">
        <v>5643</v>
      </c>
      <c r="H3508" s="127">
        <v>2021</v>
      </c>
      <c r="I3508" s="127">
        <v>0</v>
      </c>
      <c r="J3508" s="127">
        <v>1</v>
      </c>
      <c r="K3508" s="127">
        <v>969</v>
      </c>
      <c r="L3508" s="127">
        <v>1045.2</v>
      </c>
      <c r="M3508" s="127">
        <v>426945.84</v>
      </c>
      <c r="N3508" s="127">
        <v>334494.56</v>
      </c>
      <c r="O3508" s="127">
        <v>335196.65999999997</v>
      </c>
      <c r="P3508" s="127">
        <v>490129.8</v>
      </c>
      <c r="Q3508" s="127">
        <v>440.6</v>
      </c>
    </row>
    <row r="3509" spans="1:17" ht="51" x14ac:dyDescent="0.2">
      <c r="A3509" t="str">
        <f t="shared" si="54"/>
        <v>2021_5697</v>
      </c>
      <c r="D3509" s="126">
        <v>3507</v>
      </c>
      <c r="E3509" s="127">
        <v>5697</v>
      </c>
      <c r="F3509" s="127" t="s">
        <v>345</v>
      </c>
      <c r="G3509" s="127">
        <v>5697</v>
      </c>
      <c r="H3509" s="127">
        <v>2021</v>
      </c>
      <c r="I3509" s="127">
        <v>0</v>
      </c>
      <c r="J3509" s="127">
        <v>1</v>
      </c>
      <c r="K3509" s="127">
        <v>402</v>
      </c>
      <c r="L3509" s="127">
        <v>386</v>
      </c>
      <c r="M3509" s="127">
        <v>149719.87</v>
      </c>
      <c r="N3509" s="127">
        <v>150347.4</v>
      </c>
      <c r="O3509" s="127">
        <v>155267.14000000001</v>
      </c>
      <c r="P3509" s="127">
        <v>201077.12</v>
      </c>
      <c r="Q3509" s="127">
        <v>372.44</v>
      </c>
    </row>
    <row r="3510" spans="1:17" ht="25.5" x14ac:dyDescent="0.2">
      <c r="A3510" t="str">
        <f t="shared" si="54"/>
        <v>2021_5724</v>
      </c>
      <c r="D3510" s="126">
        <v>3508</v>
      </c>
      <c r="E3510" s="127">
        <v>5724</v>
      </c>
      <c r="F3510" s="127" t="s">
        <v>218</v>
      </c>
      <c r="G3510" s="127">
        <v>5724</v>
      </c>
      <c r="H3510" s="127">
        <v>2021</v>
      </c>
      <c r="I3510" s="127">
        <v>0</v>
      </c>
      <c r="J3510" s="127">
        <v>1</v>
      </c>
      <c r="K3510" s="127">
        <v>224</v>
      </c>
      <c r="L3510" s="127">
        <v>171</v>
      </c>
      <c r="M3510" s="127">
        <v>637171.02</v>
      </c>
      <c r="N3510" s="127">
        <v>201507.35</v>
      </c>
      <c r="O3510" s="127">
        <v>205489.98</v>
      </c>
      <c r="P3510" s="127">
        <v>91202.04</v>
      </c>
      <c r="Q3510" s="127">
        <v>2844.51</v>
      </c>
    </row>
    <row r="3511" spans="1:17" x14ac:dyDescent="0.2">
      <c r="A3511" t="str">
        <f t="shared" si="54"/>
        <v>2021_5805</v>
      </c>
      <c r="D3511" s="126">
        <v>3509</v>
      </c>
      <c r="E3511" s="127">
        <v>5805</v>
      </c>
      <c r="F3511" s="127" t="s">
        <v>219</v>
      </c>
      <c r="G3511" s="127">
        <v>5805</v>
      </c>
      <c r="H3511" s="127">
        <v>2021</v>
      </c>
      <c r="I3511" s="127">
        <v>0</v>
      </c>
      <c r="J3511" s="127">
        <v>1</v>
      </c>
      <c r="K3511" s="127">
        <v>1075.4000000000001</v>
      </c>
      <c r="L3511" s="127">
        <v>1255.5</v>
      </c>
      <c r="M3511" s="127">
        <v>1656435.02</v>
      </c>
      <c r="N3511" s="127">
        <v>985438.48</v>
      </c>
      <c r="O3511" s="127">
        <v>1051542.28</v>
      </c>
      <c r="P3511" s="127">
        <v>522039.83</v>
      </c>
      <c r="Q3511" s="127">
        <v>1540.3</v>
      </c>
    </row>
    <row r="3512" spans="1:17" ht="25.5" x14ac:dyDescent="0.2">
      <c r="A3512" t="str">
        <f t="shared" si="54"/>
        <v>2021_5823</v>
      </c>
      <c r="D3512" s="126">
        <v>3510</v>
      </c>
      <c r="E3512" s="127">
        <v>5823</v>
      </c>
      <c r="F3512" s="127" t="s">
        <v>220</v>
      </c>
      <c r="G3512" s="127">
        <v>5823</v>
      </c>
      <c r="H3512" s="127">
        <v>2021</v>
      </c>
      <c r="I3512" s="127">
        <v>0</v>
      </c>
      <c r="J3512" s="127">
        <v>1</v>
      </c>
      <c r="K3512" s="127">
        <v>370</v>
      </c>
      <c r="L3512" s="127">
        <v>333</v>
      </c>
      <c r="M3512" s="127">
        <v>1835609.32</v>
      </c>
      <c r="N3512" s="127">
        <v>329971.90999999997</v>
      </c>
      <c r="O3512" s="127">
        <v>363427.5</v>
      </c>
      <c r="P3512" s="127">
        <v>163216.06</v>
      </c>
      <c r="Q3512" s="127">
        <v>4961.1099999999997</v>
      </c>
    </row>
    <row r="3513" spans="1:17" ht="25.5" x14ac:dyDescent="0.2">
      <c r="A3513" t="str">
        <f t="shared" si="54"/>
        <v>2021_5832</v>
      </c>
      <c r="D3513" s="126">
        <v>3511</v>
      </c>
      <c r="E3513" s="127">
        <v>5832</v>
      </c>
      <c r="F3513" s="127" t="s">
        <v>221</v>
      </c>
      <c r="G3513" s="127">
        <v>5832</v>
      </c>
      <c r="H3513" s="127">
        <v>2021</v>
      </c>
      <c r="I3513" s="127">
        <v>0</v>
      </c>
      <c r="J3513" s="127">
        <v>1</v>
      </c>
      <c r="K3513" s="127">
        <v>249</v>
      </c>
      <c r="L3513" s="127">
        <v>161</v>
      </c>
      <c r="M3513" s="127">
        <v>209714.21</v>
      </c>
      <c r="N3513" s="127">
        <v>50398.27</v>
      </c>
      <c r="O3513" s="127">
        <v>51632.55</v>
      </c>
      <c r="P3513" s="127">
        <v>43017.5</v>
      </c>
      <c r="Q3513" s="127">
        <v>842.23</v>
      </c>
    </row>
    <row r="3514" spans="1:17" ht="38.25" x14ac:dyDescent="0.2">
      <c r="A3514" t="str">
        <f t="shared" si="54"/>
        <v>2021_5877</v>
      </c>
      <c r="D3514" s="126">
        <v>3512</v>
      </c>
      <c r="E3514" s="127">
        <v>5877</v>
      </c>
      <c r="F3514" s="127" t="s">
        <v>222</v>
      </c>
      <c r="G3514" s="127">
        <v>5877</v>
      </c>
      <c r="H3514" s="127">
        <v>2021</v>
      </c>
      <c r="I3514" s="127">
        <v>0</v>
      </c>
      <c r="J3514" s="127">
        <v>1</v>
      </c>
      <c r="K3514" s="127">
        <v>1385.4</v>
      </c>
      <c r="L3514" s="127">
        <v>1606.4</v>
      </c>
      <c r="M3514" s="127">
        <v>1105692.98</v>
      </c>
      <c r="N3514" s="127">
        <v>1006084.53</v>
      </c>
      <c r="O3514" s="127">
        <v>1018136.32</v>
      </c>
      <c r="P3514" s="127">
        <v>865955.64</v>
      </c>
      <c r="Q3514" s="127">
        <v>798.1</v>
      </c>
    </row>
    <row r="3515" spans="1:17" x14ac:dyDescent="0.2">
      <c r="A3515" t="str">
        <f t="shared" si="54"/>
        <v>2021_5895</v>
      </c>
      <c r="D3515" s="126">
        <v>3513</v>
      </c>
      <c r="E3515" s="127">
        <v>5895</v>
      </c>
      <c r="F3515" s="127" t="s">
        <v>223</v>
      </c>
      <c r="G3515" s="127">
        <v>5895</v>
      </c>
      <c r="H3515" s="127">
        <v>2021</v>
      </c>
      <c r="I3515" s="127">
        <v>0</v>
      </c>
      <c r="J3515" s="127">
        <v>1</v>
      </c>
      <c r="K3515" s="127">
        <v>255.6</v>
      </c>
      <c r="L3515" s="127">
        <v>227</v>
      </c>
      <c r="M3515" s="127">
        <v>98119.99</v>
      </c>
      <c r="N3515" s="127">
        <v>153596.98000000001</v>
      </c>
      <c r="O3515" s="127">
        <v>156155.70000000001</v>
      </c>
      <c r="P3515" s="127">
        <v>122929.11</v>
      </c>
      <c r="Q3515" s="127">
        <v>383.88</v>
      </c>
    </row>
    <row r="3516" spans="1:17" x14ac:dyDescent="0.2">
      <c r="A3516" t="str">
        <f t="shared" si="54"/>
        <v>2021_5949</v>
      </c>
      <c r="D3516" s="126">
        <v>3514</v>
      </c>
      <c r="E3516" s="127">
        <v>5949</v>
      </c>
      <c r="F3516" s="127" t="s">
        <v>224</v>
      </c>
      <c r="G3516" s="127">
        <v>5949</v>
      </c>
      <c r="H3516" s="127">
        <v>2021</v>
      </c>
      <c r="I3516" s="127">
        <v>0</v>
      </c>
      <c r="J3516" s="127">
        <v>1</v>
      </c>
      <c r="K3516" s="127">
        <v>1096</v>
      </c>
      <c r="L3516" s="127">
        <v>1128</v>
      </c>
      <c r="M3516" s="127">
        <v>1093398.4099999999</v>
      </c>
      <c r="N3516" s="127">
        <v>537585.36</v>
      </c>
      <c r="O3516" s="127">
        <v>555661.94999999995</v>
      </c>
      <c r="P3516" s="127">
        <v>433284.94</v>
      </c>
      <c r="Q3516" s="127">
        <v>997.63</v>
      </c>
    </row>
    <row r="3517" spans="1:17" ht="25.5" x14ac:dyDescent="0.2">
      <c r="A3517" t="str">
        <f t="shared" si="54"/>
        <v>2021_5976</v>
      </c>
      <c r="D3517" s="126">
        <v>3515</v>
      </c>
      <c r="E3517" s="127">
        <v>5976</v>
      </c>
      <c r="F3517" s="127" t="s">
        <v>225</v>
      </c>
      <c r="G3517" s="127">
        <v>5976</v>
      </c>
      <c r="H3517" s="127">
        <v>2021</v>
      </c>
      <c r="I3517" s="127">
        <v>0</v>
      </c>
      <c r="J3517" s="127">
        <v>1</v>
      </c>
      <c r="K3517" s="127">
        <v>1016.3</v>
      </c>
      <c r="L3517" s="127">
        <v>997.3</v>
      </c>
      <c r="M3517" s="127">
        <v>1289828.49</v>
      </c>
      <c r="N3517" s="127">
        <v>590024.44999999995</v>
      </c>
      <c r="O3517" s="127">
        <v>618539.99</v>
      </c>
      <c r="P3517" s="127">
        <v>498190.71</v>
      </c>
      <c r="Q3517" s="127">
        <v>1269.1400000000001</v>
      </c>
    </row>
    <row r="3518" spans="1:17" ht="38.25" x14ac:dyDescent="0.2">
      <c r="A3518" t="str">
        <f t="shared" si="54"/>
        <v>2021_5994</v>
      </c>
      <c r="D3518" s="126">
        <v>3516</v>
      </c>
      <c r="E3518" s="127">
        <v>5994</v>
      </c>
      <c r="F3518" s="127" t="s">
        <v>226</v>
      </c>
      <c r="G3518" s="127">
        <v>5994</v>
      </c>
      <c r="H3518" s="127">
        <v>2021</v>
      </c>
      <c r="I3518" s="127">
        <v>0</v>
      </c>
      <c r="J3518" s="127">
        <v>1</v>
      </c>
      <c r="K3518" s="127">
        <v>708.7</v>
      </c>
      <c r="L3518" s="127">
        <v>718.7</v>
      </c>
      <c r="M3518" s="127">
        <v>665357.94999999995</v>
      </c>
      <c r="N3518" s="127">
        <v>303300.76</v>
      </c>
      <c r="O3518" s="127">
        <v>314347.2</v>
      </c>
      <c r="P3518" s="127">
        <v>340252.42</v>
      </c>
      <c r="Q3518" s="127">
        <v>938.84</v>
      </c>
    </row>
    <row r="3519" spans="1:17" x14ac:dyDescent="0.2">
      <c r="A3519" t="str">
        <f t="shared" si="54"/>
        <v>2021_6003</v>
      </c>
      <c r="D3519" s="126">
        <v>3517</v>
      </c>
      <c r="E3519" s="127">
        <v>6003</v>
      </c>
      <c r="F3519" s="127" t="s">
        <v>227</v>
      </c>
      <c r="G3519" s="127">
        <v>6003</v>
      </c>
      <c r="H3519" s="127">
        <v>2021</v>
      </c>
      <c r="I3519" s="127">
        <v>0</v>
      </c>
      <c r="J3519" s="127">
        <v>1</v>
      </c>
      <c r="K3519" s="127">
        <v>369.8</v>
      </c>
      <c r="L3519" s="127">
        <v>459.8</v>
      </c>
      <c r="M3519" s="127">
        <v>285951.06</v>
      </c>
      <c r="N3519" s="127">
        <v>558266.44999999995</v>
      </c>
      <c r="O3519" s="127">
        <v>561022.69999999995</v>
      </c>
      <c r="P3519" s="127">
        <v>289161.23</v>
      </c>
      <c r="Q3519" s="127">
        <v>773.26</v>
      </c>
    </row>
    <row r="3520" spans="1:17" ht="25.5" x14ac:dyDescent="0.2">
      <c r="A3520" t="str">
        <f t="shared" si="54"/>
        <v>2021_6012</v>
      </c>
      <c r="D3520" s="126">
        <v>3518</v>
      </c>
      <c r="E3520" s="127">
        <v>6012</v>
      </c>
      <c r="F3520" s="127" t="s">
        <v>228</v>
      </c>
      <c r="G3520" s="127">
        <v>6012</v>
      </c>
      <c r="H3520" s="127">
        <v>2021</v>
      </c>
      <c r="I3520" s="127">
        <v>0</v>
      </c>
      <c r="J3520" s="127">
        <v>1</v>
      </c>
      <c r="K3520" s="127">
        <v>550.4</v>
      </c>
      <c r="L3520" s="127">
        <v>551.20000000000005</v>
      </c>
      <c r="M3520" s="127">
        <v>936712.98</v>
      </c>
      <c r="N3520" s="127">
        <v>0</v>
      </c>
      <c r="O3520" s="127">
        <v>27392.54</v>
      </c>
      <c r="P3520" s="127">
        <v>643411.74</v>
      </c>
      <c r="Q3520" s="127">
        <v>1701.88</v>
      </c>
    </row>
    <row r="3521" spans="1:17" ht="25.5" x14ac:dyDescent="0.2">
      <c r="A3521" t="str">
        <f t="shared" si="54"/>
        <v>2021_6030</v>
      </c>
      <c r="D3521" s="126">
        <v>3519</v>
      </c>
      <c r="E3521" s="127">
        <v>6030</v>
      </c>
      <c r="F3521" s="127" t="s">
        <v>229</v>
      </c>
      <c r="G3521" s="127">
        <v>6030</v>
      </c>
      <c r="H3521" s="127">
        <v>2021</v>
      </c>
      <c r="I3521" s="127">
        <v>0</v>
      </c>
      <c r="J3521" s="127">
        <v>1</v>
      </c>
      <c r="K3521" s="127">
        <v>1418.8</v>
      </c>
      <c r="L3521" s="127">
        <v>1486.9</v>
      </c>
      <c r="M3521" s="127">
        <v>143445.57999999999</v>
      </c>
      <c r="N3521" s="127">
        <v>216121.04</v>
      </c>
      <c r="O3521" s="127">
        <v>225797.21</v>
      </c>
      <c r="P3521" s="127">
        <v>195091.5</v>
      </c>
      <c r="Q3521" s="127">
        <v>101.1</v>
      </c>
    </row>
    <row r="3522" spans="1:17" ht="25.5" x14ac:dyDescent="0.2">
      <c r="A3522" t="str">
        <f t="shared" si="54"/>
        <v>2021_6035</v>
      </c>
      <c r="D3522" s="126">
        <v>3520</v>
      </c>
      <c r="E3522" s="127">
        <v>6048</v>
      </c>
      <c r="F3522" s="127" t="s">
        <v>230</v>
      </c>
      <c r="G3522" s="127">
        <v>6035</v>
      </c>
      <c r="H3522" s="127">
        <v>2021</v>
      </c>
      <c r="I3522" s="127">
        <v>0</v>
      </c>
      <c r="J3522" s="127">
        <v>1</v>
      </c>
      <c r="K3522" s="127">
        <v>463.1</v>
      </c>
      <c r="L3522" s="127">
        <v>626.1</v>
      </c>
      <c r="M3522" s="127">
        <v>744806.38</v>
      </c>
      <c r="N3522" s="127">
        <v>407118.99</v>
      </c>
      <c r="O3522" s="127">
        <v>412481.79</v>
      </c>
      <c r="P3522" s="127">
        <v>240957.37</v>
      </c>
      <c r="Q3522" s="127">
        <v>1608.31</v>
      </c>
    </row>
    <row r="3523" spans="1:17" ht="25.5" x14ac:dyDescent="0.2">
      <c r="A3523" t="str">
        <f t="shared" si="54"/>
        <v>2021_6039</v>
      </c>
      <c r="D3523" s="126">
        <v>3521</v>
      </c>
      <c r="E3523" s="127">
        <v>6039</v>
      </c>
      <c r="F3523" s="127" t="s">
        <v>231</v>
      </c>
      <c r="G3523" s="127">
        <v>6039</v>
      </c>
      <c r="H3523" s="127">
        <v>2021</v>
      </c>
      <c r="I3523" s="127">
        <v>0</v>
      </c>
      <c r="J3523" s="127">
        <v>1</v>
      </c>
      <c r="K3523" s="127">
        <v>14815.2</v>
      </c>
      <c r="L3523" s="127">
        <v>14359.3</v>
      </c>
      <c r="M3523" s="127">
        <v>9168576.6400000006</v>
      </c>
      <c r="N3523" s="127">
        <v>3569385.86</v>
      </c>
      <c r="O3523" s="127">
        <v>3681540.24</v>
      </c>
      <c r="P3523" s="127">
        <v>2977564.44</v>
      </c>
      <c r="Q3523" s="127">
        <v>618.86</v>
      </c>
    </row>
    <row r="3524" spans="1:17" x14ac:dyDescent="0.2">
      <c r="A3524" t="str">
        <f t="shared" ref="A3524:A3587" si="55">CONCATENATE(H3524,"_",G3524)</f>
        <v>2021_6093</v>
      </c>
      <c r="D3524" s="126">
        <v>3522</v>
      </c>
      <c r="E3524" s="127">
        <v>6093</v>
      </c>
      <c r="F3524" s="127" t="s">
        <v>232</v>
      </c>
      <c r="G3524" s="127">
        <v>6093</v>
      </c>
      <c r="H3524" s="127">
        <v>2021</v>
      </c>
      <c r="I3524" s="127">
        <v>0</v>
      </c>
      <c r="J3524" s="127">
        <v>1</v>
      </c>
      <c r="K3524" s="127">
        <v>1414.1</v>
      </c>
      <c r="L3524" s="127">
        <v>1469.4</v>
      </c>
      <c r="M3524" s="127">
        <v>481557.14</v>
      </c>
      <c r="N3524" s="127">
        <v>226494.53</v>
      </c>
      <c r="O3524" s="127">
        <v>230352.9</v>
      </c>
      <c r="P3524" s="127">
        <v>353401.52</v>
      </c>
      <c r="Q3524" s="127">
        <v>340.54</v>
      </c>
    </row>
    <row r="3525" spans="1:17" ht="38.25" x14ac:dyDescent="0.2">
      <c r="A3525" t="str">
        <f t="shared" si="55"/>
        <v>2021_6091</v>
      </c>
      <c r="D3525" s="126">
        <v>3523</v>
      </c>
      <c r="E3525" s="127">
        <v>6091</v>
      </c>
      <c r="F3525" s="127" t="s">
        <v>233</v>
      </c>
      <c r="G3525" s="127">
        <v>6091</v>
      </c>
      <c r="H3525" s="127">
        <v>2021</v>
      </c>
      <c r="I3525" s="127">
        <v>0</v>
      </c>
      <c r="J3525" s="127">
        <v>1</v>
      </c>
      <c r="K3525" s="127">
        <v>930.9</v>
      </c>
      <c r="L3525" s="127">
        <v>839.8</v>
      </c>
      <c r="M3525" s="127">
        <v>495339.19</v>
      </c>
      <c r="N3525" s="127">
        <v>374537.24</v>
      </c>
      <c r="O3525" s="127">
        <v>383095.27</v>
      </c>
      <c r="P3525" s="127">
        <v>366836.15</v>
      </c>
      <c r="Q3525" s="127">
        <v>532.11</v>
      </c>
    </row>
    <row r="3526" spans="1:17" ht="25.5" x14ac:dyDescent="0.2">
      <c r="A3526" t="str">
        <f t="shared" si="55"/>
        <v>2021_6095</v>
      </c>
      <c r="D3526" s="126">
        <v>3524</v>
      </c>
      <c r="E3526" s="127">
        <v>6095</v>
      </c>
      <c r="F3526" s="127" t="s">
        <v>234</v>
      </c>
      <c r="G3526" s="127">
        <v>6095</v>
      </c>
      <c r="H3526" s="127">
        <v>2021</v>
      </c>
      <c r="I3526" s="127">
        <v>0</v>
      </c>
      <c r="J3526" s="127">
        <v>1</v>
      </c>
      <c r="K3526" s="127">
        <v>620.6</v>
      </c>
      <c r="L3526" s="127">
        <v>671.7</v>
      </c>
      <c r="M3526" s="127">
        <v>633324.19999999995</v>
      </c>
      <c r="N3526" s="127">
        <v>426572.35</v>
      </c>
      <c r="O3526" s="127">
        <v>435611.81</v>
      </c>
      <c r="P3526" s="127">
        <v>409533.28</v>
      </c>
      <c r="Q3526" s="127">
        <v>1020.5</v>
      </c>
    </row>
    <row r="3527" spans="1:17" ht="25.5" x14ac:dyDescent="0.2">
      <c r="A3527" t="str">
        <f t="shared" si="55"/>
        <v>2021_6099</v>
      </c>
      <c r="D3527" s="126">
        <v>3525</v>
      </c>
      <c r="E3527" s="127">
        <v>5157</v>
      </c>
      <c r="F3527" s="127" t="s">
        <v>235</v>
      </c>
      <c r="G3527" s="127">
        <v>6099</v>
      </c>
      <c r="H3527" s="127">
        <v>2021</v>
      </c>
      <c r="I3527" s="127">
        <v>0</v>
      </c>
      <c r="J3527" s="127">
        <v>1</v>
      </c>
      <c r="K3527" s="127">
        <v>584.1</v>
      </c>
      <c r="L3527" s="127">
        <v>552.5</v>
      </c>
      <c r="M3527" s="127">
        <v>369890.89</v>
      </c>
      <c r="N3527" s="127">
        <v>361140.97</v>
      </c>
      <c r="O3527" s="127">
        <v>370318.53</v>
      </c>
      <c r="P3527" s="127">
        <v>310078.23</v>
      </c>
      <c r="Q3527" s="127">
        <v>633.27</v>
      </c>
    </row>
    <row r="3528" spans="1:17" ht="25.5" x14ac:dyDescent="0.2">
      <c r="A3528" t="str">
        <f t="shared" si="55"/>
        <v>2021_6097</v>
      </c>
      <c r="D3528" s="126">
        <v>3526</v>
      </c>
      <c r="E3528" s="127">
        <v>6097</v>
      </c>
      <c r="F3528" s="127" t="s">
        <v>236</v>
      </c>
      <c r="G3528" s="127">
        <v>6097</v>
      </c>
      <c r="H3528" s="127">
        <v>2021</v>
      </c>
      <c r="I3528" s="127">
        <v>0</v>
      </c>
      <c r="J3528" s="127">
        <v>1</v>
      </c>
      <c r="K3528" s="127">
        <v>214.1</v>
      </c>
      <c r="L3528" s="127">
        <v>125</v>
      </c>
      <c r="M3528" s="127">
        <v>68716.84</v>
      </c>
      <c r="N3528" s="127">
        <v>140166.71</v>
      </c>
      <c r="O3528" s="127">
        <v>142646.69</v>
      </c>
      <c r="P3528" s="127">
        <v>92581</v>
      </c>
      <c r="Q3528" s="127">
        <v>320.95999999999998</v>
      </c>
    </row>
    <row r="3529" spans="1:17" ht="25.5" x14ac:dyDescent="0.2">
      <c r="A3529" t="str">
        <f t="shared" si="55"/>
        <v>2021_6098</v>
      </c>
      <c r="D3529" s="126">
        <v>3527</v>
      </c>
      <c r="E3529" s="127">
        <v>6098</v>
      </c>
      <c r="F3529" s="127" t="s">
        <v>346</v>
      </c>
      <c r="G3529" s="127">
        <v>6098</v>
      </c>
      <c r="H3529" s="127">
        <v>2021</v>
      </c>
      <c r="I3529" s="127">
        <v>0</v>
      </c>
      <c r="J3529" s="127">
        <v>1</v>
      </c>
      <c r="K3529" s="127">
        <v>1512.6</v>
      </c>
      <c r="L3529" s="127">
        <v>1458.5</v>
      </c>
      <c r="M3529" s="127">
        <v>775520.77</v>
      </c>
      <c r="N3529" s="127">
        <v>753049.57</v>
      </c>
      <c r="O3529" s="127">
        <v>758307.47</v>
      </c>
      <c r="P3529" s="127">
        <v>528550.88</v>
      </c>
      <c r="Q3529" s="127">
        <v>512.71</v>
      </c>
    </row>
    <row r="3530" spans="1:17" ht="38.25" x14ac:dyDescent="0.2">
      <c r="A3530" t="str">
        <f t="shared" si="55"/>
        <v>2021_6100</v>
      </c>
      <c r="D3530" s="126">
        <v>3528</v>
      </c>
      <c r="E3530" s="127">
        <v>6100</v>
      </c>
      <c r="F3530" s="127" t="s">
        <v>237</v>
      </c>
      <c r="G3530" s="127">
        <v>6100</v>
      </c>
      <c r="H3530" s="127">
        <v>2021</v>
      </c>
      <c r="I3530" s="127">
        <v>0</v>
      </c>
      <c r="J3530" s="127">
        <v>1</v>
      </c>
      <c r="K3530" s="127">
        <v>507.1</v>
      </c>
      <c r="L3530" s="127">
        <v>476.1</v>
      </c>
      <c r="M3530" s="127">
        <v>1234097.8799999999</v>
      </c>
      <c r="N3530" s="127">
        <v>266628.61</v>
      </c>
      <c r="O3530" s="127">
        <v>273846.55</v>
      </c>
      <c r="P3530" s="127">
        <v>201192.85</v>
      </c>
      <c r="Q3530" s="127">
        <v>2433.64</v>
      </c>
    </row>
    <row r="3531" spans="1:17" ht="25.5" x14ac:dyDescent="0.2">
      <c r="A3531" t="str">
        <f t="shared" si="55"/>
        <v>2021_6101</v>
      </c>
      <c r="D3531" s="126">
        <v>3529</v>
      </c>
      <c r="E3531" s="127">
        <v>6101</v>
      </c>
      <c r="F3531" s="127" t="s">
        <v>238</v>
      </c>
      <c r="G3531" s="127">
        <v>6101</v>
      </c>
      <c r="H3531" s="127">
        <v>2021</v>
      </c>
      <c r="I3531" s="127">
        <v>0</v>
      </c>
      <c r="J3531" s="127">
        <v>1</v>
      </c>
      <c r="K3531" s="127">
        <v>6910.5</v>
      </c>
      <c r="L3531" s="127">
        <v>6914.9</v>
      </c>
      <c r="M3531" s="127">
        <v>1713871.57</v>
      </c>
      <c r="N3531" s="127">
        <v>1574125.62</v>
      </c>
      <c r="O3531" s="127">
        <v>1614810.54</v>
      </c>
      <c r="P3531" s="127">
        <v>2580775.15</v>
      </c>
      <c r="Q3531" s="127">
        <v>248.01</v>
      </c>
    </row>
    <row r="3532" spans="1:17" ht="25.5" x14ac:dyDescent="0.2">
      <c r="A3532" t="str">
        <f t="shared" si="55"/>
        <v>2021_6096</v>
      </c>
      <c r="D3532" s="126">
        <v>3530</v>
      </c>
      <c r="E3532" s="127">
        <v>6096</v>
      </c>
      <c r="F3532" s="127" t="s">
        <v>419</v>
      </c>
      <c r="G3532" s="127">
        <v>6096</v>
      </c>
      <c r="H3532" s="127">
        <v>2021</v>
      </c>
      <c r="I3532" s="127">
        <v>0</v>
      </c>
      <c r="J3532" s="127">
        <v>2</v>
      </c>
      <c r="K3532" s="127">
        <v>1099.8</v>
      </c>
      <c r="L3532" s="127">
        <v>1038</v>
      </c>
      <c r="M3532" s="127">
        <v>989561.53</v>
      </c>
      <c r="N3532" s="127">
        <v>505078.8</v>
      </c>
      <c r="O3532" s="127">
        <v>509014.42</v>
      </c>
      <c r="P3532" s="127">
        <v>555515.71</v>
      </c>
      <c r="Q3532" s="127">
        <v>899.76</v>
      </c>
    </row>
    <row r="3533" spans="1:17" ht="25.5" x14ac:dyDescent="0.2">
      <c r="A3533" t="str">
        <f t="shared" si="55"/>
        <v>2021_6094</v>
      </c>
      <c r="D3533" s="126">
        <v>3531</v>
      </c>
      <c r="E3533" s="127">
        <v>6094</v>
      </c>
      <c r="F3533" s="127" t="s">
        <v>239</v>
      </c>
      <c r="G3533" s="127">
        <v>6094</v>
      </c>
      <c r="H3533" s="127">
        <v>2021</v>
      </c>
      <c r="I3533" s="127">
        <v>0</v>
      </c>
      <c r="J3533" s="127">
        <v>1</v>
      </c>
      <c r="K3533" s="127">
        <v>536.79999999999995</v>
      </c>
      <c r="L3533" s="127">
        <v>471.5</v>
      </c>
      <c r="M3533" s="127">
        <v>620944.65</v>
      </c>
      <c r="N3533" s="127">
        <v>202247.44</v>
      </c>
      <c r="O3533" s="127">
        <v>204174.94</v>
      </c>
      <c r="P3533" s="127">
        <v>154368.28</v>
      </c>
      <c r="Q3533" s="127">
        <v>1156.75</v>
      </c>
    </row>
    <row r="3534" spans="1:17" x14ac:dyDescent="0.2">
      <c r="A3534" t="str">
        <f t="shared" si="55"/>
        <v>2021_6102</v>
      </c>
      <c r="D3534" s="126">
        <v>3532</v>
      </c>
      <c r="E3534" s="127">
        <v>6102</v>
      </c>
      <c r="F3534" s="127" t="s">
        <v>240</v>
      </c>
      <c r="G3534" s="127">
        <v>6102</v>
      </c>
      <c r="H3534" s="127">
        <v>2021</v>
      </c>
      <c r="I3534" s="127">
        <v>0</v>
      </c>
      <c r="J3534" s="127">
        <v>1</v>
      </c>
      <c r="K3534" s="127">
        <v>1968.6</v>
      </c>
      <c r="L3534" s="127">
        <v>2120.6</v>
      </c>
      <c r="M3534" s="127">
        <v>2001974.08</v>
      </c>
      <c r="N3534" s="127">
        <v>505060.43</v>
      </c>
      <c r="O3534" s="127">
        <v>533628.48</v>
      </c>
      <c r="P3534" s="127">
        <v>746181.47</v>
      </c>
      <c r="Q3534" s="127">
        <v>1016.95</v>
      </c>
    </row>
    <row r="3535" spans="1:17" ht="25.5" x14ac:dyDescent="0.2">
      <c r="A3535" t="str">
        <f t="shared" si="55"/>
        <v>2021_6120</v>
      </c>
      <c r="D3535" s="126">
        <v>3533</v>
      </c>
      <c r="E3535" s="127">
        <v>6120</v>
      </c>
      <c r="F3535" s="127" t="s">
        <v>241</v>
      </c>
      <c r="G3535" s="127">
        <v>6120</v>
      </c>
      <c r="H3535" s="127">
        <v>2021</v>
      </c>
      <c r="I3535" s="127">
        <v>0</v>
      </c>
      <c r="J3535" s="127">
        <v>1</v>
      </c>
      <c r="K3535" s="127">
        <v>1162</v>
      </c>
      <c r="L3535" s="127">
        <v>1220</v>
      </c>
      <c r="M3535" s="127">
        <v>844171.86</v>
      </c>
      <c r="N3535" s="127">
        <v>1087045.69</v>
      </c>
      <c r="O3535" s="127">
        <v>1108667.8999999999</v>
      </c>
      <c r="P3535" s="127">
        <v>791527.5</v>
      </c>
      <c r="Q3535" s="127">
        <v>726.48</v>
      </c>
    </row>
    <row r="3536" spans="1:17" ht="25.5" x14ac:dyDescent="0.2">
      <c r="A3536" t="str">
        <f t="shared" si="55"/>
        <v>2021_6138</v>
      </c>
      <c r="D3536" s="126">
        <v>3534</v>
      </c>
      <c r="E3536" s="127">
        <v>6138</v>
      </c>
      <c r="F3536" s="127" t="s">
        <v>242</v>
      </c>
      <c r="G3536" s="127">
        <v>6138</v>
      </c>
      <c r="H3536" s="127">
        <v>2021</v>
      </c>
      <c r="I3536" s="127">
        <v>0</v>
      </c>
      <c r="J3536" s="127">
        <v>1</v>
      </c>
      <c r="K3536" s="127">
        <v>404</v>
      </c>
      <c r="L3536" s="127">
        <v>394.1</v>
      </c>
      <c r="M3536" s="127">
        <v>245554.38</v>
      </c>
      <c r="N3536" s="127">
        <v>212084.43</v>
      </c>
      <c r="O3536" s="127">
        <v>216014.01</v>
      </c>
      <c r="P3536" s="127">
        <v>149711.04999999999</v>
      </c>
      <c r="Q3536" s="127">
        <v>607.80999999999995</v>
      </c>
    </row>
    <row r="3537" spans="1:17" ht="25.5" x14ac:dyDescent="0.2">
      <c r="A3537" t="str">
        <f t="shared" si="55"/>
        <v>2021_5751</v>
      </c>
      <c r="D3537" s="126">
        <v>3535</v>
      </c>
      <c r="E3537" s="127">
        <v>5751</v>
      </c>
      <c r="F3537" s="127" t="s">
        <v>243</v>
      </c>
      <c r="G3537" s="127">
        <v>5751</v>
      </c>
      <c r="H3537" s="127">
        <v>2021</v>
      </c>
      <c r="I3537" s="127">
        <v>0</v>
      </c>
      <c r="J3537" s="127">
        <v>1</v>
      </c>
      <c r="K3537" s="127">
        <v>585.6</v>
      </c>
      <c r="L3537" s="127">
        <v>568.9</v>
      </c>
      <c r="M3537" s="127">
        <v>552445.18000000005</v>
      </c>
      <c r="N3537" s="127">
        <v>228938.63</v>
      </c>
      <c r="O3537" s="127">
        <v>238409.84</v>
      </c>
      <c r="P3537" s="127">
        <v>168331.08</v>
      </c>
      <c r="Q3537" s="127">
        <v>943.38</v>
      </c>
    </row>
    <row r="3538" spans="1:17" x14ac:dyDescent="0.2">
      <c r="A3538" t="str">
        <f t="shared" si="55"/>
        <v>2021_6165</v>
      </c>
      <c r="D3538" s="126">
        <v>3536</v>
      </c>
      <c r="E3538" s="127">
        <v>6165</v>
      </c>
      <c r="F3538" s="127" t="s">
        <v>244</v>
      </c>
      <c r="G3538" s="127">
        <v>6165</v>
      </c>
      <c r="H3538" s="127">
        <v>2021</v>
      </c>
      <c r="I3538" s="127">
        <v>0</v>
      </c>
      <c r="J3538" s="127">
        <v>1</v>
      </c>
      <c r="K3538" s="127">
        <v>187.1</v>
      </c>
      <c r="L3538" s="127">
        <v>243</v>
      </c>
      <c r="M3538" s="127">
        <v>500276.79</v>
      </c>
      <c r="N3538" s="127">
        <v>101532.51</v>
      </c>
      <c r="O3538" s="127">
        <v>103187.74</v>
      </c>
      <c r="P3538" s="127">
        <v>85850.5</v>
      </c>
      <c r="Q3538" s="127">
        <v>2673.85</v>
      </c>
    </row>
    <row r="3539" spans="1:17" x14ac:dyDescent="0.2">
      <c r="A3539" t="str">
        <f t="shared" si="55"/>
        <v>2021_6175</v>
      </c>
      <c r="D3539" s="126">
        <v>3537</v>
      </c>
      <c r="E3539" s="127">
        <v>6175</v>
      </c>
      <c r="F3539" s="127" t="s">
        <v>245</v>
      </c>
      <c r="G3539" s="127">
        <v>6175</v>
      </c>
      <c r="H3539" s="127">
        <v>2021</v>
      </c>
      <c r="I3539" s="127">
        <v>0</v>
      </c>
      <c r="J3539" s="127">
        <v>1</v>
      </c>
      <c r="K3539" s="127">
        <v>609.4</v>
      </c>
      <c r="L3539" s="127">
        <v>569.1</v>
      </c>
      <c r="M3539" s="127">
        <v>1104892.47</v>
      </c>
      <c r="N3539" s="127">
        <v>248683.65</v>
      </c>
      <c r="O3539" s="127">
        <v>264040.69</v>
      </c>
      <c r="P3539" s="127">
        <v>289259.99</v>
      </c>
      <c r="Q3539" s="127">
        <v>1813.08</v>
      </c>
    </row>
    <row r="3540" spans="1:17" ht="25.5" x14ac:dyDescent="0.2">
      <c r="A3540" t="str">
        <f t="shared" si="55"/>
        <v>2021_6219</v>
      </c>
      <c r="D3540" s="126">
        <v>3538</v>
      </c>
      <c r="E3540" s="127">
        <v>6219</v>
      </c>
      <c r="F3540" s="127" t="s">
        <v>246</v>
      </c>
      <c r="G3540" s="127">
        <v>6219</v>
      </c>
      <c r="H3540" s="127">
        <v>2021</v>
      </c>
      <c r="I3540" s="127">
        <v>0</v>
      </c>
      <c r="J3540" s="127">
        <v>1</v>
      </c>
      <c r="K3540" s="127">
        <v>2603.6</v>
      </c>
      <c r="L3540" s="127">
        <v>2729.3</v>
      </c>
      <c r="M3540" s="127">
        <v>799943.74</v>
      </c>
      <c r="N3540" s="127">
        <v>871401.57</v>
      </c>
      <c r="O3540" s="127">
        <v>894606.24</v>
      </c>
      <c r="P3540" s="127">
        <v>870742.52</v>
      </c>
      <c r="Q3540" s="127">
        <v>307.25</v>
      </c>
    </row>
    <row r="3541" spans="1:17" x14ac:dyDescent="0.2">
      <c r="A3541" t="str">
        <f t="shared" si="55"/>
        <v>2021_6246</v>
      </c>
      <c r="D3541" s="126">
        <v>3539</v>
      </c>
      <c r="E3541" s="127">
        <v>6246</v>
      </c>
      <c r="F3541" s="127" t="s">
        <v>247</v>
      </c>
      <c r="G3541" s="127">
        <v>6246</v>
      </c>
      <c r="H3541" s="127">
        <v>2021</v>
      </c>
      <c r="I3541" s="127">
        <v>0</v>
      </c>
      <c r="J3541" s="127">
        <v>1</v>
      </c>
      <c r="K3541" s="127">
        <v>128.69999999999999</v>
      </c>
      <c r="L3541" s="127">
        <v>72</v>
      </c>
      <c r="M3541" s="127">
        <v>902506.58</v>
      </c>
      <c r="N3541" s="127">
        <v>50957.83</v>
      </c>
      <c r="O3541" s="127">
        <v>51227.51</v>
      </c>
      <c r="P3541" s="127">
        <v>74877.06</v>
      </c>
      <c r="Q3541" s="127">
        <v>7012.48</v>
      </c>
    </row>
    <row r="3542" spans="1:17" ht="38.25" x14ac:dyDescent="0.2">
      <c r="A3542" t="str">
        <f t="shared" si="55"/>
        <v>2021_6273</v>
      </c>
      <c r="D3542" s="126">
        <v>3540</v>
      </c>
      <c r="E3542" s="127">
        <v>6273</v>
      </c>
      <c r="F3542" s="127" t="s">
        <v>248</v>
      </c>
      <c r="G3542" s="127">
        <v>6273</v>
      </c>
      <c r="H3542" s="127">
        <v>2021</v>
      </c>
      <c r="I3542" s="127">
        <v>0</v>
      </c>
      <c r="J3542" s="127">
        <v>1</v>
      </c>
      <c r="K3542" s="127">
        <v>780.7</v>
      </c>
      <c r="L3542" s="127">
        <v>768.7</v>
      </c>
      <c r="M3542" s="127">
        <v>76373.37</v>
      </c>
      <c r="N3542" s="127">
        <v>110511.07</v>
      </c>
      <c r="O3542" s="127">
        <v>117654.41</v>
      </c>
      <c r="P3542" s="127">
        <v>218354.71</v>
      </c>
      <c r="Q3542" s="127">
        <v>97.83</v>
      </c>
    </row>
    <row r="3543" spans="1:17" x14ac:dyDescent="0.2">
      <c r="A3543" t="str">
        <f t="shared" si="55"/>
        <v>2021_6408</v>
      </c>
      <c r="D3543" s="126">
        <v>3541</v>
      </c>
      <c r="E3543" s="127">
        <v>6408</v>
      </c>
      <c r="F3543" s="127" t="s">
        <v>249</v>
      </c>
      <c r="G3543" s="127">
        <v>6408</v>
      </c>
      <c r="H3543" s="127">
        <v>2021</v>
      </c>
      <c r="I3543" s="127">
        <v>0</v>
      </c>
      <c r="J3543" s="127">
        <v>1</v>
      </c>
      <c r="K3543" s="127">
        <v>873</v>
      </c>
      <c r="L3543" s="127">
        <v>942</v>
      </c>
      <c r="M3543" s="127">
        <v>337178.56</v>
      </c>
      <c r="N3543" s="127">
        <v>251357.79</v>
      </c>
      <c r="O3543" s="127">
        <v>254340.41</v>
      </c>
      <c r="P3543" s="127">
        <v>218051.68</v>
      </c>
      <c r="Q3543" s="127">
        <v>386.23</v>
      </c>
    </row>
    <row r="3544" spans="1:17" x14ac:dyDescent="0.2">
      <c r="A3544" t="str">
        <f t="shared" si="55"/>
        <v>2021_6453</v>
      </c>
      <c r="D3544" s="126">
        <v>3542</v>
      </c>
      <c r="E3544" s="127">
        <v>6453</v>
      </c>
      <c r="F3544" s="127" t="s">
        <v>250</v>
      </c>
      <c r="G3544" s="127">
        <v>6453</v>
      </c>
      <c r="H3544" s="127">
        <v>2021</v>
      </c>
      <c r="I3544" s="127">
        <v>0</v>
      </c>
      <c r="J3544" s="127">
        <v>1</v>
      </c>
      <c r="K3544" s="127">
        <v>589.6</v>
      </c>
      <c r="L3544" s="127">
        <v>809.5</v>
      </c>
      <c r="M3544" s="127">
        <v>360317.46</v>
      </c>
      <c r="N3544" s="127">
        <v>88150.41</v>
      </c>
      <c r="O3544" s="127">
        <v>92370.02</v>
      </c>
      <c r="P3544" s="127">
        <v>163675</v>
      </c>
      <c r="Q3544" s="127">
        <v>611.12</v>
      </c>
    </row>
    <row r="3545" spans="1:17" x14ac:dyDescent="0.2">
      <c r="A3545" t="str">
        <f t="shared" si="55"/>
        <v>2021_6460</v>
      </c>
      <c r="D3545" s="126">
        <v>3543</v>
      </c>
      <c r="E3545" s="127">
        <v>6460</v>
      </c>
      <c r="F3545" s="127" t="s">
        <v>251</v>
      </c>
      <c r="G3545" s="127">
        <v>6460</v>
      </c>
      <c r="H3545" s="127">
        <v>2021</v>
      </c>
      <c r="I3545" s="127">
        <v>0</v>
      </c>
      <c r="J3545" s="127">
        <v>1</v>
      </c>
      <c r="K3545" s="127">
        <v>662.9</v>
      </c>
      <c r="L3545" s="127">
        <v>664</v>
      </c>
      <c r="M3545" s="127">
        <v>450110.18</v>
      </c>
      <c r="N3545" s="127">
        <v>242612.95</v>
      </c>
      <c r="O3545" s="127">
        <v>244466.98</v>
      </c>
      <c r="P3545" s="127">
        <v>353155.6</v>
      </c>
      <c r="Q3545" s="127">
        <v>679</v>
      </c>
    </row>
    <row r="3546" spans="1:17" ht="25.5" x14ac:dyDescent="0.2">
      <c r="A3546" t="str">
        <f t="shared" si="55"/>
        <v>2021_6462</v>
      </c>
      <c r="D3546" s="126">
        <v>3544</v>
      </c>
      <c r="E3546" s="127">
        <v>6462</v>
      </c>
      <c r="F3546" s="127" t="s">
        <v>252</v>
      </c>
      <c r="G3546" s="127">
        <v>6462</v>
      </c>
      <c r="H3546" s="127">
        <v>2021</v>
      </c>
      <c r="I3546" s="127">
        <v>0</v>
      </c>
      <c r="J3546" s="127">
        <v>1</v>
      </c>
      <c r="K3546" s="127">
        <v>278.60000000000002</v>
      </c>
      <c r="L3546" s="127">
        <v>218</v>
      </c>
      <c r="M3546" s="127">
        <v>871412.04</v>
      </c>
      <c r="N3546" s="127">
        <v>153349.79999999999</v>
      </c>
      <c r="O3546" s="127">
        <v>154669.71</v>
      </c>
      <c r="P3546" s="127">
        <v>70961.61</v>
      </c>
      <c r="Q3546" s="127">
        <v>3127.82</v>
      </c>
    </row>
    <row r="3547" spans="1:17" x14ac:dyDescent="0.2">
      <c r="A3547" t="str">
        <f t="shared" si="55"/>
        <v>2021_6471</v>
      </c>
      <c r="D3547" s="126">
        <v>3545</v>
      </c>
      <c r="E3547" s="127">
        <v>6471</v>
      </c>
      <c r="F3547" s="127" t="s">
        <v>253</v>
      </c>
      <c r="G3547" s="127">
        <v>6471</v>
      </c>
      <c r="H3547" s="127">
        <v>2021</v>
      </c>
      <c r="I3547" s="127">
        <v>0</v>
      </c>
      <c r="J3547" s="127">
        <v>1</v>
      </c>
      <c r="K3547" s="127">
        <v>395</v>
      </c>
      <c r="L3547" s="127">
        <v>358</v>
      </c>
      <c r="M3547" s="127">
        <v>183264.19</v>
      </c>
      <c r="N3547" s="127">
        <v>100789.98</v>
      </c>
      <c r="O3547" s="127">
        <v>101419.49</v>
      </c>
      <c r="P3547" s="127">
        <v>137546.60999999999</v>
      </c>
      <c r="Q3547" s="127">
        <v>463.96</v>
      </c>
    </row>
    <row r="3548" spans="1:17" ht="25.5" x14ac:dyDescent="0.2">
      <c r="A3548" t="str">
        <f t="shared" si="55"/>
        <v>2021_6509</v>
      </c>
      <c r="D3548" s="126">
        <v>3546</v>
      </c>
      <c r="E3548" s="127">
        <v>6509</v>
      </c>
      <c r="F3548" s="127" t="s">
        <v>254</v>
      </c>
      <c r="G3548" s="127">
        <v>6509</v>
      </c>
      <c r="H3548" s="127">
        <v>2021</v>
      </c>
      <c r="I3548" s="127">
        <v>0</v>
      </c>
      <c r="J3548" s="127">
        <v>1</v>
      </c>
      <c r="K3548" s="127">
        <v>347.7</v>
      </c>
      <c r="L3548" s="127">
        <v>321.5</v>
      </c>
      <c r="M3548" s="127">
        <v>909213.1</v>
      </c>
      <c r="N3548" s="127">
        <v>100398.67</v>
      </c>
      <c r="O3548" s="127">
        <v>161955.81</v>
      </c>
      <c r="P3548" s="127">
        <v>244303.04</v>
      </c>
      <c r="Q3548" s="127">
        <v>2614.94</v>
      </c>
    </row>
    <row r="3549" spans="1:17" ht="25.5" x14ac:dyDescent="0.2">
      <c r="A3549" t="str">
        <f t="shared" si="55"/>
        <v>2021_6512</v>
      </c>
      <c r="D3549" s="126">
        <v>3547</v>
      </c>
      <c r="E3549" s="127">
        <v>6512</v>
      </c>
      <c r="F3549" s="127" t="s">
        <v>255</v>
      </c>
      <c r="G3549" s="127">
        <v>6512</v>
      </c>
      <c r="H3549" s="127">
        <v>2021</v>
      </c>
      <c r="I3549" s="127">
        <v>0</v>
      </c>
      <c r="J3549" s="127">
        <v>1</v>
      </c>
      <c r="K3549" s="127">
        <v>309.89999999999998</v>
      </c>
      <c r="L3549" s="127">
        <v>304.2</v>
      </c>
      <c r="M3549" s="127">
        <v>773967.77</v>
      </c>
      <c r="N3549" s="127">
        <v>197378.68</v>
      </c>
      <c r="O3549" s="127">
        <v>198357.13</v>
      </c>
      <c r="P3549" s="127">
        <v>87777.12</v>
      </c>
      <c r="Q3549" s="127">
        <v>2497.48</v>
      </c>
    </row>
    <row r="3550" spans="1:17" ht="25.5" x14ac:dyDescent="0.2">
      <c r="A3550" t="str">
        <f t="shared" si="55"/>
        <v>2021_6516</v>
      </c>
      <c r="D3550" s="126">
        <v>3548</v>
      </c>
      <c r="E3550" s="127">
        <v>6516</v>
      </c>
      <c r="F3550" s="127" t="s">
        <v>256</v>
      </c>
      <c r="G3550" s="127">
        <v>6516</v>
      </c>
      <c r="H3550" s="127">
        <v>2021</v>
      </c>
      <c r="I3550" s="127">
        <v>0</v>
      </c>
      <c r="J3550" s="127">
        <v>1</v>
      </c>
      <c r="K3550" s="127">
        <v>159</v>
      </c>
      <c r="L3550" s="127">
        <v>48</v>
      </c>
      <c r="M3550" s="127">
        <v>610204.62</v>
      </c>
      <c r="N3550" s="127">
        <v>153153.74</v>
      </c>
      <c r="O3550" s="127">
        <v>155414.23000000001</v>
      </c>
      <c r="P3550" s="127">
        <v>73483.5</v>
      </c>
      <c r="Q3550" s="127">
        <v>3837.76</v>
      </c>
    </row>
    <row r="3551" spans="1:17" ht="25.5" x14ac:dyDescent="0.2">
      <c r="A3551" t="str">
        <f t="shared" si="55"/>
        <v>2021_6534</v>
      </c>
      <c r="D3551" s="126">
        <v>3549</v>
      </c>
      <c r="E3551" s="127">
        <v>6534</v>
      </c>
      <c r="F3551" s="127" t="s">
        <v>257</v>
      </c>
      <c r="G3551" s="127">
        <v>6534</v>
      </c>
      <c r="H3551" s="127">
        <v>2021</v>
      </c>
      <c r="I3551" s="127">
        <v>0</v>
      </c>
      <c r="J3551" s="127">
        <v>1</v>
      </c>
      <c r="K3551" s="127">
        <v>726.1</v>
      </c>
      <c r="L3551" s="127">
        <v>768</v>
      </c>
      <c r="M3551" s="127">
        <v>38419.24</v>
      </c>
      <c r="N3551" s="127">
        <v>263359.02</v>
      </c>
      <c r="O3551" s="127">
        <v>264636.77</v>
      </c>
      <c r="P3551" s="127">
        <v>276729.86</v>
      </c>
      <c r="Q3551" s="127">
        <v>52.91</v>
      </c>
    </row>
    <row r="3552" spans="1:17" x14ac:dyDescent="0.2">
      <c r="A3552" t="str">
        <f t="shared" si="55"/>
        <v>2021_6536</v>
      </c>
      <c r="D3552" s="126">
        <v>3550</v>
      </c>
      <c r="E3552" s="127">
        <v>1935</v>
      </c>
      <c r="F3552" s="127" t="s">
        <v>258</v>
      </c>
      <c r="G3552" s="127">
        <v>6536</v>
      </c>
      <c r="H3552" s="127">
        <v>2021</v>
      </c>
      <c r="I3552" s="127">
        <v>0</v>
      </c>
      <c r="J3552" s="127">
        <v>1</v>
      </c>
      <c r="K3552" s="127">
        <v>992.8</v>
      </c>
      <c r="L3552" s="127">
        <v>972.4</v>
      </c>
      <c r="M3552" s="127">
        <v>1119902.31</v>
      </c>
      <c r="N3552" s="127">
        <v>583347.68000000005</v>
      </c>
      <c r="O3552" s="127">
        <v>599184.51</v>
      </c>
      <c r="P3552" s="127">
        <v>380125.65</v>
      </c>
      <c r="Q3552" s="127">
        <v>1128.02</v>
      </c>
    </row>
    <row r="3553" spans="1:17" x14ac:dyDescent="0.2">
      <c r="A3553" t="str">
        <f t="shared" si="55"/>
        <v>2021_6561</v>
      </c>
      <c r="D3553" s="126">
        <v>3551</v>
      </c>
      <c r="E3553" s="127">
        <v>6561</v>
      </c>
      <c r="F3553" s="127" t="s">
        <v>259</v>
      </c>
      <c r="G3553" s="127">
        <v>6561</v>
      </c>
      <c r="H3553" s="127">
        <v>2021</v>
      </c>
      <c r="I3553" s="127">
        <v>0</v>
      </c>
      <c r="J3553" s="127">
        <v>1</v>
      </c>
      <c r="K3553" s="127">
        <v>372</v>
      </c>
      <c r="L3553" s="127">
        <v>275</v>
      </c>
      <c r="M3553" s="127">
        <v>586073.93000000005</v>
      </c>
      <c r="N3553" s="127">
        <v>313387.46999999997</v>
      </c>
      <c r="O3553" s="127">
        <v>356827.87</v>
      </c>
      <c r="P3553" s="127">
        <v>137189.82999999999</v>
      </c>
      <c r="Q3553" s="127">
        <v>1575.47</v>
      </c>
    </row>
    <row r="3554" spans="1:17" ht="25.5" x14ac:dyDescent="0.2">
      <c r="A3554" t="str">
        <f t="shared" si="55"/>
        <v>2021_6579</v>
      </c>
      <c r="D3554" s="126">
        <v>3552</v>
      </c>
      <c r="E3554" s="127">
        <v>6579</v>
      </c>
      <c r="F3554" s="127" t="s">
        <v>260</v>
      </c>
      <c r="G3554" s="127">
        <v>6579</v>
      </c>
      <c r="H3554" s="127">
        <v>2021</v>
      </c>
      <c r="I3554" s="127">
        <v>0</v>
      </c>
      <c r="J3554" s="127">
        <v>1</v>
      </c>
      <c r="K3554" s="127">
        <v>3368</v>
      </c>
      <c r="L3554" s="127">
        <v>3887.2</v>
      </c>
      <c r="M3554" s="127">
        <v>1333091.44</v>
      </c>
      <c r="N3554" s="127">
        <v>944387.77</v>
      </c>
      <c r="O3554" s="127">
        <v>976477.56</v>
      </c>
      <c r="P3554" s="127">
        <v>719833.81</v>
      </c>
      <c r="Q3554" s="127">
        <v>395.81</v>
      </c>
    </row>
    <row r="3555" spans="1:17" ht="38.25" x14ac:dyDescent="0.2">
      <c r="A3555" t="str">
        <f t="shared" si="55"/>
        <v>2021_6592</v>
      </c>
      <c r="D3555" s="126">
        <v>3553</v>
      </c>
      <c r="E3555" s="127">
        <v>6592</v>
      </c>
      <c r="F3555" s="127" t="s">
        <v>399</v>
      </c>
      <c r="G3555" s="127">
        <v>6592</v>
      </c>
      <c r="H3555" s="127">
        <v>2021</v>
      </c>
      <c r="I3555" s="127">
        <v>0</v>
      </c>
      <c r="J3555" s="127">
        <v>1</v>
      </c>
      <c r="K3555" s="127">
        <v>939.7</v>
      </c>
      <c r="L3555" s="127">
        <v>774.1</v>
      </c>
      <c r="M3555" s="127">
        <v>702662.4</v>
      </c>
      <c r="N3555" s="127">
        <v>371616.34</v>
      </c>
      <c r="O3555" s="127">
        <v>377816.03</v>
      </c>
      <c r="P3555" s="127">
        <v>293285.93</v>
      </c>
      <c r="Q3555" s="127">
        <v>747.75</v>
      </c>
    </row>
    <row r="3556" spans="1:17" ht="25.5" x14ac:dyDescent="0.2">
      <c r="A3556" t="str">
        <f t="shared" si="55"/>
        <v>2021_6615</v>
      </c>
      <c r="D3556" s="126">
        <v>3554</v>
      </c>
      <c r="E3556" s="127">
        <v>6615</v>
      </c>
      <c r="F3556" s="127" t="s">
        <v>261</v>
      </c>
      <c r="G3556" s="127">
        <v>6615</v>
      </c>
      <c r="H3556" s="127">
        <v>2021</v>
      </c>
      <c r="I3556" s="127">
        <v>0</v>
      </c>
      <c r="J3556" s="127">
        <v>1</v>
      </c>
      <c r="K3556" s="127">
        <v>779.3</v>
      </c>
      <c r="L3556" s="127">
        <v>930.5</v>
      </c>
      <c r="M3556" s="127">
        <v>95839.7</v>
      </c>
      <c r="N3556" s="127">
        <v>252917.33</v>
      </c>
      <c r="O3556" s="127">
        <v>258989.71</v>
      </c>
      <c r="P3556" s="127">
        <v>292107.98</v>
      </c>
      <c r="Q3556" s="127">
        <v>122.98</v>
      </c>
    </row>
    <row r="3557" spans="1:17" x14ac:dyDescent="0.2">
      <c r="A3557" t="str">
        <f t="shared" si="55"/>
        <v>2021_6651</v>
      </c>
      <c r="D3557" s="126">
        <v>3555</v>
      </c>
      <c r="E3557" s="127">
        <v>6651</v>
      </c>
      <c r="F3557" s="127" t="s">
        <v>262</v>
      </c>
      <c r="G3557" s="127">
        <v>6651</v>
      </c>
      <c r="H3557" s="127">
        <v>2021</v>
      </c>
      <c r="I3557" s="127">
        <v>0</v>
      </c>
      <c r="J3557" s="127">
        <v>1</v>
      </c>
      <c r="K3557" s="127">
        <v>273</v>
      </c>
      <c r="L3557" s="127">
        <v>266.60000000000002</v>
      </c>
      <c r="M3557" s="127">
        <v>465248.19</v>
      </c>
      <c r="N3557" s="127">
        <v>101837.37</v>
      </c>
      <c r="O3557" s="127">
        <v>121264.09</v>
      </c>
      <c r="P3557" s="127">
        <v>195904.99</v>
      </c>
      <c r="Q3557" s="127">
        <v>1704.21</v>
      </c>
    </row>
    <row r="3558" spans="1:17" ht="38.25" x14ac:dyDescent="0.2">
      <c r="A3558" t="str">
        <f t="shared" si="55"/>
        <v>2021_6660</v>
      </c>
      <c r="D3558" s="126">
        <v>3556</v>
      </c>
      <c r="E3558" s="127">
        <v>6660</v>
      </c>
      <c r="F3558" s="127" t="s">
        <v>263</v>
      </c>
      <c r="G3558" s="127">
        <v>6660</v>
      </c>
      <c r="H3558" s="127">
        <v>2021</v>
      </c>
      <c r="I3558" s="127">
        <v>0</v>
      </c>
      <c r="J3558" s="127">
        <v>1</v>
      </c>
      <c r="K3558" s="127">
        <v>1547.4</v>
      </c>
      <c r="L3558" s="127">
        <v>1455.2</v>
      </c>
      <c r="M3558" s="127">
        <v>525576.16</v>
      </c>
      <c r="N3558" s="127">
        <v>795373.58</v>
      </c>
      <c r="O3558" s="127">
        <v>869819.16</v>
      </c>
      <c r="P3558" s="127">
        <v>669378.72</v>
      </c>
      <c r="Q3558" s="127">
        <v>339.65</v>
      </c>
    </row>
    <row r="3559" spans="1:17" x14ac:dyDescent="0.2">
      <c r="A3559" t="str">
        <f t="shared" si="55"/>
        <v>2021_6700</v>
      </c>
      <c r="D3559" s="126">
        <v>3557</v>
      </c>
      <c r="E3559" s="127">
        <v>6700</v>
      </c>
      <c r="F3559" s="127" t="s">
        <v>264</v>
      </c>
      <c r="G3559" s="127">
        <v>6700</v>
      </c>
      <c r="H3559" s="127">
        <v>2021</v>
      </c>
      <c r="I3559" s="127">
        <v>0</v>
      </c>
      <c r="J3559" s="127">
        <v>1</v>
      </c>
      <c r="K3559" s="127">
        <v>459</v>
      </c>
      <c r="L3559" s="127">
        <v>455.7</v>
      </c>
      <c r="M3559" s="127">
        <v>101838.92</v>
      </c>
      <c r="N3559" s="127">
        <v>126730.42</v>
      </c>
      <c r="O3559" s="127">
        <v>127746.87</v>
      </c>
      <c r="P3559" s="127">
        <v>277364.03000000003</v>
      </c>
      <c r="Q3559" s="127">
        <v>221.87</v>
      </c>
    </row>
    <row r="3560" spans="1:17" x14ac:dyDescent="0.2">
      <c r="A3560" t="str">
        <f t="shared" si="55"/>
        <v>2021_6759</v>
      </c>
      <c r="D3560" s="126">
        <v>3558</v>
      </c>
      <c r="E3560" s="127">
        <v>6759</v>
      </c>
      <c r="F3560" s="127" t="s">
        <v>265</v>
      </c>
      <c r="G3560" s="127">
        <v>6759</v>
      </c>
      <c r="H3560" s="127">
        <v>2021</v>
      </c>
      <c r="I3560" s="127">
        <v>0</v>
      </c>
      <c r="J3560" s="127">
        <v>1</v>
      </c>
      <c r="K3560" s="127">
        <v>557.29999999999995</v>
      </c>
      <c r="L3560" s="127">
        <v>525</v>
      </c>
      <c r="M3560" s="127">
        <v>455519.92</v>
      </c>
      <c r="N3560" s="127">
        <v>300906.98</v>
      </c>
      <c r="O3560" s="127">
        <v>316209.55</v>
      </c>
      <c r="P3560" s="127">
        <v>408412.62</v>
      </c>
      <c r="Q3560" s="127">
        <v>817.37</v>
      </c>
    </row>
    <row r="3561" spans="1:17" ht="25.5" x14ac:dyDescent="0.2">
      <c r="A3561" t="str">
        <f t="shared" si="55"/>
        <v>2021_6762</v>
      </c>
      <c r="D3561" s="126">
        <v>3559</v>
      </c>
      <c r="E3561" s="127">
        <v>6762</v>
      </c>
      <c r="F3561" s="127" t="s">
        <v>266</v>
      </c>
      <c r="G3561" s="127">
        <v>6762</v>
      </c>
      <c r="H3561" s="127">
        <v>2021</v>
      </c>
      <c r="I3561" s="127">
        <v>0</v>
      </c>
      <c r="J3561" s="127">
        <v>1</v>
      </c>
      <c r="K3561" s="127">
        <v>676.8</v>
      </c>
      <c r="L3561" s="127">
        <v>705</v>
      </c>
      <c r="M3561" s="127">
        <v>286244.08</v>
      </c>
      <c r="N3561" s="127">
        <v>284509.56</v>
      </c>
      <c r="O3561" s="127">
        <v>286346.12</v>
      </c>
      <c r="P3561" s="127">
        <v>286397.11</v>
      </c>
      <c r="Q3561" s="127">
        <v>422.94</v>
      </c>
    </row>
    <row r="3562" spans="1:17" ht="25.5" x14ac:dyDescent="0.2">
      <c r="A3562" t="str">
        <f t="shared" si="55"/>
        <v>2021_6768</v>
      </c>
      <c r="D3562" s="126">
        <v>3560</v>
      </c>
      <c r="E3562" s="127">
        <v>6768</v>
      </c>
      <c r="F3562" s="127" t="s">
        <v>267</v>
      </c>
      <c r="G3562" s="127">
        <v>6768</v>
      </c>
      <c r="H3562" s="127">
        <v>2021</v>
      </c>
      <c r="I3562" s="127">
        <v>0</v>
      </c>
      <c r="J3562" s="127">
        <v>1</v>
      </c>
      <c r="K3562" s="127">
        <v>1615.5</v>
      </c>
      <c r="L3562" s="127">
        <v>1564.5</v>
      </c>
      <c r="M3562" s="127">
        <v>2751417.15</v>
      </c>
      <c r="N3562" s="127">
        <v>1735743.47</v>
      </c>
      <c r="O3562" s="127">
        <v>1761104.68</v>
      </c>
      <c r="P3562" s="127">
        <v>600632.85</v>
      </c>
      <c r="Q3562" s="127">
        <v>1703.14</v>
      </c>
    </row>
    <row r="3563" spans="1:17" x14ac:dyDescent="0.2">
      <c r="A3563" t="str">
        <f t="shared" si="55"/>
        <v>2021_6795</v>
      </c>
      <c r="D3563" s="126">
        <v>3561</v>
      </c>
      <c r="E3563" s="127">
        <v>6795</v>
      </c>
      <c r="F3563" s="127" t="s">
        <v>268</v>
      </c>
      <c r="G3563" s="127">
        <v>6795</v>
      </c>
      <c r="H3563" s="127">
        <v>2021</v>
      </c>
      <c r="I3563" s="127">
        <v>0</v>
      </c>
      <c r="J3563" s="127">
        <v>1</v>
      </c>
      <c r="K3563" s="127">
        <v>10626.6</v>
      </c>
      <c r="L3563" s="127">
        <v>10348.9</v>
      </c>
      <c r="M3563" s="127">
        <v>1440238.86</v>
      </c>
      <c r="N3563" s="127">
        <v>1824536.21</v>
      </c>
      <c r="O3563" s="127">
        <v>1928471.44</v>
      </c>
      <c r="P3563" s="127">
        <v>1860609.66</v>
      </c>
      <c r="Q3563" s="127">
        <v>135.53</v>
      </c>
    </row>
    <row r="3564" spans="1:17" x14ac:dyDescent="0.2">
      <c r="A3564" t="str">
        <f t="shared" si="55"/>
        <v>2021_6822</v>
      </c>
      <c r="D3564" s="126">
        <v>3562</v>
      </c>
      <c r="E3564" s="127">
        <v>6822</v>
      </c>
      <c r="F3564" s="127" t="s">
        <v>269</v>
      </c>
      <c r="G3564" s="127">
        <v>6822</v>
      </c>
      <c r="H3564" s="127">
        <v>2021</v>
      </c>
      <c r="I3564" s="127">
        <v>0</v>
      </c>
      <c r="J3564" s="127">
        <v>1</v>
      </c>
      <c r="K3564" s="127">
        <v>11994.7</v>
      </c>
      <c r="L3564" s="127">
        <v>11644.7</v>
      </c>
      <c r="M3564" s="127">
        <v>7817383.2199999997</v>
      </c>
      <c r="N3564" s="127">
        <v>5052093.3600000003</v>
      </c>
      <c r="O3564" s="127">
        <v>5241382.66</v>
      </c>
      <c r="P3564" s="127">
        <v>1656974.06</v>
      </c>
      <c r="Q3564" s="127">
        <v>651.74</v>
      </c>
    </row>
    <row r="3565" spans="1:17" ht="38.25" x14ac:dyDescent="0.2">
      <c r="A3565" t="str">
        <f t="shared" si="55"/>
        <v>2021_6840</v>
      </c>
      <c r="D3565" s="126">
        <v>3563</v>
      </c>
      <c r="E3565" s="127">
        <v>6840</v>
      </c>
      <c r="F3565" s="127" t="s">
        <v>270</v>
      </c>
      <c r="G3565" s="127">
        <v>6840</v>
      </c>
      <c r="H3565" s="127">
        <v>2021</v>
      </c>
      <c r="I3565" s="127">
        <v>0</v>
      </c>
      <c r="J3565" s="127">
        <v>1</v>
      </c>
      <c r="K3565" s="127">
        <v>2119.1</v>
      </c>
      <c r="L3565" s="127">
        <v>2238.5</v>
      </c>
      <c r="M3565" s="127">
        <v>989769.36</v>
      </c>
      <c r="N3565" s="127">
        <v>425189.33</v>
      </c>
      <c r="O3565" s="127">
        <v>446804.68</v>
      </c>
      <c r="P3565" s="127">
        <v>328223.15000000002</v>
      </c>
      <c r="Q3565" s="127">
        <v>467.07</v>
      </c>
    </row>
    <row r="3566" spans="1:17" x14ac:dyDescent="0.2">
      <c r="A3566" t="str">
        <f t="shared" si="55"/>
        <v>2021_6854</v>
      </c>
      <c r="D3566" s="126">
        <v>3564</v>
      </c>
      <c r="E3566" s="127">
        <v>6854</v>
      </c>
      <c r="F3566" s="127" t="s">
        <v>271</v>
      </c>
      <c r="G3566" s="127">
        <v>6854</v>
      </c>
      <c r="H3566" s="127">
        <v>2021</v>
      </c>
      <c r="I3566" s="127">
        <v>0</v>
      </c>
      <c r="J3566" s="127">
        <v>1</v>
      </c>
      <c r="K3566" s="127">
        <v>545.20000000000005</v>
      </c>
      <c r="L3566" s="127">
        <v>586.1</v>
      </c>
      <c r="M3566" s="127">
        <v>259930.8</v>
      </c>
      <c r="N3566" s="127">
        <v>280168.73</v>
      </c>
      <c r="O3566" s="127">
        <v>287927.03999999998</v>
      </c>
      <c r="P3566" s="127">
        <v>380044.33</v>
      </c>
      <c r="Q3566" s="127">
        <v>476.76</v>
      </c>
    </row>
    <row r="3567" spans="1:17" ht="25.5" x14ac:dyDescent="0.2">
      <c r="A3567" t="str">
        <f t="shared" si="55"/>
        <v>2021_6867</v>
      </c>
      <c r="D3567" s="126">
        <v>3565</v>
      </c>
      <c r="E3567" s="127">
        <v>6867</v>
      </c>
      <c r="F3567" s="127" t="s">
        <v>272</v>
      </c>
      <c r="G3567" s="127">
        <v>6867</v>
      </c>
      <c r="H3567" s="127">
        <v>2021</v>
      </c>
      <c r="I3567" s="127">
        <v>0</v>
      </c>
      <c r="J3567" s="127">
        <v>1</v>
      </c>
      <c r="K3567" s="127">
        <v>1740</v>
      </c>
      <c r="L3567" s="127">
        <v>1736.7</v>
      </c>
      <c r="M3567" s="127">
        <v>29185.4</v>
      </c>
      <c r="N3567" s="127">
        <v>355312.43</v>
      </c>
      <c r="O3567" s="127">
        <v>371175.17</v>
      </c>
      <c r="P3567" s="127">
        <v>654248.57999999996</v>
      </c>
      <c r="Q3567" s="127">
        <v>16.77</v>
      </c>
    </row>
    <row r="3568" spans="1:17" ht="38.25" x14ac:dyDescent="0.2">
      <c r="A3568" t="str">
        <f t="shared" si="55"/>
        <v>2021_6921</v>
      </c>
      <c r="D3568" s="126">
        <v>3566</v>
      </c>
      <c r="E3568" s="127">
        <v>6921</v>
      </c>
      <c r="F3568" s="127" t="s">
        <v>273</v>
      </c>
      <c r="G3568" s="127">
        <v>6921</v>
      </c>
      <c r="H3568" s="127">
        <v>2021</v>
      </c>
      <c r="I3568" s="127">
        <v>0</v>
      </c>
      <c r="J3568" s="127">
        <v>1</v>
      </c>
      <c r="K3568" s="127">
        <v>307</v>
      </c>
      <c r="L3568" s="127">
        <v>328</v>
      </c>
      <c r="M3568" s="127">
        <v>1039167.29</v>
      </c>
      <c r="N3568" s="127">
        <v>452333.82</v>
      </c>
      <c r="O3568" s="127">
        <v>459833.04</v>
      </c>
      <c r="P3568" s="127">
        <v>77492.850000000006</v>
      </c>
      <c r="Q3568" s="127">
        <v>3384.91</v>
      </c>
    </row>
    <row r="3569" spans="1:17" ht="25.5" x14ac:dyDescent="0.2">
      <c r="A3569" t="str">
        <f t="shared" si="55"/>
        <v>2021_6930</v>
      </c>
      <c r="D3569" s="126">
        <v>3567</v>
      </c>
      <c r="E3569" s="127">
        <v>6930</v>
      </c>
      <c r="F3569" s="127" t="s">
        <v>274</v>
      </c>
      <c r="G3569" s="127">
        <v>6930</v>
      </c>
      <c r="H3569" s="127">
        <v>2021</v>
      </c>
      <c r="I3569" s="127">
        <v>0</v>
      </c>
      <c r="J3569" s="127">
        <v>1</v>
      </c>
      <c r="K3569" s="127">
        <v>757.9</v>
      </c>
      <c r="L3569" s="127">
        <v>780.2</v>
      </c>
      <c r="M3569" s="127">
        <v>588691.9</v>
      </c>
      <c r="N3569" s="127">
        <v>86671.46</v>
      </c>
      <c r="O3569" s="127">
        <v>87556</v>
      </c>
      <c r="P3569" s="127">
        <v>282533.74</v>
      </c>
      <c r="Q3569" s="127">
        <v>776.74</v>
      </c>
    </row>
    <row r="3570" spans="1:17" ht="38.25" x14ac:dyDescent="0.2">
      <c r="A3570" t="str">
        <f t="shared" si="55"/>
        <v>2021_6937</v>
      </c>
      <c r="D3570" s="126">
        <v>3568</v>
      </c>
      <c r="E3570" s="127">
        <v>6937</v>
      </c>
      <c r="F3570" s="127" t="s">
        <v>347</v>
      </c>
      <c r="G3570" s="127">
        <v>6937</v>
      </c>
      <c r="H3570" s="127">
        <v>2021</v>
      </c>
      <c r="I3570" s="127">
        <v>0</v>
      </c>
      <c r="J3570" s="127">
        <v>1</v>
      </c>
      <c r="K3570" s="127">
        <v>445</v>
      </c>
      <c r="L3570" s="127">
        <v>917</v>
      </c>
      <c r="M3570" s="127">
        <v>161600.32000000001</v>
      </c>
      <c r="N3570" s="127">
        <v>204078.98</v>
      </c>
      <c r="O3570" s="127">
        <v>215030.56</v>
      </c>
      <c r="P3570" s="127">
        <v>182879.85</v>
      </c>
      <c r="Q3570" s="127">
        <v>363.15</v>
      </c>
    </row>
    <row r="3571" spans="1:17" ht="25.5" x14ac:dyDescent="0.2">
      <c r="A3571" t="str">
        <f t="shared" si="55"/>
        <v>2021_6943</v>
      </c>
      <c r="D3571" s="126">
        <v>3569</v>
      </c>
      <c r="E3571" s="127">
        <v>6943</v>
      </c>
      <c r="F3571" s="127" t="s">
        <v>275</v>
      </c>
      <c r="G3571" s="127">
        <v>6943</v>
      </c>
      <c r="H3571" s="127">
        <v>2021</v>
      </c>
      <c r="I3571" s="127">
        <v>0</v>
      </c>
      <c r="J3571" s="127">
        <v>1</v>
      </c>
      <c r="K3571" s="127">
        <v>262</v>
      </c>
      <c r="L3571" s="127">
        <v>267.10000000000002</v>
      </c>
      <c r="M3571" s="127">
        <v>185957.24</v>
      </c>
      <c r="N3571" s="127">
        <v>125722.98</v>
      </c>
      <c r="O3571" s="127">
        <v>135293.18</v>
      </c>
      <c r="P3571" s="127">
        <v>82389.399999999994</v>
      </c>
      <c r="Q3571" s="127">
        <v>709.76</v>
      </c>
    </row>
    <row r="3572" spans="1:17" ht="38.25" x14ac:dyDescent="0.2">
      <c r="A3572" t="str">
        <f t="shared" si="55"/>
        <v>2021_6264</v>
      </c>
      <c r="D3572" s="126">
        <v>3570</v>
      </c>
      <c r="E3572" s="127">
        <v>6264</v>
      </c>
      <c r="F3572" s="127" t="s">
        <v>276</v>
      </c>
      <c r="G3572" s="127">
        <v>6264</v>
      </c>
      <c r="H3572" s="127">
        <v>2021</v>
      </c>
      <c r="I3572" s="127">
        <v>0</v>
      </c>
      <c r="J3572" s="127">
        <v>1</v>
      </c>
      <c r="K3572" s="127">
        <v>954.7</v>
      </c>
      <c r="L3572" s="127">
        <v>811.1</v>
      </c>
      <c r="M3572" s="127">
        <v>384247.62</v>
      </c>
      <c r="N3572" s="127">
        <v>303305.28000000003</v>
      </c>
      <c r="O3572" s="127">
        <v>309287.81</v>
      </c>
      <c r="P3572" s="127">
        <v>309518.28999999998</v>
      </c>
      <c r="Q3572" s="127">
        <v>402.48</v>
      </c>
    </row>
    <row r="3573" spans="1:17" ht="38.25" x14ac:dyDescent="0.2">
      <c r="A3573" t="str">
        <f t="shared" si="55"/>
        <v>2021_6950</v>
      </c>
      <c r="D3573" s="126">
        <v>3571</v>
      </c>
      <c r="E3573" s="127">
        <v>6950</v>
      </c>
      <c r="F3573" s="127" t="s">
        <v>348</v>
      </c>
      <c r="G3573" s="127">
        <v>6950</v>
      </c>
      <c r="H3573" s="127">
        <v>2021</v>
      </c>
      <c r="I3573" s="127">
        <v>0</v>
      </c>
      <c r="J3573" s="127">
        <v>1</v>
      </c>
      <c r="K3573" s="127">
        <v>1399.3</v>
      </c>
      <c r="L3573" s="127">
        <v>1335</v>
      </c>
      <c r="M3573" s="127">
        <v>687959.5</v>
      </c>
      <c r="N3573" s="127">
        <v>227073.6</v>
      </c>
      <c r="O3573" s="127">
        <v>236818.97</v>
      </c>
      <c r="P3573" s="127">
        <v>430375.86</v>
      </c>
      <c r="Q3573" s="127">
        <v>491.65</v>
      </c>
    </row>
    <row r="3574" spans="1:17" ht="38.25" x14ac:dyDescent="0.2">
      <c r="A3574" t="str">
        <f t="shared" si="55"/>
        <v>2021_6957</v>
      </c>
      <c r="D3574" s="126">
        <v>3572</v>
      </c>
      <c r="E3574" s="127">
        <v>6957</v>
      </c>
      <c r="F3574" s="127" t="s">
        <v>277</v>
      </c>
      <c r="G3574" s="127">
        <v>6957</v>
      </c>
      <c r="H3574" s="127">
        <v>2021</v>
      </c>
      <c r="I3574" s="127">
        <v>0</v>
      </c>
      <c r="J3574" s="127">
        <v>1</v>
      </c>
      <c r="K3574" s="127">
        <v>8820.1</v>
      </c>
      <c r="L3574" s="127">
        <v>8991</v>
      </c>
      <c r="M3574" s="127">
        <v>11855740.310000001</v>
      </c>
      <c r="N3574" s="127">
        <v>1844073.92</v>
      </c>
      <c r="O3574" s="127">
        <v>2085773.42</v>
      </c>
      <c r="P3574" s="127">
        <v>6141633.1600000001</v>
      </c>
      <c r="Q3574" s="127">
        <v>1344.17</v>
      </c>
    </row>
    <row r="3575" spans="1:17" ht="25.5" x14ac:dyDescent="0.2">
      <c r="A3575" t="str">
        <f t="shared" si="55"/>
        <v>2021_5922</v>
      </c>
      <c r="D3575" s="126">
        <v>3573</v>
      </c>
      <c r="E3575" s="127">
        <v>5922</v>
      </c>
      <c r="F3575" s="127" t="s">
        <v>349</v>
      </c>
      <c r="G3575" s="127">
        <v>5922</v>
      </c>
      <c r="H3575" s="127">
        <v>2021</v>
      </c>
      <c r="I3575" s="127">
        <v>0</v>
      </c>
      <c r="J3575" s="127">
        <v>1</v>
      </c>
      <c r="K3575" s="127">
        <v>726.7</v>
      </c>
      <c r="L3575" s="127">
        <v>677.7</v>
      </c>
      <c r="M3575" s="127">
        <v>705948.28</v>
      </c>
      <c r="N3575" s="127">
        <v>151687.66</v>
      </c>
      <c r="O3575" s="127">
        <v>177731.96</v>
      </c>
      <c r="P3575" s="127">
        <v>378189.68</v>
      </c>
      <c r="Q3575" s="127">
        <v>971.44</v>
      </c>
    </row>
    <row r="3576" spans="1:17" ht="25.5" x14ac:dyDescent="0.2">
      <c r="A3576" t="str">
        <f t="shared" si="55"/>
        <v>2021_819</v>
      </c>
      <c r="D3576" s="126">
        <v>3574</v>
      </c>
      <c r="E3576" s="127">
        <v>819</v>
      </c>
      <c r="F3576" s="127" t="s">
        <v>278</v>
      </c>
      <c r="G3576" s="127">
        <v>819</v>
      </c>
      <c r="H3576" s="127">
        <v>2021</v>
      </c>
      <c r="I3576" s="127">
        <v>0</v>
      </c>
      <c r="J3576" s="127">
        <v>1</v>
      </c>
      <c r="K3576" s="127">
        <v>566.4</v>
      </c>
      <c r="L3576" s="127">
        <v>566.4</v>
      </c>
      <c r="M3576" s="127">
        <v>432157.54</v>
      </c>
      <c r="N3576" s="127">
        <v>351949.32</v>
      </c>
      <c r="O3576" s="127">
        <v>359524.9</v>
      </c>
      <c r="P3576" s="127">
        <v>437753.9</v>
      </c>
      <c r="Q3576" s="127">
        <v>762.99</v>
      </c>
    </row>
    <row r="3577" spans="1:17" ht="25.5" x14ac:dyDescent="0.2">
      <c r="A3577" t="str">
        <f t="shared" si="55"/>
        <v>2021_6969</v>
      </c>
      <c r="D3577" s="126">
        <v>3575</v>
      </c>
      <c r="E3577" s="127">
        <v>6969</v>
      </c>
      <c r="F3577" s="127" t="s">
        <v>279</v>
      </c>
      <c r="G3577" s="127">
        <v>6969</v>
      </c>
      <c r="H3577" s="127">
        <v>2021</v>
      </c>
      <c r="I3577" s="127">
        <v>0</v>
      </c>
      <c r="J3577" s="127">
        <v>1</v>
      </c>
      <c r="K3577" s="127">
        <v>339.7</v>
      </c>
      <c r="L3577" s="127">
        <v>277.10000000000002</v>
      </c>
      <c r="M3577" s="127">
        <v>958290.4</v>
      </c>
      <c r="N3577" s="127">
        <v>256947.83</v>
      </c>
      <c r="O3577" s="127">
        <v>267219.58</v>
      </c>
      <c r="P3577" s="127">
        <v>222925.67</v>
      </c>
      <c r="Q3577" s="127">
        <v>2820.99</v>
      </c>
    </row>
    <row r="3578" spans="1:17" ht="25.5" x14ac:dyDescent="0.2">
      <c r="A3578" t="str">
        <f t="shared" si="55"/>
        <v>2021_6975</v>
      </c>
      <c r="D3578" s="126">
        <v>3576</v>
      </c>
      <c r="E3578" s="127">
        <v>6975</v>
      </c>
      <c r="F3578" s="127" t="s">
        <v>280</v>
      </c>
      <c r="G3578" s="127">
        <v>6975</v>
      </c>
      <c r="H3578" s="127">
        <v>2021</v>
      </c>
      <c r="I3578" s="127">
        <v>0</v>
      </c>
      <c r="J3578" s="127">
        <v>1</v>
      </c>
      <c r="K3578" s="127">
        <v>1238.5</v>
      </c>
      <c r="L3578" s="127">
        <v>1247.5</v>
      </c>
      <c r="M3578" s="127">
        <v>387423.53</v>
      </c>
      <c r="N3578" s="127">
        <v>352691.35</v>
      </c>
      <c r="O3578" s="127">
        <v>356415.34</v>
      </c>
      <c r="P3578" s="127">
        <v>223815.64</v>
      </c>
      <c r="Q3578" s="127">
        <v>312.82</v>
      </c>
    </row>
    <row r="3579" spans="1:17" ht="25.5" x14ac:dyDescent="0.2">
      <c r="A3579" t="str">
        <f t="shared" si="55"/>
        <v>2021_6983</v>
      </c>
      <c r="D3579" s="126">
        <v>3577</v>
      </c>
      <c r="E3579" s="127">
        <v>6983</v>
      </c>
      <c r="F3579" s="127" t="s">
        <v>281</v>
      </c>
      <c r="G3579" s="127">
        <v>6983</v>
      </c>
      <c r="H3579" s="127">
        <v>2021</v>
      </c>
      <c r="I3579" s="127">
        <v>0</v>
      </c>
      <c r="J3579" s="127">
        <v>1</v>
      </c>
      <c r="K3579" s="127">
        <v>940.6</v>
      </c>
      <c r="L3579" s="127">
        <v>912.6</v>
      </c>
      <c r="M3579" s="127">
        <v>290412.55</v>
      </c>
      <c r="N3579" s="127">
        <v>213130.16</v>
      </c>
      <c r="O3579" s="127">
        <v>218138.71</v>
      </c>
      <c r="P3579" s="127">
        <v>199831.53</v>
      </c>
      <c r="Q3579" s="127">
        <v>308.75</v>
      </c>
    </row>
    <row r="3580" spans="1:17" ht="25.5" x14ac:dyDescent="0.2">
      <c r="A3580" t="str">
        <f t="shared" si="55"/>
        <v>2021_6985</v>
      </c>
      <c r="D3580" s="126">
        <v>3578</v>
      </c>
      <c r="E3580" s="127">
        <v>6985</v>
      </c>
      <c r="F3580" s="127" t="s">
        <v>282</v>
      </c>
      <c r="G3580" s="127">
        <v>6985</v>
      </c>
      <c r="H3580" s="127">
        <v>2021</v>
      </c>
      <c r="I3580" s="127">
        <v>0</v>
      </c>
      <c r="J3580" s="127">
        <v>1</v>
      </c>
      <c r="K3580" s="127">
        <v>815.3</v>
      </c>
      <c r="L3580" s="127">
        <v>925.6</v>
      </c>
      <c r="M3580" s="127">
        <v>150757.93</v>
      </c>
      <c r="N3580" s="127">
        <v>153056.04999999999</v>
      </c>
      <c r="O3580" s="127">
        <v>156901.41</v>
      </c>
      <c r="P3580" s="127">
        <v>207276.22</v>
      </c>
      <c r="Q3580" s="127">
        <v>184.91</v>
      </c>
    </row>
    <row r="3581" spans="1:17" ht="25.5" x14ac:dyDescent="0.2">
      <c r="A3581" t="str">
        <f t="shared" si="55"/>
        <v>2021_6987</v>
      </c>
      <c r="D3581" s="126">
        <v>3579</v>
      </c>
      <c r="E3581" s="127">
        <v>6987</v>
      </c>
      <c r="F3581" s="127" t="s">
        <v>283</v>
      </c>
      <c r="G3581" s="127">
        <v>6987</v>
      </c>
      <c r="H3581" s="127">
        <v>2021</v>
      </c>
      <c r="I3581" s="127">
        <v>0</v>
      </c>
      <c r="J3581" s="127">
        <v>1</v>
      </c>
      <c r="K3581" s="127">
        <v>630.20000000000005</v>
      </c>
      <c r="L3581" s="127">
        <v>603.20000000000005</v>
      </c>
      <c r="M3581" s="127">
        <v>1404479.1</v>
      </c>
      <c r="N3581" s="127">
        <v>347624.13</v>
      </c>
      <c r="O3581" s="127">
        <v>358749.3</v>
      </c>
      <c r="P3581" s="127">
        <v>315266.48</v>
      </c>
      <c r="Q3581" s="127">
        <v>2228.62</v>
      </c>
    </row>
    <row r="3582" spans="1:17" ht="25.5" x14ac:dyDescent="0.2">
      <c r="A3582" t="str">
        <f t="shared" si="55"/>
        <v>2021_6990</v>
      </c>
      <c r="D3582" s="126">
        <v>3580</v>
      </c>
      <c r="E3582" s="127">
        <v>6990</v>
      </c>
      <c r="F3582" s="127" t="s">
        <v>284</v>
      </c>
      <c r="G3582" s="127">
        <v>6990</v>
      </c>
      <c r="H3582" s="127">
        <v>2021</v>
      </c>
      <c r="I3582" s="127">
        <v>0</v>
      </c>
      <c r="J3582" s="127">
        <v>1</v>
      </c>
      <c r="K3582" s="127">
        <v>829.8</v>
      </c>
      <c r="L3582" s="127">
        <v>780.7</v>
      </c>
      <c r="M3582" s="127">
        <v>291792.84999999998</v>
      </c>
      <c r="N3582" s="127">
        <v>461368.84</v>
      </c>
      <c r="O3582" s="127">
        <v>468784.45</v>
      </c>
      <c r="P3582" s="127">
        <v>439449.16</v>
      </c>
      <c r="Q3582" s="127">
        <v>351.64</v>
      </c>
    </row>
    <row r="3583" spans="1:17" ht="38.25" x14ac:dyDescent="0.2">
      <c r="A3583" t="str">
        <f t="shared" si="55"/>
        <v>2021_6961</v>
      </c>
      <c r="D3583" s="126">
        <v>3581</v>
      </c>
      <c r="E3583" s="127">
        <v>6961</v>
      </c>
      <c r="F3583" s="127" t="s">
        <v>350</v>
      </c>
      <c r="G3583" s="127">
        <v>6961</v>
      </c>
      <c r="H3583" s="127">
        <v>2021</v>
      </c>
      <c r="I3583" s="127">
        <v>0</v>
      </c>
      <c r="J3583" s="127">
        <v>1</v>
      </c>
      <c r="K3583" s="127">
        <v>3197.7</v>
      </c>
      <c r="L3583" s="127">
        <v>3433.3</v>
      </c>
      <c r="M3583" s="127">
        <v>4461602.3099999996</v>
      </c>
      <c r="N3583" s="127">
        <v>1758498.44</v>
      </c>
      <c r="O3583" s="127">
        <v>1881424.33</v>
      </c>
      <c r="P3583" s="127">
        <v>1033857.68</v>
      </c>
      <c r="Q3583" s="127">
        <v>1395.25</v>
      </c>
    </row>
    <row r="3584" spans="1:17" ht="25.5" x14ac:dyDescent="0.2">
      <c r="A3584" t="str">
        <f t="shared" si="55"/>
        <v>2021_6992</v>
      </c>
      <c r="D3584" s="126">
        <v>3582</v>
      </c>
      <c r="E3584" s="127">
        <v>6992</v>
      </c>
      <c r="F3584" s="127" t="s">
        <v>285</v>
      </c>
      <c r="G3584" s="127">
        <v>6992</v>
      </c>
      <c r="H3584" s="127">
        <v>2021</v>
      </c>
      <c r="I3584" s="127">
        <v>0</v>
      </c>
      <c r="J3584" s="127">
        <v>1</v>
      </c>
      <c r="K3584" s="127">
        <v>532.4</v>
      </c>
      <c r="L3584" s="127">
        <v>571</v>
      </c>
      <c r="M3584" s="127">
        <v>539309.26</v>
      </c>
      <c r="N3584" s="127">
        <v>419545.37</v>
      </c>
      <c r="O3584" s="127">
        <v>426027.62</v>
      </c>
      <c r="P3584" s="127">
        <v>264682.40000000002</v>
      </c>
      <c r="Q3584" s="127">
        <v>1012.98</v>
      </c>
    </row>
    <row r="3585" spans="1:17" x14ac:dyDescent="0.2">
      <c r="A3585" t="str">
        <f t="shared" si="55"/>
        <v>2021_7002</v>
      </c>
      <c r="D3585" s="126">
        <v>3583</v>
      </c>
      <c r="E3585" s="127">
        <v>7002</v>
      </c>
      <c r="F3585" s="127" t="s">
        <v>286</v>
      </c>
      <c r="G3585" s="127">
        <v>7002</v>
      </c>
      <c r="H3585" s="127">
        <v>2021</v>
      </c>
      <c r="I3585" s="127">
        <v>0</v>
      </c>
      <c r="J3585" s="127">
        <v>1</v>
      </c>
      <c r="K3585" s="127">
        <v>187.1</v>
      </c>
      <c r="L3585" s="127">
        <v>180.1</v>
      </c>
      <c r="M3585" s="127">
        <v>403084.11</v>
      </c>
      <c r="N3585" s="127">
        <v>251938.3</v>
      </c>
      <c r="O3585" s="127">
        <v>253305.7</v>
      </c>
      <c r="P3585" s="127">
        <v>193532.73</v>
      </c>
      <c r="Q3585" s="127">
        <v>2154.38</v>
      </c>
    </row>
    <row r="3586" spans="1:17" ht="25.5" x14ac:dyDescent="0.2">
      <c r="A3586" t="str">
        <f t="shared" si="55"/>
        <v>2021_7029</v>
      </c>
      <c r="D3586" s="126">
        <v>3584</v>
      </c>
      <c r="E3586" s="127">
        <v>7029</v>
      </c>
      <c r="F3586" s="127" t="s">
        <v>287</v>
      </c>
      <c r="G3586" s="127">
        <v>7029</v>
      </c>
      <c r="H3586" s="127">
        <v>2021</v>
      </c>
      <c r="I3586" s="127">
        <v>0</v>
      </c>
      <c r="J3586" s="127">
        <v>1</v>
      </c>
      <c r="K3586" s="127">
        <v>1142.5999999999999</v>
      </c>
      <c r="L3586" s="127">
        <v>1169.4000000000001</v>
      </c>
      <c r="M3586" s="127">
        <v>563718.47</v>
      </c>
      <c r="N3586" s="127">
        <v>403868.19</v>
      </c>
      <c r="O3586" s="127">
        <v>431315.79</v>
      </c>
      <c r="P3586" s="127">
        <v>453360.86</v>
      </c>
      <c r="Q3586" s="127">
        <v>493.36</v>
      </c>
    </row>
    <row r="3587" spans="1:17" x14ac:dyDescent="0.2">
      <c r="A3587" t="str">
        <f t="shared" si="55"/>
        <v>2021_7038</v>
      </c>
      <c r="D3587" s="126">
        <v>3585</v>
      </c>
      <c r="E3587" s="127">
        <v>7038</v>
      </c>
      <c r="F3587" s="127" t="s">
        <v>288</v>
      </c>
      <c r="G3587" s="127">
        <v>7038</v>
      </c>
      <c r="H3587" s="127">
        <v>2021</v>
      </c>
      <c r="I3587" s="127">
        <v>0</v>
      </c>
      <c r="J3587" s="127">
        <v>1</v>
      </c>
      <c r="K3587" s="127">
        <v>843.4</v>
      </c>
      <c r="L3587" s="127">
        <v>914.2</v>
      </c>
      <c r="M3587" s="127">
        <v>573913.69999999995</v>
      </c>
      <c r="N3587" s="127">
        <v>365450.5</v>
      </c>
      <c r="O3587" s="127">
        <v>376726.38</v>
      </c>
      <c r="P3587" s="127">
        <v>282459.28000000003</v>
      </c>
      <c r="Q3587" s="127">
        <v>680.48</v>
      </c>
    </row>
    <row r="3588" spans="1:17" ht="25.5" x14ac:dyDescent="0.2">
      <c r="A3588" t="str">
        <f t="shared" ref="A3588:A3651" si="56">CONCATENATE(H3588,"_",G3588)</f>
        <v>2021_7047</v>
      </c>
      <c r="D3588" s="126">
        <v>3586</v>
      </c>
      <c r="E3588" s="127">
        <v>7047</v>
      </c>
      <c r="F3588" s="127" t="s">
        <v>289</v>
      </c>
      <c r="G3588" s="127">
        <v>7047</v>
      </c>
      <c r="H3588" s="127">
        <v>2021</v>
      </c>
      <c r="I3588" s="127">
        <v>0</v>
      </c>
      <c r="J3588" s="127">
        <v>1</v>
      </c>
      <c r="K3588" s="127">
        <v>314</v>
      </c>
      <c r="L3588" s="127">
        <v>382.8</v>
      </c>
      <c r="M3588" s="127">
        <v>84783.57</v>
      </c>
      <c r="N3588" s="127">
        <v>48344.07</v>
      </c>
      <c r="O3588" s="127">
        <v>50713.43</v>
      </c>
      <c r="P3588" s="127">
        <v>71667.28</v>
      </c>
      <c r="Q3588" s="127">
        <v>270.01</v>
      </c>
    </row>
    <row r="3589" spans="1:17" x14ac:dyDescent="0.2">
      <c r="A3589" t="str">
        <f t="shared" si="56"/>
        <v>2021_7056</v>
      </c>
      <c r="D3589" s="126">
        <v>3587</v>
      </c>
      <c r="E3589" s="127">
        <v>7056</v>
      </c>
      <c r="F3589" s="127" t="s">
        <v>290</v>
      </c>
      <c r="G3589" s="127">
        <v>7056</v>
      </c>
      <c r="H3589" s="127">
        <v>2021</v>
      </c>
      <c r="I3589" s="127">
        <v>0</v>
      </c>
      <c r="J3589" s="127">
        <v>1</v>
      </c>
      <c r="K3589" s="127">
        <v>1669.6</v>
      </c>
      <c r="L3589" s="127">
        <v>1607.1</v>
      </c>
      <c r="M3589" s="127">
        <v>2388401.92</v>
      </c>
      <c r="N3589" s="127">
        <v>560321.6</v>
      </c>
      <c r="O3589" s="127">
        <v>583219.93000000005</v>
      </c>
      <c r="P3589" s="127">
        <v>493795.66</v>
      </c>
      <c r="Q3589" s="127">
        <v>1430.52</v>
      </c>
    </row>
    <row r="3590" spans="1:17" ht="25.5" x14ac:dyDescent="0.2">
      <c r="A3590" t="str">
        <f t="shared" si="56"/>
        <v>2021_7092</v>
      </c>
      <c r="D3590" s="126">
        <v>3588</v>
      </c>
      <c r="E3590" s="127">
        <v>7092</v>
      </c>
      <c r="F3590" s="127" t="s">
        <v>291</v>
      </c>
      <c r="G3590" s="127">
        <v>7092</v>
      </c>
      <c r="H3590" s="127">
        <v>2021</v>
      </c>
      <c r="I3590" s="127">
        <v>0</v>
      </c>
      <c r="J3590" s="127">
        <v>1</v>
      </c>
      <c r="K3590" s="127">
        <v>470.3</v>
      </c>
      <c r="L3590" s="127">
        <v>451.4</v>
      </c>
      <c r="M3590" s="127">
        <v>961317.64</v>
      </c>
      <c r="N3590" s="127">
        <v>458372.13</v>
      </c>
      <c r="O3590" s="127">
        <v>474148.62</v>
      </c>
      <c r="P3590" s="127">
        <v>360015.6</v>
      </c>
      <c r="Q3590" s="127">
        <v>2044.05</v>
      </c>
    </row>
    <row r="3591" spans="1:17" ht="25.5" x14ac:dyDescent="0.2">
      <c r="A3591" t="str">
        <f t="shared" si="56"/>
        <v>2021_7098</v>
      </c>
      <c r="D3591" s="126">
        <v>3589</v>
      </c>
      <c r="E3591" s="127">
        <v>7098</v>
      </c>
      <c r="F3591" s="127" t="s">
        <v>292</v>
      </c>
      <c r="G3591" s="127">
        <v>7098</v>
      </c>
      <c r="H3591" s="127">
        <v>2021</v>
      </c>
      <c r="I3591" s="127">
        <v>0</v>
      </c>
      <c r="J3591" s="127">
        <v>1</v>
      </c>
      <c r="K3591" s="127">
        <v>531</v>
      </c>
      <c r="L3591" s="127">
        <v>558.29999999999995</v>
      </c>
      <c r="M3591" s="127">
        <v>145190.15</v>
      </c>
      <c r="N3591" s="127">
        <v>117160.27</v>
      </c>
      <c r="O3591" s="127">
        <v>204065.02</v>
      </c>
      <c r="P3591" s="127">
        <v>225952.8</v>
      </c>
      <c r="Q3591" s="127">
        <v>273.43</v>
      </c>
    </row>
    <row r="3592" spans="1:17" ht="25.5" x14ac:dyDescent="0.2">
      <c r="A3592" t="str">
        <f t="shared" si="56"/>
        <v>2021_7110</v>
      </c>
      <c r="D3592" s="126">
        <v>3590</v>
      </c>
      <c r="E3592" s="127">
        <v>7110</v>
      </c>
      <c r="F3592" s="127" t="s">
        <v>293</v>
      </c>
      <c r="G3592" s="127">
        <v>7110</v>
      </c>
      <c r="H3592" s="127">
        <v>2021</v>
      </c>
      <c r="I3592" s="127">
        <v>0</v>
      </c>
      <c r="J3592" s="127">
        <v>1</v>
      </c>
      <c r="K3592" s="127">
        <v>1006.7</v>
      </c>
      <c r="L3592" s="127">
        <v>1045.2</v>
      </c>
      <c r="M3592" s="127">
        <v>552469.28</v>
      </c>
      <c r="N3592" s="127">
        <v>465595.03</v>
      </c>
      <c r="O3592" s="127">
        <v>499278.91</v>
      </c>
      <c r="P3592" s="127">
        <v>365804.39</v>
      </c>
      <c r="Q3592" s="127">
        <v>548.79</v>
      </c>
    </row>
    <row r="3593" spans="1:17" x14ac:dyDescent="0.2">
      <c r="A3593" t="str">
        <f t="shared" si="56"/>
        <v>2022_9</v>
      </c>
      <c r="D3593" s="126">
        <v>3591</v>
      </c>
      <c r="E3593" s="127">
        <v>9</v>
      </c>
      <c r="F3593" s="127" t="s">
        <v>0</v>
      </c>
      <c r="G3593" s="127">
        <v>9</v>
      </c>
      <c r="H3593" s="127">
        <v>2022</v>
      </c>
      <c r="I3593" s="127">
        <v>0</v>
      </c>
      <c r="J3593" s="127">
        <v>1</v>
      </c>
      <c r="K3593" s="127">
        <v>680.1</v>
      </c>
      <c r="L3593" s="127">
        <v>615.4</v>
      </c>
      <c r="M3593" s="127">
        <v>481643.96</v>
      </c>
      <c r="N3593" s="127">
        <v>333368.40000000002</v>
      </c>
      <c r="O3593" s="127">
        <v>342423.81</v>
      </c>
      <c r="P3593" s="127">
        <v>326157.71999999997</v>
      </c>
      <c r="Q3593" s="127">
        <v>708.2</v>
      </c>
    </row>
    <row r="3594" spans="1:17" x14ac:dyDescent="0.2">
      <c r="A3594" t="str">
        <f t="shared" si="56"/>
        <v>2022_441</v>
      </c>
      <c r="D3594" s="126">
        <v>3592</v>
      </c>
      <c r="E3594" s="127">
        <v>441</v>
      </c>
      <c r="F3594" s="127" t="s">
        <v>295</v>
      </c>
      <c r="G3594" s="127">
        <v>441</v>
      </c>
      <c r="H3594" s="127">
        <v>2022</v>
      </c>
      <c r="I3594" s="127">
        <v>0</v>
      </c>
      <c r="J3594" s="127">
        <v>1</v>
      </c>
      <c r="K3594" s="127">
        <v>765.3</v>
      </c>
      <c r="L3594" s="127">
        <v>696.3</v>
      </c>
      <c r="M3594" s="127">
        <v>865981.4</v>
      </c>
      <c r="N3594" s="127">
        <v>494783.23</v>
      </c>
      <c r="O3594" s="127">
        <v>523276.68</v>
      </c>
      <c r="P3594" s="127">
        <v>131133.54999999999</v>
      </c>
      <c r="Q3594" s="127">
        <v>1131.56</v>
      </c>
    </row>
    <row r="3595" spans="1:17" ht="25.5" x14ac:dyDescent="0.2">
      <c r="A3595" t="str">
        <f t="shared" si="56"/>
        <v>2022_18</v>
      </c>
      <c r="D3595" s="126">
        <v>3593</v>
      </c>
      <c r="E3595" s="127">
        <v>18</v>
      </c>
      <c r="F3595" s="127" t="s">
        <v>10</v>
      </c>
      <c r="G3595" s="127">
        <v>18</v>
      </c>
      <c r="H3595" s="127">
        <v>2022</v>
      </c>
      <c r="I3595" s="127">
        <v>0</v>
      </c>
      <c r="J3595" s="127">
        <v>1</v>
      </c>
      <c r="K3595" s="127">
        <v>309.89999999999998</v>
      </c>
      <c r="L3595" s="127">
        <v>252.6</v>
      </c>
      <c r="M3595" s="127">
        <v>205503.62</v>
      </c>
      <c r="N3595" s="127">
        <v>100030.5</v>
      </c>
      <c r="O3595" s="127">
        <v>111477.25</v>
      </c>
      <c r="P3595" s="127">
        <v>129305.60000000001</v>
      </c>
      <c r="Q3595" s="127">
        <v>663.13</v>
      </c>
    </row>
    <row r="3596" spans="1:17" ht="38.25" x14ac:dyDescent="0.2">
      <c r="A3596" t="str">
        <f t="shared" si="56"/>
        <v>2022_27</v>
      </c>
      <c r="D3596" s="126">
        <v>3594</v>
      </c>
      <c r="E3596" s="127">
        <v>27</v>
      </c>
      <c r="F3596" s="127" t="s">
        <v>324</v>
      </c>
      <c r="G3596" s="127">
        <v>27</v>
      </c>
      <c r="H3596" s="127">
        <v>2022</v>
      </c>
      <c r="I3596" s="127">
        <v>0</v>
      </c>
      <c r="J3596" s="127">
        <v>1</v>
      </c>
      <c r="K3596" s="127">
        <v>2054.8000000000002</v>
      </c>
      <c r="L3596" s="127">
        <v>2118.6</v>
      </c>
      <c r="M3596" s="127">
        <v>2338186.85</v>
      </c>
      <c r="N3596" s="127">
        <v>1158378</v>
      </c>
      <c r="O3596" s="127">
        <v>1165521.55</v>
      </c>
      <c r="P3596" s="127">
        <v>422184.89</v>
      </c>
      <c r="Q3596" s="127">
        <v>1137.9100000000001</v>
      </c>
    </row>
    <row r="3597" spans="1:17" ht="25.5" x14ac:dyDescent="0.2">
      <c r="A3597" t="str">
        <f t="shared" si="56"/>
        <v>2022_63</v>
      </c>
      <c r="D3597" s="126">
        <v>3595</v>
      </c>
      <c r="E3597" s="127">
        <v>63</v>
      </c>
      <c r="F3597" s="127" t="s">
        <v>325</v>
      </c>
      <c r="G3597" s="127">
        <v>63</v>
      </c>
      <c r="H3597" s="127">
        <v>2022</v>
      </c>
      <c r="I3597" s="127">
        <v>0</v>
      </c>
      <c r="J3597" s="127">
        <v>1</v>
      </c>
      <c r="K3597" s="127">
        <v>556</v>
      </c>
      <c r="L3597" s="127">
        <v>549</v>
      </c>
      <c r="M3597" s="127">
        <v>218372.63</v>
      </c>
      <c r="N3597" s="127">
        <v>299990.39</v>
      </c>
      <c r="O3597" s="127">
        <v>302472.15999999997</v>
      </c>
      <c r="P3597" s="127">
        <v>384853.9</v>
      </c>
      <c r="Q3597" s="127">
        <v>392.76</v>
      </c>
    </row>
    <row r="3598" spans="1:17" ht="38.25" x14ac:dyDescent="0.2">
      <c r="A3598" t="str">
        <f t="shared" si="56"/>
        <v>2022_72</v>
      </c>
      <c r="D3598" s="126">
        <v>3596</v>
      </c>
      <c r="E3598" s="127">
        <v>72</v>
      </c>
      <c r="F3598" s="127" t="s">
        <v>11</v>
      </c>
      <c r="G3598" s="127">
        <v>72</v>
      </c>
      <c r="H3598" s="127">
        <v>2022</v>
      </c>
      <c r="I3598" s="127">
        <v>0</v>
      </c>
      <c r="J3598" s="127">
        <v>1</v>
      </c>
      <c r="K3598" s="127">
        <v>195.3</v>
      </c>
      <c r="L3598" s="127">
        <v>92</v>
      </c>
      <c r="M3598" s="127">
        <v>220376.82</v>
      </c>
      <c r="N3598" s="127">
        <v>59787.3</v>
      </c>
      <c r="O3598" s="127">
        <v>68491.41</v>
      </c>
      <c r="P3598" s="127">
        <v>179267.23</v>
      </c>
      <c r="Q3598" s="127">
        <v>1128.4000000000001</v>
      </c>
    </row>
    <row r="3599" spans="1:17" x14ac:dyDescent="0.2">
      <c r="A3599" t="str">
        <f t="shared" si="56"/>
        <v>2022_81</v>
      </c>
      <c r="D3599" s="126">
        <v>3597</v>
      </c>
      <c r="E3599" s="127">
        <v>81</v>
      </c>
      <c r="F3599" s="127" t="s">
        <v>12</v>
      </c>
      <c r="G3599" s="127">
        <v>81</v>
      </c>
      <c r="H3599" s="127">
        <v>2022</v>
      </c>
      <c r="I3599" s="127">
        <v>0</v>
      </c>
      <c r="J3599" s="127">
        <v>1</v>
      </c>
      <c r="K3599" s="127">
        <v>1142.7</v>
      </c>
      <c r="L3599" s="127">
        <v>1104.5999999999999</v>
      </c>
      <c r="M3599" s="127">
        <v>1026005.76</v>
      </c>
      <c r="N3599" s="127">
        <v>300097.21000000002</v>
      </c>
      <c r="O3599" s="127">
        <v>311210.09999999998</v>
      </c>
      <c r="P3599" s="127">
        <v>338517.59</v>
      </c>
      <c r="Q3599" s="127">
        <v>897.88</v>
      </c>
    </row>
    <row r="3600" spans="1:17" x14ac:dyDescent="0.2">
      <c r="A3600" t="str">
        <f t="shared" si="56"/>
        <v>2022_99</v>
      </c>
      <c r="D3600" s="126">
        <v>3598</v>
      </c>
      <c r="E3600" s="127">
        <v>99</v>
      </c>
      <c r="F3600" s="127" t="s">
        <v>13</v>
      </c>
      <c r="G3600" s="127">
        <v>99</v>
      </c>
      <c r="H3600" s="127">
        <v>2022</v>
      </c>
      <c r="I3600" s="127">
        <v>0</v>
      </c>
      <c r="J3600" s="127">
        <v>1</v>
      </c>
      <c r="K3600" s="127">
        <v>518.79999999999995</v>
      </c>
      <c r="L3600" s="127">
        <v>688.5</v>
      </c>
      <c r="M3600" s="127">
        <v>189053.84</v>
      </c>
      <c r="N3600" s="127">
        <v>99977.5</v>
      </c>
      <c r="O3600" s="127">
        <v>100424.96000000001</v>
      </c>
      <c r="P3600" s="127">
        <v>144679.98000000001</v>
      </c>
      <c r="Q3600" s="127">
        <v>364.41</v>
      </c>
    </row>
    <row r="3601" spans="1:17" x14ac:dyDescent="0.2">
      <c r="A3601" t="str">
        <f t="shared" si="56"/>
        <v>2022_108</v>
      </c>
      <c r="D3601" s="126">
        <v>3599</v>
      </c>
      <c r="E3601" s="127">
        <v>108</v>
      </c>
      <c r="F3601" s="127" t="s">
        <v>14</v>
      </c>
      <c r="G3601" s="127">
        <v>108</v>
      </c>
      <c r="H3601" s="127">
        <v>2022</v>
      </c>
      <c r="I3601" s="127">
        <v>0</v>
      </c>
      <c r="J3601" s="127">
        <v>1</v>
      </c>
      <c r="K3601" s="127">
        <v>280.8</v>
      </c>
      <c r="L3601" s="127">
        <v>143</v>
      </c>
      <c r="M3601" s="127">
        <v>97708.6</v>
      </c>
      <c r="N3601" s="127">
        <v>49999.77</v>
      </c>
      <c r="O3601" s="127">
        <v>50604.13</v>
      </c>
      <c r="P3601" s="127">
        <v>89036.11</v>
      </c>
      <c r="Q3601" s="127">
        <v>347.97</v>
      </c>
    </row>
    <row r="3602" spans="1:17" x14ac:dyDescent="0.2">
      <c r="A3602" t="str">
        <f t="shared" si="56"/>
        <v>2022_126</v>
      </c>
      <c r="D3602" s="126">
        <v>3600</v>
      </c>
      <c r="E3602" s="127">
        <v>126</v>
      </c>
      <c r="F3602" s="127" t="s">
        <v>15</v>
      </c>
      <c r="G3602" s="127">
        <v>126</v>
      </c>
      <c r="H3602" s="127">
        <v>2022</v>
      </c>
      <c r="I3602" s="127">
        <v>0</v>
      </c>
      <c r="J3602" s="127">
        <v>2</v>
      </c>
      <c r="K3602" s="127">
        <v>1449.5</v>
      </c>
      <c r="L3602" s="127">
        <v>1453.9</v>
      </c>
      <c r="M3602" s="127">
        <v>742711.67</v>
      </c>
      <c r="N3602" s="127">
        <v>759923.77</v>
      </c>
      <c r="O3602" s="127">
        <v>783757.58</v>
      </c>
      <c r="P3602" s="127">
        <v>816239.67</v>
      </c>
      <c r="Q3602" s="127">
        <v>512.39</v>
      </c>
    </row>
    <row r="3603" spans="1:17" ht="25.5" x14ac:dyDescent="0.2">
      <c r="A3603" t="str">
        <f t="shared" si="56"/>
        <v>2022_135</v>
      </c>
      <c r="D3603" s="126">
        <v>3601</v>
      </c>
      <c r="E3603" s="127">
        <v>135</v>
      </c>
      <c r="F3603" s="127" t="s">
        <v>16</v>
      </c>
      <c r="G3603" s="127">
        <v>135</v>
      </c>
      <c r="H3603" s="127">
        <v>2022</v>
      </c>
      <c r="I3603" s="127">
        <v>0</v>
      </c>
      <c r="J3603" s="127">
        <v>1</v>
      </c>
      <c r="K3603" s="127">
        <v>1048.7</v>
      </c>
      <c r="L3603" s="127">
        <v>1036.7</v>
      </c>
      <c r="M3603" s="127">
        <v>752931.82</v>
      </c>
      <c r="N3603" s="127">
        <v>135576.56</v>
      </c>
      <c r="O3603" s="127">
        <v>144286.6</v>
      </c>
      <c r="P3603" s="127">
        <v>338094.2</v>
      </c>
      <c r="Q3603" s="127">
        <v>717.97</v>
      </c>
    </row>
    <row r="3604" spans="1:17" ht="25.5" x14ac:dyDescent="0.2">
      <c r="A3604" t="str">
        <f t="shared" si="56"/>
        <v>2022_171</v>
      </c>
      <c r="D3604" s="126">
        <v>3602</v>
      </c>
      <c r="E3604" s="127">
        <v>171</v>
      </c>
      <c r="F3604" s="127" t="s">
        <v>326</v>
      </c>
      <c r="G3604" s="127">
        <v>171</v>
      </c>
      <c r="H3604" s="127">
        <v>2022</v>
      </c>
      <c r="I3604" s="127">
        <v>0</v>
      </c>
      <c r="J3604" s="127">
        <v>1</v>
      </c>
      <c r="K3604" s="127">
        <v>856.1</v>
      </c>
      <c r="L3604" s="127">
        <v>780.1</v>
      </c>
      <c r="M3604" s="127">
        <v>885810.81</v>
      </c>
      <c r="N3604" s="127">
        <v>20011.43</v>
      </c>
      <c r="O3604" s="127">
        <v>27248.62</v>
      </c>
      <c r="P3604" s="127">
        <v>258588</v>
      </c>
      <c r="Q3604" s="127">
        <v>1034.7</v>
      </c>
    </row>
    <row r="3605" spans="1:17" x14ac:dyDescent="0.2">
      <c r="A3605" t="str">
        <f t="shared" si="56"/>
        <v>2022_225</v>
      </c>
      <c r="D3605" s="126">
        <v>3603</v>
      </c>
      <c r="E3605" s="127">
        <v>225</v>
      </c>
      <c r="F3605" s="127" t="s">
        <v>17</v>
      </c>
      <c r="G3605" s="127">
        <v>225</v>
      </c>
      <c r="H3605" s="127">
        <v>2022</v>
      </c>
      <c r="I3605" s="127">
        <v>0</v>
      </c>
      <c r="J3605" s="127">
        <v>1</v>
      </c>
      <c r="K3605" s="127">
        <v>4484.3999999999996</v>
      </c>
      <c r="L3605" s="127">
        <v>4656.1000000000004</v>
      </c>
      <c r="M3605" s="127">
        <v>2892016.6</v>
      </c>
      <c r="N3605" s="127">
        <v>1098357.46</v>
      </c>
      <c r="O3605" s="127">
        <v>1151913.6100000001</v>
      </c>
      <c r="P3605" s="127">
        <v>1116188.6599999999</v>
      </c>
      <c r="Q3605" s="127">
        <v>644.91</v>
      </c>
    </row>
    <row r="3606" spans="1:17" x14ac:dyDescent="0.2">
      <c r="A3606" t="str">
        <f t="shared" si="56"/>
        <v>2022_234</v>
      </c>
      <c r="D3606" s="126">
        <v>3604</v>
      </c>
      <c r="E3606" s="127">
        <v>234</v>
      </c>
      <c r="F3606" s="127" t="s">
        <v>18</v>
      </c>
      <c r="G3606" s="127">
        <v>234</v>
      </c>
      <c r="H3606" s="127">
        <v>2022</v>
      </c>
      <c r="I3606" s="127">
        <v>0</v>
      </c>
      <c r="J3606" s="127">
        <v>1</v>
      </c>
      <c r="K3606" s="127">
        <v>1268.4000000000001</v>
      </c>
      <c r="L3606" s="127">
        <v>1153.9000000000001</v>
      </c>
      <c r="M3606" s="127">
        <v>264735.23</v>
      </c>
      <c r="N3606" s="127">
        <v>200568.52</v>
      </c>
      <c r="O3606" s="127">
        <v>207765.77</v>
      </c>
      <c r="P3606" s="127">
        <v>253590.85</v>
      </c>
      <c r="Q3606" s="127">
        <v>208.72</v>
      </c>
    </row>
    <row r="3607" spans="1:17" x14ac:dyDescent="0.2">
      <c r="A3607" t="str">
        <f t="shared" si="56"/>
        <v>2022_243</v>
      </c>
      <c r="D3607" s="126">
        <v>3605</v>
      </c>
      <c r="E3607" s="127">
        <v>243</v>
      </c>
      <c r="F3607" s="127" t="s">
        <v>19</v>
      </c>
      <c r="G3607" s="127">
        <v>243</v>
      </c>
      <c r="H3607" s="127">
        <v>2022</v>
      </c>
      <c r="I3607" s="127">
        <v>0</v>
      </c>
      <c r="J3607" s="127">
        <v>1</v>
      </c>
      <c r="K3607" s="127">
        <v>223</v>
      </c>
      <c r="L3607" s="127">
        <v>135</v>
      </c>
      <c r="M3607" s="127">
        <v>1514985.25</v>
      </c>
      <c r="N3607" s="127">
        <v>279205.92</v>
      </c>
      <c r="O3607" s="127">
        <v>282220.81</v>
      </c>
      <c r="P3607" s="127">
        <v>46646.9</v>
      </c>
      <c r="Q3607" s="127">
        <v>6793.66</v>
      </c>
    </row>
    <row r="3608" spans="1:17" x14ac:dyDescent="0.2">
      <c r="A3608" t="str">
        <f t="shared" si="56"/>
        <v>2022_261</v>
      </c>
      <c r="D3608" s="126">
        <v>3606</v>
      </c>
      <c r="E3608" s="127">
        <v>261</v>
      </c>
      <c r="F3608" s="127" t="s">
        <v>20</v>
      </c>
      <c r="G3608" s="127">
        <v>261</v>
      </c>
      <c r="H3608" s="127">
        <v>2022</v>
      </c>
      <c r="I3608" s="127">
        <v>0</v>
      </c>
      <c r="J3608" s="127">
        <v>1</v>
      </c>
      <c r="K3608" s="127">
        <v>12512.2</v>
      </c>
      <c r="L3608" s="127">
        <v>12342.9</v>
      </c>
      <c r="M3608" s="127">
        <v>6975856.5099999998</v>
      </c>
      <c r="N3608" s="127">
        <v>1497766.41</v>
      </c>
      <c r="O3608" s="127">
        <v>1552366.61</v>
      </c>
      <c r="P3608" s="127">
        <v>1992279.05</v>
      </c>
      <c r="Q3608" s="127">
        <v>557.52</v>
      </c>
    </row>
    <row r="3609" spans="1:17" ht="38.25" x14ac:dyDescent="0.2">
      <c r="A3609" t="str">
        <f t="shared" si="56"/>
        <v>2022_279</v>
      </c>
      <c r="D3609" s="126">
        <v>3607</v>
      </c>
      <c r="E3609" s="127">
        <v>279</v>
      </c>
      <c r="F3609" s="127" t="s">
        <v>21</v>
      </c>
      <c r="G3609" s="127">
        <v>279</v>
      </c>
      <c r="H3609" s="127">
        <v>2022</v>
      </c>
      <c r="I3609" s="127">
        <v>0</v>
      </c>
      <c r="J3609" s="127">
        <v>1</v>
      </c>
      <c r="K3609" s="127">
        <v>814.8</v>
      </c>
      <c r="L3609" s="127">
        <v>809</v>
      </c>
      <c r="M3609" s="127">
        <v>382892.26</v>
      </c>
      <c r="N3609" s="127">
        <v>450456.09</v>
      </c>
      <c r="O3609" s="127">
        <v>463152.31</v>
      </c>
      <c r="P3609" s="127">
        <v>340618.36</v>
      </c>
      <c r="Q3609" s="127">
        <v>469.92</v>
      </c>
    </row>
    <row r="3610" spans="1:17" x14ac:dyDescent="0.2">
      <c r="A3610" t="str">
        <f t="shared" si="56"/>
        <v>2022_355</v>
      </c>
      <c r="D3610" s="126">
        <v>3608</v>
      </c>
      <c r="E3610" s="127">
        <v>355</v>
      </c>
      <c r="F3610" s="127" t="s">
        <v>22</v>
      </c>
      <c r="G3610" s="127">
        <v>355</v>
      </c>
      <c r="H3610" s="127">
        <v>2022</v>
      </c>
      <c r="I3610" s="127">
        <v>0</v>
      </c>
      <c r="J3610" s="127">
        <v>1</v>
      </c>
      <c r="K3610" s="127">
        <v>279.2</v>
      </c>
      <c r="L3610" s="127">
        <v>227</v>
      </c>
      <c r="M3610" s="127">
        <v>1367318.04</v>
      </c>
      <c r="N3610" s="127">
        <v>150731.07</v>
      </c>
      <c r="O3610" s="127">
        <v>158628.23000000001</v>
      </c>
      <c r="P3610" s="127">
        <v>98715.69</v>
      </c>
      <c r="Q3610" s="127">
        <v>4897.2700000000004</v>
      </c>
    </row>
    <row r="3611" spans="1:17" x14ac:dyDescent="0.2">
      <c r="A3611" t="str">
        <f t="shared" si="56"/>
        <v>2022_387</v>
      </c>
      <c r="D3611" s="126">
        <v>3609</v>
      </c>
      <c r="E3611" s="127">
        <v>387</v>
      </c>
      <c r="F3611" s="127" t="s">
        <v>23</v>
      </c>
      <c r="G3611" s="127">
        <v>387</v>
      </c>
      <c r="H3611" s="127">
        <v>2022</v>
      </c>
      <c r="I3611" s="127">
        <v>0</v>
      </c>
      <c r="J3611" s="127">
        <v>1</v>
      </c>
      <c r="K3611" s="127">
        <v>1375.2</v>
      </c>
      <c r="L3611" s="127">
        <v>1477</v>
      </c>
      <c r="M3611" s="127">
        <v>395452.65</v>
      </c>
      <c r="N3611" s="127">
        <v>0</v>
      </c>
      <c r="O3611" s="127">
        <v>11818.07</v>
      </c>
      <c r="P3611" s="127">
        <v>274827.57</v>
      </c>
      <c r="Q3611" s="127">
        <v>287.56</v>
      </c>
    </row>
    <row r="3612" spans="1:17" x14ac:dyDescent="0.2">
      <c r="A3612" t="str">
        <f t="shared" si="56"/>
        <v>2022_414</v>
      </c>
      <c r="D3612" s="126">
        <v>3610</v>
      </c>
      <c r="E3612" s="127">
        <v>414</v>
      </c>
      <c r="F3612" s="127" t="s">
        <v>24</v>
      </c>
      <c r="G3612" s="127">
        <v>414</v>
      </c>
      <c r="H3612" s="127">
        <v>2022</v>
      </c>
      <c r="I3612" s="127">
        <v>0</v>
      </c>
      <c r="J3612" s="127">
        <v>1</v>
      </c>
      <c r="K3612" s="127">
        <v>523.79999999999995</v>
      </c>
      <c r="L3612" s="127">
        <v>518.1</v>
      </c>
      <c r="M3612" s="127">
        <v>140901.37</v>
      </c>
      <c r="N3612" s="127">
        <v>330075.58</v>
      </c>
      <c r="O3612" s="127">
        <v>373515.24</v>
      </c>
      <c r="P3612" s="127">
        <v>252430.11</v>
      </c>
      <c r="Q3612" s="127">
        <v>269</v>
      </c>
    </row>
    <row r="3613" spans="1:17" x14ac:dyDescent="0.2">
      <c r="A3613" t="str">
        <f t="shared" si="56"/>
        <v>2022_540</v>
      </c>
      <c r="D3613" s="126">
        <v>3611</v>
      </c>
      <c r="E3613" s="127">
        <v>540</v>
      </c>
      <c r="F3613" s="127" t="s">
        <v>3</v>
      </c>
      <c r="G3613" s="127">
        <v>540</v>
      </c>
      <c r="H3613" s="127">
        <v>2022</v>
      </c>
      <c r="I3613" s="127">
        <v>0</v>
      </c>
      <c r="J3613" s="127">
        <v>1</v>
      </c>
      <c r="K3613" s="127">
        <v>486.9</v>
      </c>
      <c r="L3613" s="127">
        <v>504</v>
      </c>
      <c r="M3613" s="127">
        <v>1812992.03</v>
      </c>
      <c r="N3613" s="127">
        <v>352364.87</v>
      </c>
      <c r="O3613" s="127">
        <v>364934.66</v>
      </c>
      <c r="P3613" s="127">
        <v>266792.43</v>
      </c>
      <c r="Q3613" s="127">
        <v>3723.54</v>
      </c>
    </row>
    <row r="3614" spans="1:17" x14ac:dyDescent="0.2">
      <c r="A3614" t="str">
        <f t="shared" si="56"/>
        <v>2022_472</v>
      </c>
      <c r="D3614" s="126">
        <v>3612</v>
      </c>
      <c r="E3614" s="127">
        <v>472</v>
      </c>
      <c r="F3614" s="127" t="s">
        <v>25</v>
      </c>
      <c r="G3614" s="127">
        <v>472</v>
      </c>
      <c r="H3614" s="127">
        <v>2022</v>
      </c>
      <c r="I3614" s="127">
        <v>0</v>
      </c>
      <c r="J3614" s="127">
        <v>1</v>
      </c>
      <c r="K3614" s="127">
        <v>1700</v>
      </c>
      <c r="L3614" s="127">
        <v>1796.1</v>
      </c>
      <c r="M3614" s="127">
        <v>2499385.73</v>
      </c>
      <c r="N3614" s="127">
        <v>274918.39</v>
      </c>
      <c r="O3614" s="127">
        <v>305198.51</v>
      </c>
      <c r="P3614" s="127">
        <v>323236.7</v>
      </c>
      <c r="Q3614" s="127">
        <v>1470.23</v>
      </c>
    </row>
    <row r="3615" spans="1:17" x14ac:dyDescent="0.2">
      <c r="A3615" t="str">
        <f t="shared" si="56"/>
        <v>2022_513</v>
      </c>
      <c r="D3615" s="126">
        <v>3613</v>
      </c>
      <c r="E3615" s="127">
        <v>513</v>
      </c>
      <c r="F3615" s="127" t="s">
        <v>26</v>
      </c>
      <c r="G3615" s="127">
        <v>513</v>
      </c>
      <c r="H3615" s="127">
        <v>2022</v>
      </c>
      <c r="I3615" s="127">
        <v>0</v>
      </c>
      <c r="J3615" s="127">
        <v>1</v>
      </c>
      <c r="K3615" s="127">
        <v>359.2</v>
      </c>
      <c r="L3615" s="127">
        <v>451.3</v>
      </c>
      <c r="M3615" s="127">
        <v>287247.69</v>
      </c>
      <c r="N3615" s="127">
        <v>194481.07</v>
      </c>
      <c r="O3615" s="127">
        <v>195226.9</v>
      </c>
      <c r="P3615" s="127">
        <v>213815.9</v>
      </c>
      <c r="Q3615" s="127">
        <v>799.69</v>
      </c>
    </row>
    <row r="3616" spans="1:17" x14ac:dyDescent="0.2">
      <c r="A3616" t="str">
        <f t="shared" si="56"/>
        <v>2022_549</v>
      </c>
      <c r="D3616" s="126">
        <v>3614</v>
      </c>
      <c r="E3616" s="127">
        <v>549</v>
      </c>
      <c r="F3616" s="127" t="s">
        <v>27</v>
      </c>
      <c r="G3616" s="127">
        <v>549</v>
      </c>
      <c r="H3616" s="127">
        <v>2022</v>
      </c>
      <c r="I3616" s="127">
        <v>0</v>
      </c>
      <c r="J3616" s="127">
        <v>1</v>
      </c>
      <c r="K3616" s="127">
        <v>486.7</v>
      </c>
      <c r="L3616" s="127">
        <v>477.7</v>
      </c>
      <c r="M3616" s="127">
        <v>337665.85</v>
      </c>
      <c r="N3616" s="127">
        <v>371167.03</v>
      </c>
      <c r="O3616" s="127">
        <v>374816.2</v>
      </c>
      <c r="P3616" s="127">
        <v>328775.14</v>
      </c>
      <c r="Q3616" s="127">
        <v>693.79</v>
      </c>
    </row>
    <row r="3617" spans="1:17" ht="25.5" x14ac:dyDescent="0.2">
      <c r="A3617" t="str">
        <f t="shared" si="56"/>
        <v>2022_576</v>
      </c>
      <c r="D3617" s="126">
        <v>3615</v>
      </c>
      <c r="E3617" s="127">
        <v>576</v>
      </c>
      <c r="F3617" s="127" t="s">
        <v>28</v>
      </c>
      <c r="G3617" s="127">
        <v>576</v>
      </c>
      <c r="H3617" s="127">
        <v>2022</v>
      </c>
      <c r="I3617" s="127">
        <v>0</v>
      </c>
      <c r="J3617" s="127">
        <v>1</v>
      </c>
      <c r="K3617" s="127">
        <v>471.3</v>
      </c>
      <c r="L3617" s="127">
        <v>466.7</v>
      </c>
      <c r="M3617" s="127">
        <v>532222.86</v>
      </c>
      <c r="N3617" s="127">
        <v>349140.01</v>
      </c>
      <c r="O3617" s="127">
        <v>354453.84</v>
      </c>
      <c r="P3617" s="127">
        <v>114732.09</v>
      </c>
      <c r="Q3617" s="127">
        <v>1129.27</v>
      </c>
    </row>
    <row r="3618" spans="1:17" x14ac:dyDescent="0.2">
      <c r="A3618" t="str">
        <f t="shared" si="56"/>
        <v>2022_585</v>
      </c>
      <c r="D3618" s="126">
        <v>3616</v>
      </c>
      <c r="E3618" s="127">
        <v>585</v>
      </c>
      <c r="F3618" s="127" t="s">
        <v>29</v>
      </c>
      <c r="G3618" s="127">
        <v>585</v>
      </c>
      <c r="H3618" s="127">
        <v>2022</v>
      </c>
      <c r="I3618" s="127">
        <v>0</v>
      </c>
      <c r="J3618" s="127">
        <v>1</v>
      </c>
      <c r="K3618" s="127">
        <v>623.1</v>
      </c>
      <c r="L3618" s="127">
        <v>691.1</v>
      </c>
      <c r="M3618" s="127">
        <v>381869.23</v>
      </c>
      <c r="N3618" s="127">
        <v>225736.7</v>
      </c>
      <c r="O3618" s="127">
        <v>228972.12</v>
      </c>
      <c r="P3618" s="127">
        <v>135564.9</v>
      </c>
      <c r="Q3618" s="127">
        <v>612.85</v>
      </c>
    </row>
    <row r="3619" spans="1:17" ht="25.5" x14ac:dyDescent="0.2">
      <c r="A3619" t="str">
        <f t="shared" si="56"/>
        <v>2022_594</v>
      </c>
      <c r="D3619" s="126">
        <v>3617</v>
      </c>
      <c r="E3619" s="127">
        <v>594</v>
      </c>
      <c r="F3619" s="127" t="s">
        <v>30</v>
      </c>
      <c r="G3619" s="127">
        <v>594</v>
      </c>
      <c r="H3619" s="127">
        <v>2022</v>
      </c>
      <c r="I3619" s="127">
        <v>0</v>
      </c>
      <c r="J3619" s="127">
        <v>1</v>
      </c>
      <c r="K3619" s="127">
        <v>756</v>
      </c>
      <c r="L3619" s="127">
        <v>688</v>
      </c>
      <c r="M3619" s="127">
        <v>787142.05</v>
      </c>
      <c r="N3619" s="127">
        <v>50087.23</v>
      </c>
      <c r="O3619" s="127">
        <v>54368.39</v>
      </c>
      <c r="P3619" s="127">
        <v>156131.49</v>
      </c>
      <c r="Q3619" s="127">
        <v>1041.19</v>
      </c>
    </row>
    <row r="3620" spans="1:17" x14ac:dyDescent="0.2">
      <c r="A3620" t="str">
        <f t="shared" si="56"/>
        <v>2022_603</v>
      </c>
      <c r="D3620" s="126">
        <v>3618</v>
      </c>
      <c r="E3620" s="127">
        <v>603</v>
      </c>
      <c r="F3620" s="127" t="s">
        <v>31</v>
      </c>
      <c r="G3620" s="127">
        <v>603</v>
      </c>
      <c r="H3620" s="127">
        <v>2022</v>
      </c>
      <c r="I3620" s="127">
        <v>0</v>
      </c>
      <c r="J3620" s="127">
        <v>1</v>
      </c>
      <c r="K3620" s="127">
        <v>185.1</v>
      </c>
      <c r="L3620" s="127">
        <v>66</v>
      </c>
      <c r="M3620" s="127">
        <v>528227.32999999996</v>
      </c>
      <c r="N3620" s="127">
        <v>149603.21</v>
      </c>
      <c r="O3620" s="127">
        <v>154182.42000000001</v>
      </c>
      <c r="P3620" s="127">
        <v>68648.600000000006</v>
      </c>
      <c r="Q3620" s="127">
        <v>2853.74</v>
      </c>
    </row>
    <row r="3621" spans="1:17" x14ac:dyDescent="0.2">
      <c r="A3621" t="str">
        <f t="shared" si="56"/>
        <v>2022_609</v>
      </c>
      <c r="D3621" s="126">
        <v>3619</v>
      </c>
      <c r="E3621" s="127">
        <v>609</v>
      </c>
      <c r="F3621" s="127" t="s">
        <v>32</v>
      </c>
      <c r="G3621" s="127">
        <v>609</v>
      </c>
      <c r="H3621" s="127">
        <v>2022</v>
      </c>
      <c r="I3621" s="127">
        <v>0</v>
      </c>
      <c r="J3621" s="127">
        <v>1</v>
      </c>
      <c r="K3621" s="127">
        <v>1510.7</v>
      </c>
      <c r="L3621" s="127">
        <v>1495.4</v>
      </c>
      <c r="M3621" s="127">
        <v>1672845.38</v>
      </c>
      <c r="N3621" s="127">
        <v>416978.98</v>
      </c>
      <c r="O3621" s="127">
        <v>457580.38</v>
      </c>
      <c r="P3621" s="127">
        <v>525307.89</v>
      </c>
      <c r="Q3621" s="127">
        <v>1107.33</v>
      </c>
    </row>
    <row r="3622" spans="1:17" ht="25.5" x14ac:dyDescent="0.2">
      <c r="A3622" t="str">
        <f t="shared" si="56"/>
        <v>2022_621</v>
      </c>
      <c r="D3622" s="126">
        <v>3620</v>
      </c>
      <c r="E3622" s="127">
        <v>621</v>
      </c>
      <c r="F3622" s="127" t="s">
        <v>33</v>
      </c>
      <c r="G3622" s="127">
        <v>621</v>
      </c>
      <c r="H3622" s="127">
        <v>2022</v>
      </c>
      <c r="I3622" s="127">
        <v>0</v>
      </c>
      <c r="J3622" s="127">
        <v>1</v>
      </c>
      <c r="K3622" s="127">
        <v>4044.3</v>
      </c>
      <c r="L3622" s="127">
        <v>4515.7</v>
      </c>
      <c r="M3622" s="127">
        <v>5584757.4400000004</v>
      </c>
      <c r="N3622" s="127">
        <v>1150149.3400000001</v>
      </c>
      <c r="O3622" s="127">
        <v>1236512.8799999999</v>
      </c>
      <c r="P3622" s="127">
        <v>1357005.57</v>
      </c>
      <c r="Q3622" s="127">
        <v>1380.9</v>
      </c>
    </row>
    <row r="3623" spans="1:17" ht="25.5" x14ac:dyDescent="0.2">
      <c r="A3623" t="str">
        <f t="shared" si="56"/>
        <v>2022_720</v>
      </c>
      <c r="D3623" s="126">
        <v>3621</v>
      </c>
      <c r="E3623" s="127">
        <v>720</v>
      </c>
      <c r="F3623" s="127" t="s">
        <v>34</v>
      </c>
      <c r="G3623" s="127">
        <v>720</v>
      </c>
      <c r="H3623" s="127">
        <v>2022</v>
      </c>
      <c r="I3623" s="127">
        <v>0</v>
      </c>
      <c r="J3623" s="127">
        <v>1</v>
      </c>
      <c r="K3623" s="127">
        <v>2423.6999999999998</v>
      </c>
      <c r="L3623" s="127">
        <v>2505.5</v>
      </c>
      <c r="M3623" s="127">
        <v>831127.51</v>
      </c>
      <c r="N3623" s="127">
        <v>1001853.42</v>
      </c>
      <c r="O3623" s="127">
        <v>1140317.94</v>
      </c>
      <c r="P3623" s="127">
        <v>551064.61</v>
      </c>
      <c r="Q3623" s="127">
        <v>342.92</v>
      </c>
    </row>
    <row r="3624" spans="1:17" x14ac:dyDescent="0.2">
      <c r="A3624" t="str">
        <f t="shared" si="56"/>
        <v>2022_729</v>
      </c>
      <c r="D3624" s="126">
        <v>3622</v>
      </c>
      <c r="E3624" s="127">
        <v>729</v>
      </c>
      <c r="F3624" s="127" t="s">
        <v>35</v>
      </c>
      <c r="G3624" s="127">
        <v>729</v>
      </c>
      <c r="H3624" s="127">
        <v>2022</v>
      </c>
      <c r="I3624" s="127">
        <v>0</v>
      </c>
      <c r="J3624" s="127">
        <v>1</v>
      </c>
      <c r="K3624" s="127">
        <v>2020.2</v>
      </c>
      <c r="L3624" s="127">
        <v>1926.5</v>
      </c>
      <c r="M3624" s="127">
        <v>649268.39</v>
      </c>
      <c r="N3624" s="127">
        <v>587616.76</v>
      </c>
      <c r="O3624" s="127">
        <v>606886.39</v>
      </c>
      <c r="P3624" s="127">
        <v>512653.9</v>
      </c>
      <c r="Q3624" s="127">
        <v>321.39</v>
      </c>
    </row>
    <row r="3625" spans="1:17" ht="25.5" x14ac:dyDescent="0.2">
      <c r="A3625" t="str">
        <f t="shared" si="56"/>
        <v>2022_747</v>
      </c>
      <c r="D3625" s="126">
        <v>3623</v>
      </c>
      <c r="E3625" s="127">
        <v>747</v>
      </c>
      <c r="F3625" s="127" t="s">
        <v>36</v>
      </c>
      <c r="G3625" s="127">
        <v>747</v>
      </c>
      <c r="H3625" s="127">
        <v>2022</v>
      </c>
      <c r="I3625" s="127">
        <v>0</v>
      </c>
      <c r="J3625" s="127">
        <v>1</v>
      </c>
      <c r="K3625" s="127">
        <v>572.20000000000005</v>
      </c>
      <c r="L3625" s="127">
        <v>612.20000000000005</v>
      </c>
      <c r="M3625" s="127">
        <v>754903.05</v>
      </c>
      <c r="N3625" s="127">
        <v>140155.95000000001</v>
      </c>
      <c r="O3625" s="127">
        <v>142412.82999999999</v>
      </c>
      <c r="P3625" s="127">
        <v>179943.56</v>
      </c>
      <c r="Q3625" s="127">
        <v>1319.3</v>
      </c>
    </row>
    <row r="3626" spans="1:17" ht="25.5" x14ac:dyDescent="0.2">
      <c r="A3626" t="str">
        <f t="shared" si="56"/>
        <v>2022_1917</v>
      </c>
      <c r="D3626" s="126">
        <v>3624</v>
      </c>
      <c r="E3626" s="127">
        <v>1917</v>
      </c>
      <c r="F3626" s="127" t="s">
        <v>37</v>
      </c>
      <c r="G3626" s="127">
        <v>1917</v>
      </c>
      <c r="H3626" s="127">
        <v>2022</v>
      </c>
      <c r="I3626" s="127">
        <v>0</v>
      </c>
      <c r="J3626" s="127">
        <v>1</v>
      </c>
      <c r="K3626" s="127">
        <v>396.7</v>
      </c>
      <c r="L3626" s="127">
        <v>380.7</v>
      </c>
      <c r="M3626" s="127">
        <v>658567.18999999994</v>
      </c>
      <c r="N3626" s="127">
        <v>305123.90999999997</v>
      </c>
      <c r="O3626" s="127">
        <v>313789.78999999998</v>
      </c>
      <c r="P3626" s="127">
        <v>239928.43</v>
      </c>
      <c r="Q3626" s="127">
        <v>1660.11</v>
      </c>
    </row>
    <row r="3627" spans="1:17" ht="38.25" x14ac:dyDescent="0.2">
      <c r="A3627" t="str">
        <f t="shared" si="56"/>
        <v>2022_846</v>
      </c>
      <c r="D3627" s="126">
        <v>3625</v>
      </c>
      <c r="E3627" s="127">
        <v>846</v>
      </c>
      <c r="F3627" s="127" t="s">
        <v>396</v>
      </c>
      <c r="G3627" s="127">
        <v>846</v>
      </c>
      <c r="H3627" s="127">
        <v>2022</v>
      </c>
      <c r="I3627" s="127">
        <v>0</v>
      </c>
      <c r="J3627" s="127">
        <v>1</v>
      </c>
      <c r="K3627" s="127">
        <v>531.79999999999995</v>
      </c>
      <c r="L3627" s="127">
        <v>556.70000000000005</v>
      </c>
      <c r="M3627" s="127">
        <v>1121919.77</v>
      </c>
      <c r="N3627" s="127">
        <v>500088.75</v>
      </c>
      <c r="O3627" s="127">
        <v>535789.31999999995</v>
      </c>
      <c r="P3627" s="127">
        <v>334862.58</v>
      </c>
      <c r="Q3627" s="127">
        <v>2109.66</v>
      </c>
    </row>
    <row r="3628" spans="1:17" ht="25.5" x14ac:dyDescent="0.2">
      <c r="A3628" t="str">
        <f t="shared" si="56"/>
        <v>2022_882</v>
      </c>
      <c r="D3628" s="126">
        <v>3626</v>
      </c>
      <c r="E3628" s="127">
        <v>882</v>
      </c>
      <c r="F3628" s="127" t="s">
        <v>38</v>
      </c>
      <c r="G3628" s="127">
        <v>882</v>
      </c>
      <c r="H3628" s="127">
        <v>2022</v>
      </c>
      <c r="I3628" s="127">
        <v>0</v>
      </c>
      <c r="J3628" s="127">
        <v>1</v>
      </c>
      <c r="K3628" s="127">
        <v>3916.8</v>
      </c>
      <c r="L3628" s="127">
        <v>3314.8</v>
      </c>
      <c r="M3628" s="127">
        <v>4138438.91</v>
      </c>
      <c r="N3628" s="127">
        <v>1683522.22</v>
      </c>
      <c r="O3628" s="127">
        <v>1776883.21</v>
      </c>
      <c r="P3628" s="127">
        <v>1038302.8</v>
      </c>
      <c r="Q3628" s="127">
        <v>1056.5899999999999</v>
      </c>
    </row>
    <row r="3629" spans="1:17" x14ac:dyDescent="0.2">
      <c r="A3629" t="str">
        <f t="shared" si="56"/>
        <v>2022_916</v>
      </c>
      <c r="D3629" s="126">
        <v>3627</v>
      </c>
      <c r="E3629" s="127">
        <v>916</v>
      </c>
      <c r="F3629" s="127" t="s">
        <v>4</v>
      </c>
      <c r="G3629" s="127">
        <v>916</v>
      </c>
      <c r="H3629" s="127">
        <v>2022</v>
      </c>
      <c r="I3629" s="127">
        <v>0</v>
      </c>
      <c r="J3629" s="127">
        <v>1</v>
      </c>
      <c r="K3629" s="127">
        <v>269.60000000000002</v>
      </c>
      <c r="L3629" s="127">
        <v>129.4</v>
      </c>
      <c r="M3629" s="127">
        <v>336177.82</v>
      </c>
      <c r="N3629" s="127">
        <v>50148.98</v>
      </c>
      <c r="O3629" s="127">
        <v>51073.67</v>
      </c>
      <c r="P3629" s="127">
        <v>92523.6</v>
      </c>
      <c r="Q3629" s="127">
        <v>1246.95</v>
      </c>
    </row>
    <row r="3630" spans="1:17" x14ac:dyDescent="0.2">
      <c r="A3630" t="str">
        <f t="shared" si="56"/>
        <v>2022_914</v>
      </c>
      <c r="D3630" s="126">
        <v>3628</v>
      </c>
      <c r="E3630" s="127">
        <v>914</v>
      </c>
      <c r="F3630" s="127" t="s">
        <v>5</v>
      </c>
      <c r="G3630" s="127">
        <v>914</v>
      </c>
      <c r="H3630" s="127">
        <v>2022</v>
      </c>
      <c r="I3630" s="127">
        <v>0</v>
      </c>
      <c r="J3630" s="127">
        <v>1</v>
      </c>
      <c r="K3630" s="127">
        <v>466.3</v>
      </c>
      <c r="L3630" s="127">
        <v>1245</v>
      </c>
      <c r="M3630" s="127">
        <v>425670.07</v>
      </c>
      <c r="N3630" s="127">
        <v>371713.55</v>
      </c>
      <c r="O3630" s="127">
        <v>387614.28</v>
      </c>
      <c r="P3630" s="127">
        <v>212393.52</v>
      </c>
      <c r="Q3630" s="127">
        <v>912.87</v>
      </c>
    </row>
    <row r="3631" spans="1:17" ht="38.25" x14ac:dyDescent="0.2">
      <c r="A3631" t="str">
        <f t="shared" si="56"/>
        <v>2022_918</v>
      </c>
      <c r="D3631" s="126">
        <v>3629</v>
      </c>
      <c r="E3631" s="127">
        <v>918</v>
      </c>
      <c r="F3631" s="127" t="s">
        <v>39</v>
      </c>
      <c r="G3631" s="127">
        <v>918</v>
      </c>
      <c r="H3631" s="127">
        <v>2022</v>
      </c>
      <c r="I3631" s="127">
        <v>0</v>
      </c>
      <c r="J3631" s="127">
        <v>1</v>
      </c>
      <c r="K3631" s="127">
        <v>384.3</v>
      </c>
      <c r="L3631" s="127">
        <v>425.4</v>
      </c>
      <c r="M3631" s="127">
        <v>166857.76999999999</v>
      </c>
      <c r="N3631" s="127">
        <v>74978.080000000002</v>
      </c>
      <c r="O3631" s="127">
        <v>76575.38</v>
      </c>
      <c r="P3631" s="127">
        <v>203080.9</v>
      </c>
      <c r="Q3631" s="127">
        <v>434.19</v>
      </c>
    </row>
    <row r="3632" spans="1:17" ht="25.5" x14ac:dyDescent="0.2">
      <c r="A3632" t="str">
        <f t="shared" si="56"/>
        <v>2022_936</v>
      </c>
      <c r="D3632" s="126">
        <v>3630</v>
      </c>
      <c r="E3632" s="127">
        <v>936</v>
      </c>
      <c r="F3632" s="127" t="s">
        <v>40</v>
      </c>
      <c r="G3632" s="127">
        <v>936</v>
      </c>
      <c r="H3632" s="127">
        <v>2022</v>
      </c>
      <c r="I3632" s="127">
        <v>0</v>
      </c>
      <c r="J3632" s="127">
        <v>1</v>
      </c>
      <c r="K3632" s="127">
        <v>845.1</v>
      </c>
      <c r="L3632" s="127">
        <v>911.1</v>
      </c>
      <c r="M3632" s="127">
        <v>377391.59</v>
      </c>
      <c r="N3632" s="127">
        <v>207010.98</v>
      </c>
      <c r="O3632" s="127">
        <v>214690.6</v>
      </c>
      <c r="P3632" s="127">
        <v>307293.69</v>
      </c>
      <c r="Q3632" s="127">
        <v>446.56</v>
      </c>
    </row>
    <row r="3633" spans="1:17" x14ac:dyDescent="0.2">
      <c r="A3633" t="str">
        <f t="shared" si="56"/>
        <v>2022_977</v>
      </c>
      <c r="D3633" s="126">
        <v>3631</v>
      </c>
      <c r="E3633" s="127">
        <v>977</v>
      </c>
      <c r="F3633" s="127" t="s">
        <v>41</v>
      </c>
      <c r="G3633" s="127">
        <v>977</v>
      </c>
      <c r="H3633" s="127">
        <v>2022</v>
      </c>
      <c r="I3633" s="127">
        <v>0</v>
      </c>
      <c r="J3633" s="127">
        <v>1</v>
      </c>
      <c r="K3633" s="127">
        <v>581.1</v>
      </c>
      <c r="L3633" s="127">
        <v>949.7</v>
      </c>
      <c r="M3633" s="127">
        <v>104142.52</v>
      </c>
      <c r="N3633" s="127">
        <v>250065.36</v>
      </c>
      <c r="O3633" s="127">
        <v>256646.36</v>
      </c>
      <c r="P3633" s="127">
        <v>253400.21</v>
      </c>
      <c r="Q3633" s="127">
        <v>179.22</v>
      </c>
    </row>
    <row r="3634" spans="1:17" x14ac:dyDescent="0.2">
      <c r="A3634" t="str">
        <f t="shared" si="56"/>
        <v>2022_981</v>
      </c>
      <c r="D3634" s="126">
        <v>3632</v>
      </c>
      <c r="E3634" s="127">
        <v>981</v>
      </c>
      <c r="F3634" s="127" t="s">
        <v>42</v>
      </c>
      <c r="G3634" s="127">
        <v>981</v>
      </c>
      <c r="H3634" s="127">
        <v>2022</v>
      </c>
      <c r="I3634" s="127">
        <v>0</v>
      </c>
      <c r="J3634" s="127">
        <v>1</v>
      </c>
      <c r="K3634" s="127">
        <v>1978.2</v>
      </c>
      <c r="L3634" s="127">
        <v>2218.1</v>
      </c>
      <c r="M3634" s="127">
        <v>710130.22</v>
      </c>
      <c r="N3634" s="127">
        <v>400858.49</v>
      </c>
      <c r="O3634" s="127">
        <v>451077.09</v>
      </c>
      <c r="P3634" s="127">
        <v>383717.15</v>
      </c>
      <c r="Q3634" s="127">
        <v>358.98</v>
      </c>
    </row>
    <row r="3635" spans="1:17" x14ac:dyDescent="0.2">
      <c r="A3635" t="str">
        <f t="shared" si="56"/>
        <v>2022_999</v>
      </c>
      <c r="D3635" s="126">
        <v>3633</v>
      </c>
      <c r="E3635" s="127">
        <v>999</v>
      </c>
      <c r="F3635" s="127" t="s">
        <v>43</v>
      </c>
      <c r="G3635" s="127">
        <v>999</v>
      </c>
      <c r="H3635" s="127">
        <v>2022</v>
      </c>
      <c r="I3635" s="127">
        <v>0</v>
      </c>
      <c r="J3635" s="127">
        <v>1</v>
      </c>
      <c r="K3635" s="127">
        <v>1670.6</v>
      </c>
      <c r="L3635" s="127">
        <v>1677.8</v>
      </c>
      <c r="M3635" s="127">
        <v>1239956.72</v>
      </c>
      <c r="N3635" s="127">
        <v>500168.17</v>
      </c>
      <c r="O3635" s="127">
        <v>519424.14</v>
      </c>
      <c r="P3635" s="127">
        <v>785056.42</v>
      </c>
      <c r="Q3635" s="127">
        <v>742.22</v>
      </c>
    </row>
    <row r="3636" spans="1:17" ht="25.5" x14ac:dyDescent="0.2">
      <c r="A3636" t="str">
        <f t="shared" si="56"/>
        <v>2022_1044</v>
      </c>
      <c r="D3636" s="126">
        <v>3634</v>
      </c>
      <c r="E3636" s="127">
        <v>1044</v>
      </c>
      <c r="F3636" s="127" t="s">
        <v>44</v>
      </c>
      <c r="G3636" s="127">
        <v>1044</v>
      </c>
      <c r="H3636" s="127">
        <v>2022</v>
      </c>
      <c r="I3636" s="127">
        <v>0</v>
      </c>
      <c r="J3636" s="127">
        <v>1</v>
      </c>
      <c r="K3636" s="127">
        <v>5565.8</v>
      </c>
      <c r="L3636" s="127">
        <v>5752.3</v>
      </c>
      <c r="M3636" s="127">
        <v>661271.02</v>
      </c>
      <c r="N3636" s="127">
        <v>750473.01</v>
      </c>
      <c r="O3636" s="127">
        <v>772495.33</v>
      </c>
      <c r="P3636" s="127">
        <v>790628.13</v>
      </c>
      <c r="Q3636" s="127">
        <v>118.81</v>
      </c>
    </row>
    <row r="3637" spans="1:17" ht="25.5" x14ac:dyDescent="0.2">
      <c r="A3637" t="str">
        <f t="shared" si="56"/>
        <v>2022_1053</v>
      </c>
      <c r="D3637" s="126">
        <v>3635</v>
      </c>
      <c r="E3637" s="127">
        <v>1053</v>
      </c>
      <c r="F3637" s="127" t="s">
        <v>45</v>
      </c>
      <c r="G3637" s="127">
        <v>1053</v>
      </c>
      <c r="H3637" s="127">
        <v>2022</v>
      </c>
      <c r="I3637" s="127">
        <v>0</v>
      </c>
      <c r="J3637" s="127">
        <v>1</v>
      </c>
      <c r="K3637" s="127">
        <v>16086.2</v>
      </c>
      <c r="L3637" s="127">
        <v>15030</v>
      </c>
      <c r="M3637" s="127">
        <v>9506985.0500000007</v>
      </c>
      <c r="N3637" s="127">
        <v>8482541.3200000003</v>
      </c>
      <c r="O3637" s="127">
        <v>8776976.8900000006</v>
      </c>
      <c r="P3637" s="127">
        <v>7106825.1799999997</v>
      </c>
      <c r="Q3637" s="127">
        <v>591</v>
      </c>
    </row>
    <row r="3638" spans="1:17" ht="38.25" x14ac:dyDescent="0.2">
      <c r="A3638" t="str">
        <f t="shared" si="56"/>
        <v>2022_1062</v>
      </c>
      <c r="D3638" s="126">
        <v>3636</v>
      </c>
      <c r="E3638" s="127">
        <v>1062</v>
      </c>
      <c r="F3638" s="127" t="s">
        <v>46</v>
      </c>
      <c r="G3638" s="127">
        <v>1062</v>
      </c>
      <c r="H3638" s="127">
        <v>2022</v>
      </c>
      <c r="I3638" s="127">
        <v>0</v>
      </c>
      <c r="J3638" s="127">
        <v>1</v>
      </c>
      <c r="K3638" s="127">
        <v>1254.9000000000001</v>
      </c>
      <c r="L3638" s="127">
        <v>1444</v>
      </c>
      <c r="M3638" s="127">
        <v>219161.06</v>
      </c>
      <c r="N3638" s="127">
        <v>362834.73</v>
      </c>
      <c r="O3638" s="127">
        <v>454938.88</v>
      </c>
      <c r="P3638" s="127">
        <v>662272.94999999995</v>
      </c>
      <c r="Q3638" s="127">
        <v>174.64</v>
      </c>
    </row>
    <row r="3639" spans="1:17" ht="25.5" x14ac:dyDescent="0.2">
      <c r="A3639" t="str">
        <f t="shared" si="56"/>
        <v>2022_1071</v>
      </c>
      <c r="D3639" s="126">
        <v>3637</v>
      </c>
      <c r="E3639" s="127">
        <v>1071</v>
      </c>
      <c r="F3639" s="127" t="s">
        <v>47</v>
      </c>
      <c r="G3639" s="127">
        <v>1071</v>
      </c>
      <c r="H3639" s="127">
        <v>2022</v>
      </c>
      <c r="I3639" s="127">
        <v>0</v>
      </c>
      <c r="J3639" s="127">
        <v>1</v>
      </c>
      <c r="K3639" s="127">
        <v>1325.4</v>
      </c>
      <c r="L3639" s="127">
        <v>1274.4000000000001</v>
      </c>
      <c r="M3639" s="127">
        <v>1296635.23</v>
      </c>
      <c r="N3639" s="127">
        <v>501850.43</v>
      </c>
      <c r="O3639" s="127">
        <v>516083.79</v>
      </c>
      <c r="P3639" s="127">
        <v>632327.30000000005</v>
      </c>
      <c r="Q3639" s="127">
        <v>978.3</v>
      </c>
    </row>
    <row r="3640" spans="1:17" ht="25.5" x14ac:dyDescent="0.2">
      <c r="A3640" t="str">
        <f t="shared" si="56"/>
        <v>2022_1089</v>
      </c>
      <c r="D3640" s="126">
        <v>3638</v>
      </c>
      <c r="E3640" s="127">
        <v>1089</v>
      </c>
      <c r="F3640" s="127" t="s">
        <v>48</v>
      </c>
      <c r="G3640" s="127">
        <v>1089</v>
      </c>
      <c r="H3640" s="127">
        <v>2022</v>
      </c>
      <c r="I3640" s="127">
        <v>0</v>
      </c>
      <c r="J3640" s="127">
        <v>1</v>
      </c>
      <c r="K3640" s="127">
        <v>464.6</v>
      </c>
      <c r="L3640" s="127">
        <v>443</v>
      </c>
      <c r="M3640" s="127">
        <v>377137.99</v>
      </c>
      <c r="N3640" s="127">
        <v>398450.36</v>
      </c>
      <c r="O3640" s="127">
        <v>408846.57</v>
      </c>
      <c r="P3640" s="127">
        <v>207982.09</v>
      </c>
      <c r="Q3640" s="127">
        <v>811.75</v>
      </c>
    </row>
    <row r="3641" spans="1:17" ht="25.5" x14ac:dyDescent="0.2">
      <c r="A3641" t="str">
        <f t="shared" si="56"/>
        <v>2022_1080</v>
      </c>
      <c r="D3641" s="126">
        <v>3639</v>
      </c>
      <c r="E3641" s="127">
        <v>1080</v>
      </c>
      <c r="F3641" s="127" t="s">
        <v>327</v>
      </c>
      <c r="G3641" s="127">
        <v>1080</v>
      </c>
      <c r="H3641" s="127">
        <v>2022</v>
      </c>
      <c r="I3641" s="127">
        <v>0</v>
      </c>
      <c r="J3641" s="127">
        <v>1</v>
      </c>
      <c r="K3641" s="127">
        <v>437.3</v>
      </c>
      <c r="L3641" s="127">
        <v>426</v>
      </c>
      <c r="M3641" s="127">
        <v>241949.52</v>
      </c>
      <c r="N3641" s="127">
        <v>0</v>
      </c>
      <c r="O3641" s="127">
        <v>3648.34</v>
      </c>
      <c r="P3641" s="127">
        <v>139525.56</v>
      </c>
      <c r="Q3641" s="127">
        <v>553.28</v>
      </c>
    </row>
    <row r="3642" spans="1:17" ht="25.5" x14ac:dyDescent="0.2">
      <c r="A3642" t="str">
        <f t="shared" si="56"/>
        <v>2022_1082</v>
      </c>
      <c r="D3642" s="126">
        <v>3640</v>
      </c>
      <c r="E3642" s="127">
        <v>1082</v>
      </c>
      <c r="F3642" s="127" t="s">
        <v>296</v>
      </c>
      <c r="G3642" s="127">
        <v>1082</v>
      </c>
      <c r="H3642" s="127">
        <v>2022</v>
      </c>
      <c r="I3642" s="127">
        <v>0</v>
      </c>
      <c r="J3642" s="127">
        <v>1</v>
      </c>
      <c r="K3642" s="127">
        <v>1460.6</v>
      </c>
      <c r="L3642" s="127">
        <v>1532.6</v>
      </c>
      <c r="M3642" s="127">
        <v>1224676.3600000001</v>
      </c>
      <c r="N3642" s="127">
        <v>500643.94</v>
      </c>
      <c r="O3642" s="127">
        <v>522094.68</v>
      </c>
      <c r="P3642" s="127">
        <v>476579.3</v>
      </c>
      <c r="Q3642" s="127">
        <v>838.47</v>
      </c>
    </row>
    <row r="3643" spans="1:17" ht="25.5" x14ac:dyDescent="0.2">
      <c r="A3643" t="str">
        <f t="shared" si="56"/>
        <v>2022_1093</v>
      </c>
      <c r="D3643" s="126">
        <v>3641</v>
      </c>
      <c r="E3643" s="127">
        <v>1093</v>
      </c>
      <c r="F3643" s="127" t="s">
        <v>49</v>
      </c>
      <c r="G3643" s="127">
        <v>1093</v>
      </c>
      <c r="H3643" s="127">
        <v>2022</v>
      </c>
      <c r="I3643" s="127">
        <v>0</v>
      </c>
      <c r="J3643" s="127">
        <v>1</v>
      </c>
      <c r="K3643" s="127">
        <v>643.79999999999995</v>
      </c>
      <c r="L3643" s="127">
        <v>669.9</v>
      </c>
      <c r="M3643" s="127">
        <v>360073.17</v>
      </c>
      <c r="N3643" s="127">
        <v>250958.89</v>
      </c>
      <c r="O3643" s="127">
        <v>252865.88</v>
      </c>
      <c r="P3643" s="127">
        <v>276921.31</v>
      </c>
      <c r="Q3643" s="127">
        <v>559.29</v>
      </c>
    </row>
    <row r="3644" spans="1:17" ht="25.5" x14ac:dyDescent="0.2">
      <c r="A3644" t="str">
        <f t="shared" si="56"/>
        <v>2022_1079</v>
      </c>
      <c r="D3644" s="126">
        <v>3642</v>
      </c>
      <c r="E3644" s="127">
        <v>1079</v>
      </c>
      <c r="F3644" s="127" t="s">
        <v>50</v>
      </c>
      <c r="G3644" s="127">
        <v>1079</v>
      </c>
      <c r="H3644" s="127">
        <v>2022</v>
      </c>
      <c r="I3644" s="127">
        <v>0</v>
      </c>
      <c r="J3644" s="127">
        <v>1</v>
      </c>
      <c r="K3644" s="127">
        <v>777.9</v>
      </c>
      <c r="L3644" s="127">
        <v>1153.7</v>
      </c>
      <c r="M3644" s="127">
        <v>513871.05</v>
      </c>
      <c r="N3644" s="127">
        <v>0</v>
      </c>
      <c r="O3644" s="127">
        <v>795.17</v>
      </c>
      <c r="P3644" s="127">
        <v>315225.15999999997</v>
      </c>
      <c r="Q3644" s="127">
        <v>660.59</v>
      </c>
    </row>
    <row r="3645" spans="1:17" ht="25.5" x14ac:dyDescent="0.2">
      <c r="A3645" t="str">
        <f t="shared" si="56"/>
        <v>2022_1095</v>
      </c>
      <c r="D3645" s="126">
        <v>3643</v>
      </c>
      <c r="E3645" s="127">
        <v>1095</v>
      </c>
      <c r="F3645" s="127" t="s">
        <v>51</v>
      </c>
      <c r="G3645" s="127">
        <v>1095</v>
      </c>
      <c r="H3645" s="127">
        <v>2022</v>
      </c>
      <c r="I3645" s="127">
        <v>0</v>
      </c>
      <c r="J3645" s="127">
        <v>1</v>
      </c>
      <c r="K3645" s="127">
        <v>759.6</v>
      </c>
      <c r="L3645" s="127">
        <v>749.6</v>
      </c>
      <c r="M3645" s="127">
        <v>251913.61</v>
      </c>
      <c r="N3645" s="127">
        <v>300314.53000000003</v>
      </c>
      <c r="O3645" s="127">
        <v>306385.09000000003</v>
      </c>
      <c r="P3645" s="127">
        <v>252862.95</v>
      </c>
      <c r="Q3645" s="127">
        <v>331.64</v>
      </c>
    </row>
    <row r="3646" spans="1:17" ht="25.5" x14ac:dyDescent="0.2">
      <c r="A3646" t="str">
        <f t="shared" si="56"/>
        <v>2022_4772</v>
      </c>
      <c r="D3646" s="126">
        <v>3644</v>
      </c>
      <c r="E3646" s="127">
        <v>4772</v>
      </c>
      <c r="F3646" s="127" t="s">
        <v>52</v>
      </c>
      <c r="G3646" s="127">
        <v>4772</v>
      </c>
      <c r="H3646" s="127">
        <v>2022</v>
      </c>
      <c r="I3646" s="127">
        <v>0</v>
      </c>
      <c r="J3646" s="127">
        <v>1</v>
      </c>
      <c r="K3646" s="127">
        <v>797.8</v>
      </c>
      <c r="L3646" s="127">
        <v>753.4</v>
      </c>
      <c r="M3646" s="127">
        <v>147058.20000000001</v>
      </c>
      <c r="N3646" s="127">
        <v>473878.9</v>
      </c>
      <c r="O3646" s="127">
        <v>524502.48</v>
      </c>
      <c r="P3646" s="127">
        <v>673963.15</v>
      </c>
      <c r="Q3646" s="127">
        <v>184.33</v>
      </c>
    </row>
    <row r="3647" spans="1:17" x14ac:dyDescent="0.2">
      <c r="A3647" t="str">
        <f t="shared" si="56"/>
        <v>2022_1107</v>
      </c>
      <c r="D3647" s="126">
        <v>3645</v>
      </c>
      <c r="E3647" s="127">
        <v>1107</v>
      </c>
      <c r="F3647" s="127" t="s">
        <v>53</v>
      </c>
      <c r="G3647" s="127">
        <v>1107</v>
      </c>
      <c r="H3647" s="127">
        <v>2022</v>
      </c>
      <c r="I3647" s="127">
        <v>0</v>
      </c>
      <c r="J3647" s="127">
        <v>1</v>
      </c>
      <c r="K3647" s="127">
        <v>1252.3</v>
      </c>
      <c r="L3647" s="127">
        <v>1205.8</v>
      </c>
      <c r="M3647" s="127">
        <v>1409766.37</v>
      </c>
      <c r="N3647" s="127">
        <v>301492.59000000003</v>
      </c>
      <c r="O3647" s="127">
        <v>312483.28999999998</v>
      </c>
      <c r="P3647" s="127">
        <v>261272.66</v>
      </c>
      <c r="Q3647" s="127">
        <v>1125.74</v>
      </c>
    </row>
    <row r="3648" spans="1:17" ht="25.5" x14ac:dyDescent="0.2">
      <c r="A3648" t="str">
        <f t="shared" si="56"/>
        <v>2022_1116</v>
      </c>
      <c r="D3648" s="126">
        <v>3646</v>
      </c>
      <c r="E3648" s="127">
        <v>1116</v>
      </c>
      <c r="F3648" s="127" t="s">
        <v>54</v>
      </c>
      <c r="G3648" s="127">
        <v>1116</v>
      </c>
      <c r="H3648" s="127">
        <v>2022</v>
      </c>
      <c r="I3648" s="127">
        <v>0</v>
      </c>
      <c r="J3648" s="127">
        <v>1</v>
      </c>
      <c r="K3648" s="127">
        <v>1554.5</v>
      </c>
      <c r="L3648" s="127">
        <v>1546.9</v>
      </c>
      <c r="M3648" s="127">
        <v>757803.35</v>
      </c>
      <c r="N3648" s="127">
        <v>347144.25</v>
      </c>
      <c r="O3648" s="127">
        <v>375158.43</v>
      </c>
      <c r="P3648" s="127">
        <v>440150.42</v>
      </c>
      <c r="Q3648" s="127">
        <v>487.49</v>
      </c>
    </row>
    <row r="3649" spans="1:17" ht="25.5" x14ac:dyDescent="0.2">
      <c r="A3649" t="str">
        <f t="shared" si="56"/>
        <v>2022_1134</v>
      </c>
      <c r="D3649" s="126">
        <v>3647</v>
      </c>
      <c r="E3649" s="127">
        <v>1134</v>
      </c>
      <c r="F3649" s="127" t="s">
        <v>55</v>
      </c>
      <c r="G3649" s="127">
        <v>1134</v>
      </c>
      <c r="H3649" s="127">
        <v>2022</v>
      </c>
      <c r="I3649" s="127">
        <v>0</v>
      </c>
      <c r="J3649" s="127">
        <v>1</v>
      </c>
      <c r="K3649" s="127">
        <v>275.8</v>
      </c>
      <c r="L3649" s="127">
        <v>181.4</v>
      </c>
      <c r="M3649" s="127">
        <v>450705.64</v>
      </c>
      <c r="N3649" s="127">
        <v>175333.74</v>
      </c>
      <c r="O3649" s="127">
        <v>185329.85</v>
      </c>
      <c r="P3649" s="127">
        <v>122155.91</v>
      </c>
      <c r="Q3649" s="127">
        <v>1634.18</v>
      </c>
    </row>
    <row r="3650" spans="1:17" x14ac:dyDescent="0.2">
      <c r="A3650" t="str">
        <f t="shared" si="56"/>
        <v>2022_1152</v>
      </c>
      <c r="D3650" s="126">
        <v>3648</v>
      </c>
      <c r="E3650" s="127">
        <v>1152</v>
      </c>
      <c r="F3650" s="127" t="s">
        <v>56</v>
      </c>
      <c r="G3650" s="127">
        <v>1152</v>
      </c>
      <c r="H3650" s="127">
        <v>2022</v>
      </c>
      <c r="I3650" s="127">
        <v>0</v>
      </c>
      <c r="J3650" s="127">
        <v>1</v>
      </c>
      <c r="K3650" s="127">
        <v>1037.0999999999999</v>
      </c>
      <c r="L3650" s="127">
        <v>1149.2</v>
      </c>
      <c r="M3650" s="127">
        <v>960258.1</v>
      </c>
      <c r="N3650" s="127">
        <v>440172.19</v>
      </c>
      <c r="O3650" s="127">
        <v>454818.37</v>
      </c>
      <c r="P3650" s="127">
        <v>334361.90000000002</v>
      </c>
      <c r="Q3650" s="127">
        <v>925.91</v>
      </c>
    </row>
    <row r="3651" spans="1:17" x14ac:dyDescent="0.2">
      <c r="A3651" t="str">
        <f t="shared" si="56"/>
        <v>2022_1197</v>
      </c>
      <c r="D3651" s="126">
        <v>3649</v>
      </c>
      <c r="E3651" s="127">
        <v>1197</v>
      </c>
      <c r="F3651" s="127" t="s">
        <v>57</v>
      </c>
      <c r="G3651" s="127">
        <v>1197</v>
      </c>
      <c r="H3651" s="127">
        <v>2022</v>
      </c>
      <c r="I3651" s="127">
        <v>0</v>
      </c>
      <c r="J3651" s="127">
        <v>1</v>
      </c>
      <c r="K3651" s="127">
        <v>968.2</v>
      </c>
      <c r="L3651" s="127">
        <v>1030.9000000000001</v>
      </c>
      <c r="M3651" s="127">
        <v>257451.03</v>
      </c>
      <c r="N3651" s="127">
        <v>235204.61</v>
      </c>
      <c r="O3651" s="127">
        <v>240342.15</v>
      </c>
      <c r="P3651" s="127">
        <v>272560.36</v>
      </c>
      <c r="Q3651" s="127">
        <v>265.91000000000003</v>
      </c>
    </row>
    <row r="3652" spans="1:17" ht="38.25" x14ac:dyDescent="0.2">
      <c r="A3652" t="str">
        <f t="shared" ref="A3652:A3715" si="57">CONCATENATE(H3652,"_",G3652)</f>
        <v>2022_1206</v>
      </c>
      <c r="D3652" s="126">
        <v>3650</v>
      </c>
      <c r="E3652" s="127">
        <v>1206</v>
      </c>
      <c r="F3652" s="127" t="s">
        <v>58</v>
      </c>
      <c r="G3652" s="127">
        <v>1206</v>
      </c>
      <c r="H3652" s="127">
        <v>2022</v>
      </c>
      <c r="I3652" s="127">
        <v>0</v>
      </c>
      <c r="J3652" s="127">
        <v>1</v>
      </c>
      <c r="K3652" s="127">
        <v>985</v>
      </c>
      <c r="L3652" s="127">
        <v>937.3</v>
      </c>
      <c r="M3652" s="127">
        <v>590410.94999999995</v>
      </c>
      <c r="N3652" s="127">
        <v>599797.42000000004</v>
      </c>
      <c r="O3652" s="127">
        <v>615518.14</v>
      </c>
      <c r="P3652" s="127">
        <v>622939.99</v>
      </c>
      <c r="Q3652" s="127">
        <v>599.4</v>
      </c>
    </row>
    <row r="3653" spans="1:17" x14ac:dyDescent="0.2">
      <c r="A3653" t="str">
        <f t="shared" si="57"/>
        <v>2022_1211</v>
      </c>
      <c r="D3653" s="126">
        <v>3651</v>
      </c>
      <c r="E3653" s="127">
        <v>1211</v>
      </c>
      <c r="F3653" s="127" t="s">
        <v>59</v>
      </c>
      <c r="G3653" s="127">
        <v>1211</v>
      </c>
      <c r="H3653" s="127">
        <v>2022</v>
      </c>
      <c r="I3653" s="127">
        <v>0</v>
      </c>
      <c r="J3653" s="127">
        <v>1</v>
      </c>
      <c r="K3653" s="127">
        <v>1407.5</v>
      </c>
      <c r="L3653" s="127">
        <v>1267.0999999999999</v>
      </c>
      <c r="M3653" s="127">
        <v>120665.4</v>
      </c>
      <c r="N3653" s="127">
        <v>200069.65</v>
      </c>
      <c r="O3653" s="127">
        <v>205515.15</v>
      </c>
      <c r="P3653" s="127">
        <v>536186.49</v>
      </c>
      <c r="Q3653" s="127">
        <v>85.73</v>
      </c>
    </row>
    <row r="3654" spans="1:17" ht="25.5" x14ac:dyDescent="0.2">
      <c r="A3654" t="str">
        <f t="shared" si="57"/>
        <v>2022_1215</v>
      </c>
      <c r="D3654" s="126">
        <v>3652</v>
      </c>
      <c r="E3654" s="127">
        <v>1215</v>
      </c>
      <c r="F3654" s="127" t="s">
        <v>60</v>
      </c>
      <c r="G3654" s="127">
        <v>1215</v>
      </c>
      <c r="H3654" s="127">
        <v>2022</v>
      </c>
      <c r="I3654" s="127">
        <v>0</v>
      </c>
      <c r="J3654" s="127">
        <v>1</v>
      </c>
      <c r="K3654" s="127">
        <v>286.2</v>
      </c>
      <c r="L3654" s="127">
        <v>281</v>
      </c>
      <c r="M3654" s="127">
        <v>33342.76</v>
      </c>
      <c r="N3654" s="127">
        <v>110068.72</v>
      </c>
      <c r="O3654" s="127">
        <v>110771.17</v>
      </c>
      <c r="P3654" s="127">
        <v>106589.62</v>
      </c>
      <c r="Q3654" s="127">
        <v>116.5</v>
      </c>
    </row>
    <row r="3655" spans="1:17" ht="38.25" x14ac:dyDescent="0.2">
      <c r="A3655" t="str">
        <f t="shared" si="57"/>
        <v>2022_1218</v>
      </c>
      <c r="D3655" s="126">
        <v>3653</v>
      </c>
      <c r="E3655" s="127">
        <v>1218</v>
      </c>
      <c r="F3655" s="127" t="s">
        <v>61</v>
      </c>
      <c r="G3655" s="127">
        <v>1218</v>
      </c>
      <c r="H3655" s="127">
        <v>2022</v>
      </c>
      <c r="I3655" s="127">
        <v>0</v>
      </c>
      <c r="J3655" s="127">
        <v>1</v>
      </c>
      <c r="K3655" s="127">
        <v>294</v>
      </c>
      <c r="L3655" s="127">
        <v>61</v>
      </c>
      <c r="M3655" s="127">
        <v>346298.95</v>
      </c>
      <c r="N3655" s="127">
        <v>100114.57</v>
      </c>
      <c r="O3655" s="127">
        <v>113551.45</v>
      </c>
      <c r="P3655" s="127">
        <v>192493.78</v>
      </c>
      <c r="Q3655" s="127">
        <v>1177.8900000000001</v>
      </c>
    </row>
    <row r="3656" spans="1:17" ht="25.5" x14ac:dyDescent="0.2">
      <c r="A3656" t="str">
        <f t="shared" si="57"/>
        <v>2022_2763</v>
      </c>
      <c r="D3656" s="126">
        <v>3654</v>
      </c>
      <c r="E3656" s="127">
        <v>2763</v>
      </c>
      <c r="F3656" s="127" t="s">
        <v>62</v>
      </c>
      <c r="G3656" s="127">
        <v>2763</v>
      </c>
      <c r="H3656" s="127">
        <v>2022</v>
      </c>
      <c r="I3656" s="127">
        <v>0</v>
      </c>
      <c r="J3656" s="127">
        <v>1</v>
      </c>
      <c r="K3656" s="127">
        <v>601.79999999999995</v>
      </c>
      <c r="L3656" s="127">
        <v>1245.2</v>
      </c>
      <c r="M3656" s="127">
        <v>224721.12</v>
      </c>
      <c r="N3656" s="127">
        <v>275624.88</v>
      </c>
      <c r="O3656" s="127">
        <v>307109.51</v>
      </c>
      <c r="P3656" s="127">
        <v>279613.83</v>
      </c>
      <c r="Q3656" s="127">
        <v>373.41</v>
      </c>
    </row>
    <row r="3657" spans="1:17" ht="38.25" x14ac:dyDescent="0.2">
      <c r="A3657" t="str">
        <f t="shared" si="57"/>
        <v>2022_1221</v>
      </c>
      <c r="D3657" s="126">
        <v>3655</v>
      </c>
      <c r="E3657" s="127">
        <v>1221</v>
      </c>
      <c r="F3657" s="127" t="s">
        <v>328</v>
      </c>
      <c r="G3657" s="127">
        <v>1221</v>
      </c>
      <c r="H3657" s="127">
        <v>2022</v>
      </c>
      <c r="I3657" s="127">
        <v>0</v>
      </c>
      <c r="J3657" s="127">
        <v>1</v>
      </c>
      <c r="K3657" s="127">
        <v>2797.8</v>
      </c>
      <c r="L3657" s="127">
        <v>2804.8</v>
      </c>
      <c r="M3657" s="127">
        <v>307146.94</v>
      </c>
      <c r="N3657" s="127">
        <v>900472.6</v>
      </c>
      <c r="O3657" s="127">
        <v>951461.44</v>
      </c>
      <c r="P3657" s="127">
        <v>934379.22</v>
      </c>
      <c r="Q3657" s="127">
        <v>109.78</v>
      </c>
    </row>
    <row r="3658" spans="1:17" ht="25.5" x14ac:dyDescent="0.2">
      <c r="A3658" t="str">
        <f t="shared" si="57"/>
        <v>2022_1233</v>
      </c>
      <c r="D3658" s="126">
        <v>3656</v>
      </c>
      <c r="E3658" s="127">
        <v>1233</v>
      </c>
      <c r="F3658" s="127" t="s">
        <v>63</v>
      </c>
      <c r="G3658" s="127">
        <v>1233</v>
      </c>
      <c r="H3658" s="127">
        <v>2022</v>
      </c>
      <c r="I3658" s="127">
        <v>0</v>
      </c>
      <c r="J3658" s="127">
        <v>1</v>
      </c>
      <c r="K3658" s="127">
        <v>1187.0999999999999</v>
      </c>
      <c r="L3658" s="127">
        <v>1374.7</v>
      </c>
      <c r="M3658" s="127">
        <v>1132646.0900000001</v>
      </c>
      <c r="N3658" s="127">
        <v>440668.37</v>
      </c>
      <c r="O3658" s="127">
        <v>452955.48</v>
      </c>
      <c r="P3658" s="127">
        <v>910495.78</v>
      </c>
      <c r="Q3658" s="127">
        <v>954.13</v>
      </c>
    </row>
    <row r="3659" spans="1:17" x14ac:dyDescent="0.2">
      <c r="A3659" t="str">
        <f t="shared" si="57"/>
        <v>2022_1278</v>
      </c>
      <c r="D3659" s="126">
        <v>3657</v>
      </c>
      <c r="E3659" s="127">
        <v>1278</v>
      </c>
      <c r="F3659" s="127" t="s">
        <v>64</v>
      </c>
      <c r="G3659" s="127">
        <v>1278</v>
      </c>
      <c r="H3659" s="127">
        <v>2022</v>
      </c>
      <c r="I3659" s="127">
        <v>0</v>
      </c>
      <c r="J3659" s="127">
        <v>1</v>
      </c>
      <c r="K3659" s="127">
        <v>3612.4</v>
      </c>
      <c r="L3659" s="127">
        <v>3289.4</v>
      </c>
      <c r="M3659" s="127">
        <v>724291.55</v>
      </c>
      <c r="N3659" s="127">
        <v>972357.79</v>
      </c>
      <c r="O3659" s="127">
        <v>1006988.13</v>
      </c>
      <c r="P3659" s="127">
        <v>667458.68000000005</v>
      </c>
      <c r="Q3659" s="127">
        <v>200.5</v>
      </c>
    </row>
    <row r="3660" spans="1:17" ht="25.5" x14ac:dyDescent="0.2">
      <c r="A3660" t="str">
        <f t="shared" si="57"/>
        <v>2022_1332</v>
      </c>
      <c r="D3660" s="126">
        <v>3658</v>
      </c>
      <c r="E3660" s="127">
        <v>1332</v>
      </c>
      <c r="F3660" s="127" t="s">
        <v>65</v>
      </c>
      <c r="G3660" s="127">
        <v>1332</v>
      </c>
      <c r="H3660" s="127">
        <v>2022</v>
      </c>
      <c r="I3660" s="127">
        <v>0</v>
      </c>
      <c r="J3660" s="127">
        <v>1</v>
      </c>
      <c r="K3660" s="127">
        <v>726.5</v>
      </c>
      <c r="L3660" s="127">
        <v>669.5</v>
      </c>
      <c r="M3660" s="127">
        <v>350201.49</v>
      </c>
      <c r="N3660" s="127">
        <v>175767.93</v>
      </c>
      <c r="O3660" s="127">
        <v>176466.49</v>
      </c>
      <c r="P3660" s="127">
        <v>234209.43</v>
      </c>
      <c r="Q3660" s="127">
        <v>482.04</v>
      </c>
    </row>
    <row r="3661" spans="1:17" ht="38.25" x14ac:dyDescent="0.2">
      <c r="A3661" t="str">
        <f t="shared" si="57"/>
        <v>2022_1337</v>
      </c>
      <c r="D3661" s="126">
        <v>3659</v>
      </c>
      <c r="E3661" s="127">
        <v>1337</v>
      </c>
      <c r="F3661" s="127" t="s">
        <v>329</v>
      </c>
      <c r="G3661" s="127">
        <v>1337</v>
      </c>
      <c r="H3661" s="127">
        <v>2022</v>
      </c>
      <c r="I3661" s="127">
        <v>0</v>
      </c>
      <c r="J3661" s="127">
        <v>1</v>
      </c>
      <c r="K3661" s="127">
        <v>5130.8999999999996</v>
      </c>
      <c r="L3661" s="127">
        <v>5436.4</v>
      </c>
      <c r="M3661" s="127">
        <v>1996603.99</v>
      </c>
      <c r="N3661" s="127">
        <v>2350254.0699999998</v>
      </c>
      <c r="O3661" s="127">
        <v>2492154.37</v>
      </c>
      <c r="P3661" s="127">
        <v>2051568.4</v>
      </c>
      <c r="Q3661" s="127">
        <v>389.13</v>
      </c>
    </row>
    <row r="3662" spans="1:17" ht="25.5" x14ac:dyDescent="0.2">
      <c r="A3662" t="str">
        <f t="shared" si="57"/>
        <v>2022_1350</v>
      </c>
      <c r="D3662" s="126">
        <v>3660</v>
      </c>
      <c r="E3662" s="127">
        <v>1350</v>
      </c>
      <c r="F3662" s="127" t="s">
        <v>66</v>
      </c>
      <c r="G3662" s="127">
        <v>1350</v>
      </c>
      <c r="H3662" s="127">
        <v>2022</v>
      </c>
      <c r="I3662" s="127">
        <v>0</v>
      </c>
      <c r="J3662" s="127">
        <v>1</v>
      </c>
      <c r="K3662" s="127">
        <v>466</v>
      </c>
      <c r="L3662" s="127">
        <v>399.8</v>
      </c>
      <c r="M3662" s="127">
        <v>406895.47</v>
      </c>
      <c r="N3662" s="127">
        <v>417157.35</v>
      </c>
      <c r="O3662" s="127">
        <v>458756.89</v>
      </c>
      <c r="P3662" s="127">
        <v>153771.74</v>
      </c>
      <c r="Q3662" s="127">
        <v>873.17</v>
      </c>
    </row>
    <row r="3663" spans="1:17" ht="25.5" x14ac:dyDescent="0.2">
      <c r="A3663" t="str">
        <f t="shared" si="57"/>
        <v>2022_1359</v>
      </c>
      <c r="D3663" s="126">
        <v>3661</v>
      </c>
      <c r="E3663" s="127">
        <v>1359</v>
      </c>
      <c r="F3663" s="127" t="s">
        <v>330</v>
      </c>
      <c r="G3663" s="127">
        <v>1359</v>
      </c>
      <c r="H3663" s="127">
        <v>2022</v>
      </c>
      <c r="I3663" s="127">
        <v>0</v>
      </c>
      <c r="J3663" s="127">
        <v>1</v>
      </c>
      <c r="K3663" s="127">
        <v>482</v>
      </c>
      <c r="L3663" s="127">
        <v>368.9</v>
      </c>
      <c r="M3663" s="127">
        <v>453346.24</v>
      </c>
      <c r="N3663" s="127">
        <v>0</v>
      </c>
      <c r="O3663" s="127">
        <v>373.9</v>
      </c>
      <c r="P3663" s="127">
        <v>173387.22</v>
      </c>
      <c r="Q3663" s="127">
        <v>940.55</v>
      </c>
    </row>
    <row r="3664" spans="1:17" ht="25.5" x14ac:dyDescent="0.2">
      <c r="A3664" t="str">
        <f t="shared" si="57"/>
        <v>2022_1368</v>
      </c>
      <c r="D3664" s="126">
        <v>3662</v>
      </c>
      <c r="E3664" s="127">
        <v>1368</v>
      </c>
      <c r="F3664" s="127" t="s">
        <v>67</v>
      </c>
      <c r="G3664" s="127">
        <v>1368</v>
      </c>
      <c r="H3664" s="127">
        <v>2022</v>
      </c>
      <c r="I3664" s="127">
        <v>0</v>
      </c>
      <c r="J3664" s="127">
        <v>1</v>
      </c>
      <c r="K3664" s="127">
        <v>756.8</v>
      </c>
      <c r="L3664" s="127">
        <v>646</v>
      </c>
      <c r="M3664" s="127">
        <v>1338041.69</v>
      </c>
      <c r="N3664" s="127">
        <v>349414.88</v>
      </c>
      <c r="O3664" s="127">
        <v>406873.66</v>
      </c>
      <c r="P3664" s="127">
        <v>455648.93</v>
      </c>
      <c r="Q3664" s="127">
        <v>1768.03</v>
      </c>
    </row>
    <row r="3665" spans="1:17" ht="38.25" x14ac:dyDescent="0.2">
      <c r="A3665" t="str">
        <f t="shared" si="57"/>
        <v>2022_1413</v>
      </c>
      <c r="D3665" s="126">
        <v>3663</v>
      </c>
      <c r="E3665" s="127">
        <v>1413</v>
      </c>
      <c r="F3665" s="127" t="s">
        <v>68</v>
      </c>
      <c r="G3665" s="127">
        <v>1413</v>
      </c>
      <c r="H3665" s="127">
        <v>2022</v>
      </c>
      <c r="I3665" s="127">
        <v>0</v>
      </c>
      <c r="J3665" s="127">
        <v>1</v>
      </c>
      <c r="K3665" s="127">
        <v>427</v>
      </c>
      <c r="L3665" s="127">
        <v>395</v>
      </c>
      <c r="M3665" s="127">
        <v>138144.10999999999</v>
      </c>
      <c r="N3665" s="127">
        <v>100062.66</v>
      </c>
      <c r="O3665" s="127">
        <v>101812.26</v>
      </c>
      <c r="P3665" s="127">
        <v>150343</v>
      </c>
      <c r="Q3665" s="127">
        <v>323.52</v>
      </c>
    </row>
    <row r="3666" spans="1:17" x14ac:dyDescent="0.2">
      <c r="A3666" t="str">
        <f t="shared" si="57"/>
        <v>2022_1431</v>
      </c>
      <c r="D3666" s="126">
        <v>3664</v>
      </c>
      <c r="E3666" s="127">
        <v>1431</v>
      </c>
      <c r="F3666" s="127" t="s">
        <v>69</v>
      </c>
      <c r="G3666" s="127">
        <v>1431</v>
      </c>
      <c r="H3666" s="127">
        <v>2022</v>
      </c>
      <c r="I3666" s="127">
        <v>0</v>
      </c>
      <c r="J3666" s="127">
        <v>1</v>
      </c>
      <c r="K3666" s="127">
        <v>412.4</v>
      </c>
      <c r="L3666" s="127">
        <v>397.5</v>
      </c>
      <c r="M3666" s="127">
        <v>818022.22</v>
      </c>
      <c r="N3666" s="127">
        <v>451164.28</v>
      </c>
      <c r="O3666" s="127">
        <v>462675.5</v>
      </c>
      <c r="P3666" s="127">
        <v>227895.13</v>
      </c>
      <c r="Q3666" s="127">
        <v>1983.57</v>
      </c>
    </row>
    <row r="3667" spans="1:17" ht="25.5" x14ac:dyDescent="0.2">
      <c r="A3667" t="str">
        <f t="shared" si="57"/>
        <v>2022_1476</v>
      </c>
      <c r="D3667" s="126">
        <v>3665</v>
      </c>
      <c r="E3667" s="127">
        <v>1476</v>
      </c>
      <c r="F3667" s="127" t="s">
        <v>70</v>
      </c>
      <c r="G3667" s="127">
        <v>1476</v>
      </c>
      <c r="H3667" s="127">
        <v>2022</v>
      </c>
      <c r="I3667" s="127">
        <v>0</v>
      </c>
      <c r="J3667" s="127">
        <v>1</v>
      </c>
      <c r="K3667" s="127">
        <v>8688.1</v>
      </c>
      <c r="L3667" s="127">
        <v>8298.1</v>
      </c>
      <c r="M3667" s="127">
        <v>2436559.71</v>
      </c>
      <c r="N3667" s="127">
        <v>1599189.96</v>
      </c>
      <c r="O3667" s="127">
        <v>1649945.92</v>
      </c>
      <c r="P3667" s="127">
        <v>1396107.04</v>
      </c>
      <c r="Q3667" s="127">
        <v>280.45</v>
      </c>
    </row>
    <row r="3668" spans="1:17" x14ac:dyDescent="0.2">
      <c r="A3668" t="str">
        <f t="shared" si="57"/>
        <v>2022_1503</v>
      </c>
      <c r="D3668" s="126">
        <v>3666</v>
      </c>
      <c r="E3668" s="127">
        <v>1503</v>
      </c>
      <c r="F3668" s="127" t="s">
        <v>71</v>
      </c>
      <c r="G3668" s="127">
        <v>1503</v>
      </c>
      <c r="H3668" s="127">
        <v>2022</v>
      </c>
      <c r="I3668" s="127">
        <v>0</v>
      </c>
      <c r="J3668" s="127">
        <v>1</v>
      </c>
      <c r="K3668" s="127">
        <v>1402</v>
      </c>
      <c r="L3668" s="127">
        <v>1358.9</v>
      </c>
      <c r="M3668" s="127">
        <v>750330.31</v>
      </c>
      <c r="N3668" s="127">
        <v>1245052.3899999999</v>
      </c>
      <c r="O3668" s="127">
        <v>1261085.17</v>
      </c>
      <c r="P3668" s="127">
        <v>848565.86</v>
      </c>
      <c r="Q3668" s="127">
        <v>535.19000000000005</v>
      </c>
    </row>
    <row r="3669" spans="1:17" ht="38.25" x14ac:dyDescent="0.2">
      <c r="A3669" t="str">
        <f t="shared" si="57"/>
        <v>2022_1576</v>
      </c>
      <c r="D3669" s="126">
        <v>3667</v>
      </c>
      <c r="E3669" s="127">
        <v>1576</v>
      </c>
      <c r="F3669" s="127" t="s">
        <v>72</v>
      </c>
      <c r="G3669" s="127">
        <v>1576</v>
      </c>
      <c r="H3669" s="127">
        <v>2022</v>
      </c>
      <c r="I3669" s="127">
        <v>0</v>
      </c>
      <c r="J3669" s="127">
        <v>1</v>
      </c>
      <c r="K3669" s="127">
        <v>3394.1</v>
      </c>
      <c r="L3669" s="127">
        <v>3459.7</v>
      </c>
      <c r="M3669" s="127">
        <v>2295521.66</v>
      </c>
      <c r="N3669" s="127">
        <v>0</v>
      </c>
      <c r="O3669" s="127">
        <v>0</v>
      </c>
      <c r="P3669" s="127">
        <v>1159992.97</v>
      </c>
      <c r="Q3669" s="127">
        <v>676.33</v>
      </c>
    </row>
    <row r="3670" spans="1:17" x14ac:dyDescent="0.2">
      <c r="A3670" t="str">
        <f t="shared" si="57"/>
        <v>2022_1602</v>
      </c>
      <c r="D3670" s="126">
        <v>3668</v>
      </c>
      <c r="E3670" s="127">
        <v>1602</v>
      </c>
      <c r="F3670" s="127" t="s">
        <v>73</v>
      </c>
      <c r="G3670" s="127">
        <v>1602</v>
      </c>
      <c r="H3670" s="127">
        <v>2022</v>
      </c>
      <c r="I3670" s="127">
        <v>0</v>
      </c>
      <c r="J3670" s="127">
        <v>1</v>
      </c>
      <c r="K3670" s="127">
        <v>468.9</v>
      </c>
      <c r="L3670" s="127">
        <v>671.1</v>
      </c>
      <c r="M3670" s="127">
        <v>174001.18</v>
      </c>
      <c r="N3670" s="127">
        <v>102800.43</v>
      </c>
      <c r="O3670" s="127">
        <v>107567.96</v>
      </c>
      <c r="P3670" s="127">
        <v>310675.05</v>
      </c>
      <c r="Q3670" s="127">
        <v>371.08</v>
      </c>
    </row>
    <row r="3671" spans="1:17" x14ac:dyDescent="0.2">
      <c r="A3671" t="str">
        <f t="shared" si="57"/>
        <v>2022_1611</v>
      </c>
      <c r="D3671" s="126">
        <v>3669</v>
      </c>
      <c r="E3671" s="127">
        <v>1611</v>
      </c>
      <c r="F3671" s="127" t="s">
        <v>74</v>
      </c>
      <c r="G3671" s="127">
        <v>1611</v>
      </c>
      <c r="H3671" s="127">
        <v>2022</v>
      </c>
      <c r="I3671" s="127">
        <v>0</v>
      </c>
      <c r="J3671" s="127">
        <v>1</v>
      </c>
      <c r="K3671" s="127">
        <v>14412.6</v>
      </c>
      <c r="L3671" s="127">
        <v>13750.5</v>
      </c>
      <c r="M3671" s="127">
        <v>7537998.8200000003</v>
      </c>
      <c r="N3671" s="127">
        <v>4809391.2</v>
      </c>
      <c r="O3671" s="127">
        <v>5736001.7800000003</v>
      </c>
      <c r="P3671" s="127">
        <v>4498725.62</v>
      </c>
      <c r="Q3671" s="127">
        <v>523.01</v>
      </c>
    </row>
    <row r="3672" spans="1:17" ht="25.5" x14ac:dyDescent="0.2">
      <c r="A3672" t="str">
        <f t="shared" si="57"/>
        <v>2022_1619</v>
      </c>
      <c r="D3672" s="126">
        <v>3670</v>
      </c>
      <c r="E3672" s="127">
        <v>1619</v>
      </c>
      <c r="F3672" s="127" t="s">
        <v>75</v>
      </c>
      <c r="G3672" s="127">
        <v>1619</v>
      </c>
      <c r="H3672" s="127">
        <v>2022</v>
      </c>
      <c r="I3672" s="127">
        <v>0</v>
      </c>
      <c r="J3672" s="127">
        <v>1</v>
      </c>
      <c r="K3672" s="127">
        <v>1182.5</v>
      </c>
      <c r="L3672" s="127">
        <v>1263.8</v>
      </c>
      <c r="M3672" s="127">
        <v>893521.3</v>
      </c>
      <c r="N3672" s="127">
        <v>574518.35</v>
      </c>
      <c r="O3672" s="127">
        <v>580159.79</v>
      </c>
      <c r="P3672" s="127">
        <v>312411</v>
      </c>
      <c r="Q3672" s="127">
        <v>755.62</v>
      </c>
    </row>
    <row r="3673" spans="1:17" x14ac:dyDescent="0.2">
      <c r="A3673" t="str">
        <f t="shared" si="57"/>
        <v>2022_1638</v>
      </c>
      <c r="D3673" s="126">
        <v>3671</v>
      </c>
      <c r="E3673" s="127">
        <v>1638</v>
      </c>
      <c r="F3673" s="127" t="s">
        <v>331</v>
      </c>
      <c r="G3673" s="127">
        <v>1638</v>
      </c>
      <c r="H3673" s="127">
        <v>2022</v>
      </c>
      <c r="I3673" s="127">
        <v>0</v>
      </c>
      <c r="J3673" s="127">
        <v>1</v>
      </c>
      <c r="K3673" s="127">
        <v>1530.5</v>
      </c>
      <c r="L3673" s="127">
        <v>1625.4</v>
      </c>
      <c r="M3673" s="127">
        <v>301495.3</v>
      </c>
      <c r="N3673" s="127">
        <v>400028.23</v>
      </c>
      <c r="O3673" s="127">
        <v>612625.68000000005</v>
      </c>
      <c r="P3673" s="127">
        <v>789896.98</v>
      </c>
      <c r="Q3673" s="127">
        <v>196.99</v>
      </c>
    </row>
    <row r="3674" spans="1:17" x14ac:dyDescent="0.2">
      <c r="A3674" t="str">
        <f t="shared" si="57"/>
        <v>2022_1675</v>
      </c>
      <c r="D3674" s="126">
        <v>3672</v>
      </c>
      <c r="E3674" s="127">
        <v>1675</v>
      </c>
      <c r="F3674" s="127" t="s">
        <v>76</v>
      </c>
      <c r="G3674" s="127">
        <v>1675</v>
      </c>
      <c r="H3674" s="127">
        <v>2022</v>
      </c>
      <c r="I3674" s="127">
        <v>0</v>
      </c>
      <c r="J3674" s="127">
        <v>1</v>
      </c>
      <c r="K3674" s="127">
        <v>190</v>
      </c>
      <c r="L3674" s="127">
        <v>127.5</v>
      </c>
      <c r="M3674" s="127">
        <v>76430.8</v>
      </c>
      <c r="N3674" s="127">
        <v>55074.87</v>
      </c>
      <c r="O3674" s="127">
        <v>55210.33</v>
      </c>
      <c r="P3674" s="127">
        <v>77995.240000000005</v>
      </c>
      <c r="Q3674" s="127">
        <v>402.27</v>
      </c>
    </row>
    <row r="3675" spans="1:17" x14ac:dyDescent="0.2">
      <c r="A3675" t="str">
        <f t="shared" si="57"/>
        <v>2022_1701</v>
      </c>
      <c r="D3675" s="126">
        <v>3673</v>
      </c>
      <c r="E3675" s="127">
        <v>1701</v>
      </c>
      <c r="F3675" s="127" t="s">
        <v>77</v>
      </c>
      <c r="G3675" s="127">
        <v>1701</v>
      </c>
      <c r="H3675" s="127">
        <v>2022</v>
      </c>
      <c r="I3675" s="127">
        <v>0</v>
      </c>
      <c r="J3675" s="127">
        <v>1</v>
      </c>
      <c r="K3675" s="127">
        <v>2044.8</v>
      </c>
      <c r="L3675" s="127">
        <v>2185</v>
      </c>
      <c r="M3675" s="127">
        <v>224476.31</v>
      </c>
      <c r="N3675" s="127">
        <v>298027.2</v>
      </c>
      <c r="O3675" s="127">
        <v>305263.24</v>
      </c>
      <c r="P3675" s="127">
        <v>429232.68</v>
      </c>
      <c r="Q3675" s="127">
        <v>109.78</v>
      </c>
    </row>
    <row r="3676" spans="1:17" x14ac:dyDescent="0.2">
      <c r="A3676" t="str">
        <f t="shared" si="57"/>
        <v>2022_1719</v>
      </c>
      <c r="D3676" s="126">
        <v>3674</v>
      </c>
      <c r="E3676" s="127">
        <v>1719</v>
      </c>
      <c r="F3676" s="127" t="s">
        <v>78</v>
      </c>
      <c r="G3676" s="127">
        <v>1719</v>
      </c>
      <c r="H3676" s="127">
        <v>2022</v>
      </c>
      <c r="I3676" s="127">
        <v>0</v>
      </c>
      <c r="J3676" s="127">
        <v>1</v>
      </c>
      <c r="K3676" s="127">
        <v>863.6</v>
      </c>
      <c r="L3676" s="127">
        <v>912.5</v>
      </c>
      <c r="M3676" s="127">
        <v>62454.39</v>
      </c>
      <c r="N3676" s="127">
        <v>134547.29</v>
      </c>
      <c r="O3676" s="127">
        <v>138054.01</v>
      </c>
      <c r="P3676" s="127">
        <v>192220.08</v>
      </c>
      <c r="Q3676" s="127">
        <v>72.319999999999993</v>
      </c>
    </row>
    <row r="3677" spans="1:17" ht="25.5" x14ac:dyDescent="0.2">
      <c r="A3677" t="str">
        <f t="shared" si="57"/>
        <v>2022_1737</v>
      </c>
      <c r="D3677" s="126">
        <v>3675</v>
      </c>
      <c r="E3677" s="127">
        <v>1737</v>
      </c>
      <c r="F3677" s="127" t="s">
        <v>332</v>
      </c>
      <c r="G3677" s="127">
        <v>1737</v>
      </c>
      <c r="H3677" s="127">
        <v>2022</v>
      </c>
      <c r="I3677" s="127">
        <v>0</v>
      </c>
      <c r="J3677" s="127">
        <v>1</v>
      </c>
      <c r="K3677" s="127">
        <v>31023.8</v>
      </c>
      <c r="L3677" s="127">
        <v>29831.4</v>
      </c>
      <c r="M3677" s="127">
        <v>33938621.299999997</v>
      </c>
      <c r="N3677" s="127">
        <v>19921610.989999998</v>
      </c>
      <c r="O3677" s="127">
        <v>20722366.539999999</v>
      </c>
      <c r="P3677" s="127">
        <v>6390171.4400000004</v>
      </c>
      <c r="Q3677" s="127">
        <v>1093.95</v>
      </c>
    </row>
    <row r="3678" spans="1:17" x14ac:dyDescent="0.2">
      <c r="A3678" t="str">
        <f t="shared" si="57"/>
        <v>2022_1782</v>
      </c>
      <c r="D3678" s="126">
        <v>3676</v>
      </c>
      <c r="E3678" s="127">
        <v>1782</v>
      </c>
      <c r="F3678" s="127" t="s">
        <v>79</v>
      </c>
      <c r="G3678" s="127">
        <v>1782</v>
      </c>
      <c r="H3678" s="127">
        <v>2022</v>
      </c>
      <c r="I3678" s="127">
        <v>0</v>
      </c>
      <c r="J3678" s="127">
        <v>1</v>
      </c>
      <c r="K3678" s="127">
        <v>109</v>
      </c>
      <c r="L3678" s="127">
        <v>114</v>
      </c>
      <c r="M3678" s="127">
        <v>722363.7</v>
      </c>
      <c r="N3678" s="127">
        <v>0</v>
      </c>
      <c r="O3678" s="127">
        <v>0</v>
      </c>
      <c r="P3678" s="127">
        <v>79186.22</v>
      </c>
      <c r="Q3678" s="127">
        <v>6627.19</v>
      </c>
    </row>
    <row r="3679" spans="1:17" ht="25.5" x14ac:dyDescent="0.2">
      <c r="A3679" t="str">
        <f t="shared" si="57"/>
        <v>2022_1791</v>
      </c>
      <c r="D3679" s="126">
        <v>3677</v>
      </c>
      <c r="E3679" s="127">
        <v>1791</v>
      </c>
      <c r="F3679" s="127" t="s">
        <v>80</v>
      </c>
      <c r="G3679" s="127">
        <v>1791</v>
      </c>
      <c r="H3679" s="127">
        <v>2022</v>
      </c>
      <c r="I3679" s="127">
        <v>0</v>
      </c>
      <c r="J3679" s="127">
        <v>1</v>
      </c>
      <c r="K3679" s="127">
        <v>875.7</v>
      </c>
      <c r="L3679" s="127">
        <v>891.7</v>
      </c>
      <c r="M3679" s="127">
        <v>394839.93</v>
      </c>
      <c r="N3679" s="127">
        <v>546986.37</v>
      </c>
      <c r="O3679" s="127">
        <v>553279.21</v>
      </c>
      <c r="P3679" s="127">
        <v>451827.24</v>
      </c>
      <c r="Q3679" s="127">
        <v>450.88</v>
      </c>
    </row>
    <row r="3680" spans="1:17" x14ac:dyDescent="0.2">
      <c r="A3680" t="str">
        <f t="shared" si="57"/>
        <v>2022_1863</v>
      </c>
      <c r="D3680" s="126">
        <v>3678</v>
      </c>
      <c r="E3680" s="127">
        <v>1863</v>
      </c>
      <c r="F3680" s="127" t="s">
        <v>81</v>
      </c>
      <c r="G3680" s="127">
        <v>1863</v>
      </c>
      <c r="H3680" s="127">
        <v>2022</v>
      </c>
      <c r="I3680" s="127">
        <v>0</v>
      </c>
      <c r="J3680" s="127">
        <v>1</v>
      </c>
      <c r="K3680" s="127">
        <v>10120.299999999999</v>
      </c>
      <c r="L3680" s="127">
        <v>9855.4</v>
      </c>
      <c r="M3680" s="127">
        <v>7565508.8899999997</v>
      </c>
      <c r="N3680" s="127">
        <v>5012401.37</v>
      </c>
      <c r="O3680" s="127">
        <v>5259686.42</v>
      </c>
      <c r="P3680" s="127">
        <v>4281921.4400000004</v>
      </c>
      <c r="Q3680" s="127">
        <v>747.56</v>
      </c>
    </row>
    <row r="3681" spans="1:17" ht="25.5" x14ac:dyDescent="0.2">
      <c r="A3681" t="str">
        <f t="shared" si="57"/>
        <v>2022_1908</v>
      </c>
      <c r="D3681" s="126">
        <v>3679</v>
      </c>
      <c r="E3681" s="127">
        <v>1908</v>
      </c>
      <c r="F3681" s="127" t="s">
        <v>82</v>
      </c>
      <c r="G3681" s="127">
        <v>1908</v>
      </c>
      <c r="H3681" s="127">
        <v>2022</v>
      </c>
      <c r="I3681" s="127">
        <v>0</v>
      </c>
      <c r="J3681" s="127">
        <v>1</v>
      </c>
      <c r="K3681" s="127">
        <v>381.1</v>
      </c>
      <c r="L3681" s="127">
        <v>388.1</v>
      </c>
      <c r="M3681" s="127">
        <v>1648080.89</v>
      </c>
      <c r="N3681" s="127">
        <v>447402.96</v>
      </c>
      <c r="O3681" s="127">
        <v>450354.28</v>
      </c>
      <c r="P3681" s="127">
        <v>315925.37</v>
      </c>
      <c r="Q3681" s="127">
        <v>4324.54</v>
      </c>
    </row>
    <row r="3682" spans="1:17" x14ac:dyDescent="0.2">
      <c r="A3682" t="str">
        <f t="shared" si="57"/>
        <v>2022_1926</v>
      </c>
      <c r="D3682" s="126">
        <v>3680</v>
      </c>
      <c r="E3682" s="127">
        <v>1926</v>
      </c>
      <c r="F3682" s="127" t="s">
        <v>83</v>
      </c>
      <c r="G3682" s="127">
        <v>1926</v>
      </c>
      <c r="H3682" s="127">
        <v>2022</v>
      </c>
      <c r="I3682" s="127">
        <v>0</v>
      </c>
      <c r="J3682" s="127">
        <v>1</v>
      </c>
      <c r="K3682" s="127">
        <v>531</v>
      </c>
      <c r="L3682" s="127">
        <v>648</v>
      </c>
      <c r="M3682" s="127">
        <v>354620.17</v>
      </c>
      <c r="N3682" s="127">
        <v>300085.89</v>
      </c>
      <c r="O3682" s="127">
        <v>308116.73</v>
      </c>
      <c r="P3682" s="127">
        <v>263758.82</v>
      </c>
      <c r="Q3682" s="127">
        <v>667.83</v>
      </c>
    </row>
    <row r="3683" spans="1:17" ht="25.5" x14ac:dyDescent="0.2">
      <c r="A3683" t="str">
        <f t="shared" si="57"/>
        <v>2022_1944</v>
      </c>
      <c r="D3683" s="126">
        <v>3681</v>
      </c>
      <c r="E3683" s="127">
        <v>1944</v>
      </c>
      <c r="F3683" s="127" t="s">
        <v>84</v>
      </c>
      <c r="G3683" s="127">
        <v>1944</v>
      </c>
      <c r="H3683" s="127">
        <v>2022</v>
      </c>
      <c r="I3683" s="127">
        <v>0</v>
      </c>
      <c r="J3683" s="127">
        <v>1</v>
      </c>
      <c r="K3683" s="127">
        <v>972</v>
      </c>
      <c r="L3683" s="127">
        <v>973.2</v>
      </c>
      <c r="M3683" s="127">
        <v>778592.42</v>
      </c>
      <c r="N3683" s="127">
        <v>400525.17</v>
      </c>
      <c r="O3683" s="127">
        <v>408285.01</v>
      </c>
      <c r="P3683" s="127">
        <v>358067.11</v>
      </c>
      <c r="Q3683" s="127">
        <v>801.02</v>
      </c>
    </row>
    <row r="3684" spans="1:17" x14ac:dyDescent="0.2">
      <c r="A3684" t="str">
        <f t="shared" si="57"/>
        <v>2022_1953</v>
      </c>
      <c r="D3684" s="126">
        <v>3682</v>
      </c>
      <c r="E3684" s="127">
        <v>1953</v>
      </c>
      <c r="F3684" s="127" t="s">
        <v>85</v>
      </c>
      <c r="G3684" s="127">
        <v>1953</v>
      </c>
      <c r="H3684" s="127">
        <v>2022</v>
      </c>
      <c r="I3684" s="127">
        <v>0</v>
      </c>
      <c r="J3684" s="127">
        <v>1</v>
      </c>
      <c r="K3684" s="127">
        <v>580.79999999999995</v>
      </c>
      <c r="L3684" s="127">
        <v>606.1</v>
      </c>
      <c r="M3684" s="127">
        <v>82663.789999999994</v>
      </c>
      <c r="N3684" s="127">
        <v>350751.58</v>
      </c>
      <c r="O3684" s="127">
        <v>359175</v>
      </c>
      <c r="P3684" s="127">
        <v>443791.68</v>
      </c>
      <c r="Q3684" s="127">
        <v>142.33000000000001</v>
      </c>
    </row>
    <row r="3685" spans="1:17" ht="38.25" x14ac:dyDescent="0.2">
      <c r="A3685" t="str">
        <f t="shared" si="57"/>
        <v>2022_1963</v>
      </c>
      <c r="D3685" s="126">
        <v>3683</v>
      </c>
      <c r="E3685" s="127">
        <v>1963</v>
      </c>
      <c r="F3685" s="127" t="s">
        <v>86</v>
      </c>
      <c r="G3685" s="127">
        <v>1963</v>
      </c>
      <c r="H3685" s="127">
        <v>2022</v>
      </c>
      <c r="I3685" s="127">
        <v>0</v>
      </c>
      <c r="J3685" s="127">
        <v>1</v>
      </c>
      <c r="K3685" s="127">
        <v>552.5</v>
      </c>
      <c r="L3685" s="127">
        <v>555.1</v>
      </c>
      <c r="M3685" s="127">
        <v>237581.85</v>
      </c>
      <c r="N3685" s="127">
        <v>50025.54</v>
      </c>
      <c r="O3685" s="127">
        <v>56015.23</v>
      </c>
      <c r="P3685" s="127">
        <v>138796.1</v>
      </c>
      <c r="Q3685" s="127">
        <v>430.01</v>
      </c>
    </row>
    <row r="3686" spans="1:17" ht="25.5" x14ac:dyDescent="0.2">
      <c r="A3686" t="str">
        <f t="shared" si="57"/>
        <v>2022_1968</v>
      </c>
      <c r="D3686" s="126">
        <v>3684</v>
      </c>
      <c r="E3686" s="127">
        <v>3582</v>
      </c>
      <c r="F3686" s="127" t="s">
        <v>87</v>
      </c>
      <c r="G3686" s="127">
        <v>1968</v>
      </c>
      <c r="H3686" s="127">
        <v>2022</v>
      </c>
      <c r="I3686" s="127">
        <v>0</v>
      </c>
      <c r="J3686" s="127">
        <v>1</v>
      </c>
      <c r="K3686" s="127">
        <v>567.20000000000005</v>
      </c>
      <c r="L3686" s="127">
        <v>740.3</v>
      </c>
      <c r="M3686" s="127">
        <v>1292557.8600000001</v>
      </c>
      <c r="N3686" s="127">
        <v>861843.75</v>
      </c>
      <c r="O3686" s="127">
        <v>882392.68</v>
      </c>
      <c r="P3686" s="127">
        <v>329995.32</v>
      </c>
      <c r="Q3686" s="127">
        <v>2278.84</v>
      </c>
    </row>
    <row r="3687" spans="1:17" ht="25.5" x14ac:dyDescent="0.2">
      <c r="A3687" t="str">
        <f t="shared" si="57"/>
        <v>2022_3978</v>
      </c>
      <c r="D3687" s="126">
        <v>3685</v>
      </c>
      <c r="E3687" s="127">
        <v>3978</v>
      </c>
      <c r="F3687" s="127" t="s">
        <v>88</v>
      </c>
      <c r="G3687" s="127">
        <v>3978</v>
      </c>
      <c r="H3687" s="127">
        <v>2022</v>
      </c>
      <c r="I3687" s="127">
        <v>0</v>
      </c>
      <c r="J3687" s="127">
        <v>1</v>
      </c>
      <c r="K3687" s="127">
        <v>527.1</v>
      </c>
      <c r="L3687" s="127">
        <v>411</v>
      </c>
      <c r="M3687" s="127">
        <v>1003880.62</v>
      </c>
      <c r="N3687" s="127">
        <v>0</v>
      </c>
      <c r="O3687" s="127">
        <v>6275.83</v>
      </c>
      <c r="P3687" s="127">
        <v>385623.93</v>
      </c>
      <c r="Q3687" s="127">
        <v>1904.54</v>
      </c>
    </row>
    <row r="3688" spans="1:17" ht="25.5" x14ac:dyDescent="0.2">
      <c r="A3688" t="str">
        <f t="shared" si="57"/>
        <v>2022_6741</v>
      </c>
      <c r="D3688" s="126">
        <v>3686</v>
      </c>
      <c r="E3688" s="127">
        <v>6741</v>
      </c>
      <c r="F3688" s="127" t="s">
        <v>89</v>
      </c>
      <c r="G3688" s="127">
        <v>6741</v>
      </c>
      <c r="H3688" s="127">
        <v>2022</v>
      </c>
      <c r="I3688" s="127">
        <v>0</v>
      </c>
      <c r="J3688" s="127">
        <v>1</v>
      </c>
      <c r="K3688" s="127">
        <v>809.4</v>
      </c>
      <c r="L3688" s="127">
        <v>769.1</v>
      </c>
      <c r="M3688" s="127">
        <v>541152.28</v>
      </c>
      <c r="N3688" s="127">
        <v>391865.41</v>
      </c>
      <c r="O3688" s="127">
        <v>438557.22</v>
      </c>
      <c r="P3688" s="127">
        <v>385510.66</v>
      </c>
      <c r="Q3688" s="127">
        <v>668.58</v>
      </c>
    </row>
    <row r="3689" spans="1:17" ht="25.5" x14ac:dyDescent="0.2">
      <c r="A3689" t="str">
        <f t="shared" si="57"/>
        <v>2022_1970</v>
      </c>
      <c r="D3689" s="126">
        <v>3687</v>
      </c>
      <c r="E3689" s="127">
        <v>1970</v>
      </c>
      <c r="F3689" s="127" t="s">
        <v>90</v>
      </c>
      <c r="G3689" s="127">
        <v>1970</v>
      </c>
      <c r="H3689" s="127">
        <v>2022</v>
      </c>
      <c r="I3689" s="127">
        <v>0</v>
      </c>
      <c r="J3689" s="127">
        <v>1</v>
      </c>
      <c r="K3689" s="127">
        <v>482</v>
      </c>
      <c r="L3689" s="127">
        <v>480</v>
      </c>
      <c r="M3689" s="127">
        <v>204049.81</v>
      </c>
      <c r="N3689" s="127">
        <v>456206.35</v>
      </c>
      <c r="O3689" s="127">
        <v>459495.91</v>
      </c>
      <c r="P3689" s="127">
        <v>409772.24</v>
      </c>
      <c r="Q3689" s="127">
        <v>423.34</v>
      </c>
    </row>
    <row r="3690" spans="1:17" ht="38.25" x14ac:dyDescent="0.2">
      <c r="A3690" t="str">
        <f t="shared" si="57"/>
        <v>2022_1972</v>
      </c>
      <c r="D3690" s="126">
        <v>3688</v>
      </c>
      <c r="E3690" s="127">
        <v>1972</v>
      </c>
      <c r="F3690" s="127" t="s">
        <v>91</v>
      </c>
      <c r="G3690" s="127">
        <v>1972</v>
      </c>
      <c r="H3690" s="127">
        <v>2022</v>
      </c>
      <c r="I3690" s="127">
        <v>0</v>
      </c>
      <c r="J3690" s="127">
        <v>1</v>
      </c>
      <c r="K3690" s="127">
        <v>330.3</v>
      </c>
      <c r="L3690" s="127">
        <v>316.3</v>
      </c>
      <c r="M3690" s="127">
        <v>480911.76</v>
      </c>
      <c r="N3690" s="127">
        <v>225350.09</v>
      </c>
      <c r="O3690" s="127">
        <v>236515.12</v>
      </c>
      <c r="P3690" s="127">
        <v>182034.5</v>
      </c>
      <c r="Q3690" s="127">
        <v>1455.98</v>
      </c>
    </row>
    <row r="3691" spans="1:17" ht="25.5" x14ac:dyDescent="0.2">
      <c r="A3691" t="str">
        <f t="shared" si="57"/>
        <v>2022_1965</v>
      </c>
      <c r="D3691" s="126">
        <v>3689</v>
      </c>
      <c r="E3691" s="127">
        <v>1965</v>
      </c>
      <c r="F3691" s="127" t="s">
        <v>92</v>
      </c>
      <c r="G3691" s="127">
        <v>1965</v>
      </c>
      <c r="H3691" s="127">
        <v>2022</v>
      </c>
      <c r="I3691" s="127">
        <v>0</v>
      </c>
      <c r="J3691" s="127">
        <v>1</v>
      </c>
      <c r="K3691" s="127">
        <v>558.9</v>
      </c>
      <c r="L3691" s="127">
        <v>458</v>
      </c>
      <c r="M3691" s="127">
        <v>926686.23</v>
      </c>
      <c r="N3691" s="127">
        <v>328107.27</v>
      </c>
      <c r="O3691" s="127">
        <v>331502.43</v>
      </c>
      <c r="P3691" s="127">
        <v>101238</v>
      </c>
      <c r="Q3691" s="127">
        <v>1658.05</v>
      </c>
    </row>
    <row r="3692" spans="1:17" ht="51" x14ac:dyDescent="0.2">
      <c r="A3692" t="str">
        <f t="shared" si="57"/>
        <v>2022_657</v>
      </c>
      <c r="D3692" s="126">
        <v>3690</v>
      </c>
      <c r="E3692" s="127">
        <v>657</v>
      </c>
      <c r="F3692" s="127" t="s">
        <v>333</v>
      </c>
      <c r="G3692" s="127">
        <v>657</v>
      </c>
      <c r="H3692" s="127">
        <v>2022</v>
      </c>
      <c r="I3692" s="127">
        <v>0</v>
      </c>
      <c r="J3692" s="127">
        <v>1</v>
      </c>
      <c r="K3692" s="127">
        <v>864.7</v>
      </c>
      <c r="L3692" s="127">
        <v>992</v>
      </c>
      <c r="M3692" s="127">
        <v>763699.1</v>
      </c>
      <c r="N3692" s="127">
        <v>548970.84</v>
      </c>
      <c r="O3692" s="127">
        <v>586092.55000000005</v>
      </c>
      <c r="P3692" s="127">
        <v>627662.17000000004</v>
      </c>
      <c r="Q3692" s="127">
        <v>883.2</v>
      </c>
    </row>
    <row r="3693" spans="1:17" ht="51" x14ac:dyDescent="0.2">
      <c r="A3693" t="str">
        <f t="shared" si="57"/>
        <v>2022_1989</v>
      </c>
      <c r="D3693" s="126">
        <v>3691</v>
      </c>
      <c r="E3693" s="127">
        <v>1989</v>
      </c>
      <c r="F3693" s="127" t="s">
        <v>93</v>
      </c>
      <c r="G3693" s="127">
        <v>1989</v>
      </c>
      <c r="H3693" s="127">
        <v>2022</v>
      </c>
      <c r="I3693" s="127">
        <v>0</v>
      </c>
      <c r="J3693" s="127">
        <v>1</v>
      </c>
      <c r="K3693" s="127">
        <v>399</v>
      </c>
      <c r="L3693" s="127">
        <v>499</v>
      </c>
      <c r="M3693" s="127">
        <v>1015772.02</v>
      </c>
      <c r="N3693" s="127">
        <v>443629.6</v>
      </c>
      <c r="O3693" s="127">
        <v>451326.68</v>
      </c>
      <c r="P3693" s="127">
        <v>223521</v>
      </c>
      <c r="Q3693" s="127">
        <v>2545.79</v>
      </c>
    </row>
    <row r="3694" spans="1:17" ht="51" x14ac:dyDescent="0.2">
      <c r="A3694" t="str">
        <f t="shared" si="57"/>
        <v>2022_2007</v>
      </c>
      <c r="D3694" s="126">
        <v>3692</v>
      </c>
      <c r="E3694" s="127">
        <v>2007</v>
      </c>
      <c r="F3694" s="127" t="s">
        <v>94</v>
      </c>
      <c r="G3694" s="127">
        <v>2007</v>
      </c>
      <c r="H3694" s="127">
        <v>2022</v>
      </c>
      <c r="I3694" s="127">
        <v>0</v>
      </c>
      <c r="J3694" s="127">
        <v>1</v>
      </c>
      <c r="K3694" s="127">
        <v>532.1</v>
      </c>
      <c r="L3694" s="127">
        <v>490.8</v>
      </c>
      <c r="M3694" s="127">
        <v>1180051.8</v>
      </c>
      <c r="N3694" s="127">
        <v>355445.6</v>
      </c>
      <c r="O3694" s="127">
        <v>367838.11</v>
      </c>
      <c r="P3694" s="127">
        <v>363397.63</v>
      </c>
      <c r="Q3694" s="127">
        <v>2217.73</v>
      </c>
    </row>
    <row r="3695" spans="1:17" ht="25.5" x14ac:dyDescent="0.2">
      <c r="A3695" t="str">
        <f t="shared" si="57"/>
        <v>2022_2088</v>
      </c>
      <c r="D3695" s="126">
        <v>3693</v>
      </c>
      <c r="E3695" s="127">
        <v>2088</v>
      </c>
      <c r="F3695" s="127" t="s">
        <v>95</v>
      </c>
      <c r="G3695" s="127">
        <v>2088</v>
      </c>
      <c r="H3695" s="127">
        <v>2022</v>
      </c>
      <c r="I3695" s="127">
        <v>0</v>
      </c>
      <c r="J3695" s="127">
        <v>1</v>
      </c>
      <c r="K3695" s="127">
        <v>649.4</v>
      </c>
      <c r="L3695" s="127">
        <v>731.4</v>
      </c>
      <c r="M3695" s="127">
        <v>518399.22</v>
      </c>
      <c r="N3695" s="127">
        <v>401990.53</v>
      </c>
      <c r="O3695" s="127">
        <v>411758.51</v>
      </c>
      <c r="P3695" s="127">
        <v>371787.07</v>
      </c>
      <c r="Q3695" s="127">
        <v>798.27</v>
      </c>
    </row>
    <row r="3696" spans="1:17" ht="25.5" x14ac:dyDescent="0.2">
      <c r="A3696" t="str">
        <f t="shared" si="57"/>
        <v>2022_2097</v>
      </c>
      <c r="D3696" s="126">
        <v>3694</v>
      </c>
      <c r="E3696" s="127">
        <v>2097</v>
      </c>
      <c r="F3696" s="127" t="s">
        <v>96</v>
      </c>
      <c r="G3696" s="127">
        <v>2097</v>
      </c>
      <c r="H3696" s="127">
        <v>2022</v>
      </c>
      <c r="I3696" s="127">
        <v>0</v>
      </c>
      <c r="J3696" s="127">
        <v>1</v>
      </c>
      <c r="K3696" s="127">
        <v>481.4</v>
      </c>
      <c r="L3696" s="127">
        <v>431.1</v>
      </c>
      <c r="M3696" s="127">
        <v>258511.02</v>
      </c>
      <c r="N3696" s="127">
        <v>350513.83</v>
      </c>
      <c r="O3696" s="127">
        <v>354172.71</v>
      </c>
      <c r="P3696" s="127">
        <v>357443.05</v>
      </c>
      <c r="Q3696" s="127">
        <v>537</v>
      </c>
    </row>
    <row r="3697" spans="1:17" x14ac:dyDescent="0.2">
      <c r="A3697" t="str">
        <f t="shared" si="57"/>
        <v>2022_2113</v>
      </c>
      <c r="D3697" s="126">
        <v>3695</v>
      </c>
      <c r="E3697" s="127">
        <v>2113</v>
      </c>
      <c r="F3697" s="127" t="s">
        <v>97</v>
      </c>
      <c r="G3697" s="127">
        <v>2113</v>
      </c>
      <c r="H3697" s="127">
        <v>2022</v>
      </c>
      <c r="I3697" s="127">
        <v>0</v>
      </c>
      <c r="J3697" s="127">
        <v>1</v>
      </c>
      <c r="K3697" s="127">
        <v>183.4</v>
      </c>
      <c r="L3697" s="127">
        <v>180</v>
      </c>
      <c r="M3697" s="127">
        <v>402998.77</v>
      </c>
      <c r="N3697" s="127">
        <v>97622.75</v>
      </c>
      <c r="O3697" s="127">
        <v>99064.7</v>
      </c>
      <c r="P3697" s="127">
        <v>113755.25</v>
      </c>
      <c r="Q3697" s="127">
        <v>2197.38</v>
      </c>
    </row>
    <row r="3698" spans="1:17" ht="38.25" x14ac:dyDescent="0.2">
      <c r="A3698" t="str">
        <f t="shared" si="57"/>
        <v>2022_2124</v>
      </c>
      <c r="D3698" s="126">
        <v>3696</v>
      </c>
      <c r="E3698" s="127">
        <v>2124</v>
      </c>
      <c r="F3698" s="127" t="s">
        <v>397</v>
      </c>
      <c r="G3698" s="127">
        <v>2124</v>
      </c>
      <c r="H3698" s="127">
        <v>2022</v>
      </c>
      <c r="I3698" s="127">
        <v>0</v>
      </c>
      <c r="J3698" s="127">
        <v>1</v>
      </c>
      <c r="K3698" s="127">
        <v>1222.0999999999999</v>
      </c>
      <c r="L3698" s="127">
        <v>1192.0999999999999</v>
      </c>
      <c r="M3698" s="127">
        <v>1343637.3</v>
      </c>
      <c r="N3698" s="127">
        <v>498769.95</v>
      </c>
      <c r="O3698" s="127">
        <v>516463.6</v>
      </c>
      <c r="P3698" s="127">
        <v>474544.25</v>
      </c>
      <c r="Q3698" s="127">
        <v>1099.45</v>
      </c>
    </row>
    <row r="3699" spans="1:17" ht="51" x14ac:dyDescent="0.2">
      <c r="A3699" t="str">
        <f t="shared" si="57"/>
        <v>2022_2151</v>
      </c>
      <c r="D3699" s="126">
        <v>3697</v>
      </c>
      <c r="E3699" s="127">
        <v>2151</v>
      </c>
      <c r="F3699" s="127" t="s">
        <v>406</v>
      </c>
      <c r="G3699" s="127">
        <v>2151</v>
      </c>
      <c r="H3699" s="127">
        <v>2022</v>
      </c>
      <c r="I3699" s="127">
        <v>0</v>
      </c>
      <c r="J3699" s="127">
        <v>1</v>
      </c>
      <c r="K3699" s="127">
        <v>407</v>
      </c>
      <c r="L3699" s="127">
        <v>360.5</v>
      </c>
      <c r="M3699" s="127">
        <v>808159.59</v>
      </c>
      <c r="N3699" s="127">
        <v>305161.42</v>
      </c>
      <c r="O3699" s="127">
        <v>308987.40000000002</v>
      </c>
      <c r="P3699" s="127">
        <v>157009.94</v>
      </c>
      <c r="Q3699" s="127">
        <v>1985.65</v>
      </c>
    </row>
    <row r="3700" spans="1:17" x14ac:dyDescent="0.2">
      <c r="A3700" t="str">
        <f t="shared" si="57"/>
        <v>2022_2169</v>
      </c>
      <c r="D3700" s="126">
        <v>3698</v>
      </c>
      <c r="E3700" s="127">
        <v>2169</v>
      </c>
      <c r="F3700" s="127" t="s">
        <v>98</v>
      </c>
      <c r="G3700" s="127">
        <v>2169</v>
      </c>
      <c r="H3700" s="127">
        <v>2022</v>
      </c>
      <c r="I3700" s="127">
        <v>0</v>
      </c>
      <c r="J3700" s="127">
        <v>1</v>
      </c>
      <c r="K3700" s="127">
        <v>1607.4</v>
      </c>
      <c r="L3700" s="127">
        <v>1536.3</v>
      </c>
      <c r="M3700" s="127">
        <v>3000224.34</v>
      </c>
      <c r="N3700" s="127">
        <v>800576.79</v>
      </c>
      <c r="O3700" s="127">
        <v>831080.45</v>
      </c>
      <c r="P3700" s="127">
        <v>693667.24</v>
      </c>
      <c r="Q3700" s="127">
        <v>1866.51</v>
      </c>
    </row>
    <row r="3701" spans="1:17" ht="25.5" x14ac:dyDescent="0.2">
      <c r="A3701" t="str">
        <f t="shared" si="57"/>
        <v>2022_2295</v>
      </c>
      <c r="D3701" s="126">
        <v>3699</v>
      </c>
      <c r="E3701" s="127">
        <v>2295</v>
      </c>
      <c r="F3701" s="127" t="s">
        <v>99</v>
      </c>
      <c r="G3701" s="127">
        <v>2295</v>
      </c>
      <c r="H3701" s="127">
        <v>2022</v>
      </c>
      <c r="I3701" s="127">
        <v>0</v>
      </c>
      <c r="J3701" s="127">
        <v>1</v>
      </c>
      <c r="K3701" s="127">
        <v>1058</v>
      </c>
      <c r="L3701" s="127">
        <v>1076.9000000000001</v>
      </c>
      <c r="M3701" s="127">
        <v>1125967.45</v>
      </c>
      <c r="N3701" s="127">
        <v>450374.45</v>
      </c>
      <c r="O3701" s="127">
        <v>474373.88</v>
      </c>
      <c r="P3701" s="127">
        <v>399539.81</v>
      </c>
      <c r="Q3701" s="127">
        <v>1064.24</v>
      </c>
    </row>
    <row r="3702" spans="1:17" ht="25.5" x14ac:dyDescent="0.2">
      <c r="A3702" t="str">
        <f t="shared" si="57"/>
        <v>2022_2313</v>
      </c>
      <c r="D3702" s="126">
        <v>3700</v>
      </c>
      <c r="E3702" s="127">
        <v>2313</v>
      </c>
      <c r="F3702" s="127" t="s">
        <v>100</v>
      </c>
      <c r="G3702" s="127">
        <v>2313</v>
      </c>
      <c r="H3702" s="127">
        <v>2022</v>
      </c>
      <c r="I3702" s="127">
        <v>0</v>
      </c>
      <c r="J3702" s="127">
        <v>1</v>
      </c>
      <c r="K3702" s="127">
        <v>3655.8</v>
      </c>
      <c r="L3702" s="127">
        <v>3549.8</v>
      </c>
      <c r="M3702" s="127">
        <v>2009637.61</v>
      </c>
      <c r="N3702" s="127">
        <v>948936.73</v>
      </c>
      <c r="O3702" s="127">
        <v>998123.46</v>
      </c>
      <c r="P3702" s="127">
        <v>998688.12</v>
      </c>
      <c r="Q3702" s="127">
        <v>549.71</v>
      </c>
    </row>
    <row r="3703" spans="1:17" ht="25.5" x14ac:dyDescent="0.2">
      <c r="A3703" t="str">
        <f t="shared" si="57"/>
        <v>2022_2322</v>
      </c>
      <c r="D3703" s="126">
        <v>3701</v>
      </c>
      <c r="E3703" s="127">
        <v>2322</v>
      </c>
      <c r="F3703" s="127" t="s">
        <v>101</v>
      </c>
      <c r="G3703" s="127">
        <v>2322</v>
      </c>
      <c r="H3703" s="127">
        <v>2022</v>
      </c>
      <c r="I3703" s="127">
        <v>0</v>
      </c>
      <c r="J3703" s="127">
        <v>1</v>
      </c>
      <c r="K3703" s="127">
        <v>2046.4</v>
      </c>
      <c r="L3703" s="127">
        <v>1720.7</v>
      </c>
      <c r="M3703" s="127">
        <v>853064.93</v>
      </c>
      <c r="N3703" s="127">
        <v>474400.96</v>
      </c>
      <c r="O3703" s="127">
        <v>496019.6</v>
      </c>
      <c r="P3703" s="127">
        <v>401451.5</v>
      </c>
      <c r="Q3703" s="127">
        <v>416.86</v>
      </c>
    </row>
    <row r="3704" spans="1:17" ht="25.5" x14ac:dyDescent="0.2">
      <c r="A3704" t="str">
        <f t="shared" si="57"/>
        <v>2022_2369</v>
      </c>
      <c r="D3704" s="126">
        <v>3702</v>
      </c>
      <c r="E3704" s="127">
        <v>2369</v>
      </c>
      <c r="F3704" s="127" t="s">
        <v>102</v>
      </c>
      <c r="G3704" s="127">
        <v>2369</v>
      </c>
      <c r="H3704" s="127">
        <v>2022</v>
      </c>
      <c r="I3704" s="127">
        <v>0</v>
      </c>
      <c r="J3704" s="127">
        <v>1</v>
      </c>
      <c r="K3704" s="127">
        <v>436</v>
      </c>
      <c r="L3704" s="127">
        <v>437</v>
      </c>
      <c r="M3704" s="127">
        <v>89943.94</v>
      </c>
      <c r="N3704" s="127">
        <v>84195.38</v>
      </c>
      <c r="O3704" s="127">
        <v>85622.9</v>
      </c>
      <c r="P3704" s="127">
        <v>113191.01</v>
      </c>
      <c r="Q3704" s="127">
        <v>206.29</v>
      </c>
    </row>
    <row r="3705" spans="1:17" x14ac:dyDescent="0.2">
      <c r="A3705" t="str">
        <f t="shared" si="57"/>
        <v>2022_2682</v>
      </c>
      <c r="D3705" s="126">
        <v>3703</v>
      </c>
      <c r="E3705" s="127">
        <v>2682</v>
      </c>
      <c r="F3705" s="127" t="s">
        <v>1</v>
      </c>
      <c r="G3705" s="127">
        <v>2682</v>
      </c>
      <c r="H3705" s="127">
        <v>2022</v>
      </c>
      <c r="I3705" s="127">
        <v>0</v>
      </c>
      <c r="J3705" s="127">
        <v>1</v>
      </c>
      <c r="K3705" s="127">
        <v>255.2</v>
      </c>
      <c r="L3705" s="127">
        <v>461.2</v>
      </c>
      <c r="M3705" s="127">
        <v>930191.42</v>
      </c>
      <c r="N3705" s="127">
        <v>140006.10999999999</v>
      </c>
      <c r="O3705" s="127">
        <v>147531.15</v>
      </c>
      <c r="P3705" s="127">
        <v>144476.19</v>
      </c>
      <c r="Q3705" s="127">
        <v>3644.95</v>
      </c>
    </row>
    <row r="3706" spans="1:17" ht="25.5" x14ac:dyDescent="0.2">
      <c r="A3706" t="str">
        <f t="shared" si="57"/>
        <v>2022_2376</v>
      </c>
      <c r="D3706" s="126">
        <v>3704</v>
      </c>
      <c r="E3706" s="127">
        <v>2376</v>
      </c>
      <c r="F3706" s="127" t="s">
        <v>103</v>
      </c>
      <c r="G3706" s="127">
        <v>2376</v>
      </c>
      <c r="H3706" s="127">
        <v>2022</v>
      </c>
      <c r="I3706" s="127">
        <v>0</v>
      </c>
      <c r="J3706" s="127">
        <v>1</v>
      </c>
      <c r="K3706" s="127">
        <v>472</v>
      </c>
      <c r="L3706" s="127">
        <v>462</v>
      </c>
      <c r="M3706" s="127">
        <v>993916.94</v>
      </c>
      <c r="N3706" s="127">
        <v>66750.41</v>
      </c>
      <c r="O3706" s="127">
        <v>68867.31</v>
      </c>
      <c r="P3706" s="127">
        <v>176072.64</v>
      </c>
      <c r="Q3706" s="127">
        <v>2105.7600000000002</v>
      </c>
    </row>
    <row r="3707" spans="1:17" ht="38.25" x14ac:dyDescent="0.2">
      <c r="A3707" t="str">
        <f t="shared" si="57"/>
        <v>2022_2403</v>
      </c>
      <c r="D3707" s="126">
        <v>3705</v>
      </c>
      <c r="E3707" s="127">
        <v>2403</v>
      </c>
      <c r="F3707" s="127" t="s">
        <v>398</v>
      </c>
      <c r="G3707" s="127">
        <v>2403</v>
      </c>
      <c r="H3707" s="127">
        <v>2022</v>
      </c>
      <c r="I3707" s="127">
        <v>0</v>
      </c>
      <c r="J3707" s="127">
        <v>1</v>
      </c>
      <c r="K3707" s="127">
        <v>836.4</v>
      </c>
      <c r="L3707" s="127">
        <v>903.3</v>
      </c>
      <c r="M3707" s="127">
        <v>353137.83</v>
      </c>
      <c r="N3707" s="127">
        <v>453047.31</v>
      </c>
      <c r="O3707" s="127">
        <v>493493.33</v>
      </c>
      <c r="P3707" s="127">
        <v>348151.55</v>
      </c>
      <c r="Q3707" s="127">
        <v>422.21</v>
      </c>
    </row>
    <row r="3708" spans="1:17" ht="38.25" x14ac:dyDescent="0.2">
      <c r="A3708" t="str">
        <f t="shared" si="57"/>
        <v>2022_2457</v>
      </c>
      <c r="D3708" s="126">
        <v>3706</v>
      </c>
      <c r="E3708" s="127">
        <v>2457</v>
      </c>
      <c r="F3708" s="127" t="s">
        <v>104</v>
      </c>
      <c r="G3708" s="127">
        <v>2457</v>
      </c>
      <c r="H3708" s="127">
        <v>2022</v>
      </c>
      <c r="I3708" s="127">
        <v>0</v>
      </c>
      <c r="J3708" s="127">
        <v>1</v>
      </c>
      <c r="K3708" s="127">
        <v>455.7</v>
      </c>
      <c r="L3708" s="127">
        <v>404.6</v>
      </c>
      <c r="M3708" s="127">
        <v>1026547.28</v>
      </c>
      <c r="N3708" s="127">
        <v>470811.78</v>
      </c>
      <c r="O3708" s="127">
        <v>543920.01</v>
      </c>
      <c r="P3708" s="127">
        <v>159149.65</v>
      </c>
      <c r="Q3708" s="127">
        <v>2252.6799999999998</v>
      </c>
    </row>
    <row r="3709" spans="1:17" x14ac:dyDescent="0.2">
      <c r="A3709" t="str">
        <f t="shared" si="57"/>
        <v>2022_2466</v>
      </c>
      <c r="D3709" s="126">
        <v>3707</v>
      </c>
      <c r="E3709" s="127">
        <v>2466</v>
      </c>
      <c r="F3709" s="127" t="s">
        <v>105</v>
      </c>
      <c r="G3709" s="127">
        <v>2466</v>
      </c>
      <c r="H3709" s="127">
        <v>2022</v>
      </c>
      <c r="I3709" s="127">
        <v>0</v>
      </c>
      <c r="J3709" s="127">
        <v>1</v>
      </c>
      <c r="K3709" s="127">
        <v>1562.7</v>
      </c>
      <c r="L3709" s="127">
        <v>1600.9</v>
      </c>
      <c r="M3709" s="127">
        <v>1475891.78</v>
      </c>
      <c r="N3709" s="127">
        <v>702007.79</v>
      </c>
      <c r="O3709" s="127">
        <v>708571.63</v>
      </c>
      <c r="P3709" s="127">
        <v>316507</v>
      </c>
      <c r="Q3709" s="127">
        <v>944.45</v>
      </c>
    </row>
    <row r="3710" spans="1:17" ht="38.25" x14ac:dyDescent="0.2">
      <c r="A3710" t="str">
        <f t="shared" si="57"/>
        <v>2022_2493</v>
      </c>
      <c r="D3710" s="126">
        <v>3708</v>
      </c>
      <c r="E3710" s="127">
        <v>2493</v>
      </c>
      <c r="F3710" s="127" t="s">
        <v>106</v>
      </c>
      <c r="G3710" s="127">
        <v>2493</v>
      </c>
      <c r="H3710" s="127">
        <v>2022</v>
      </c>
      <c r="I3710" s="127">
        <v>0</v>
      </c>
      <c r="J3710" s="127">
        <v>1</v>
      </c>
      <c r="K3710" s="127">
        <v>164</v>
      </c>
      <c r="L3710" s="127">
        <v>99</v>
      </c>
      <c r="M3710" s="127">
        <v>73459.19</v>
      </c>
      <c r="N3710" s="127">
        <v>107172.04</v>
      </c>
      <c r="O3710" s="127">
        <v>108752.75</v>
      </c>
      <c r="P3710" s="127">
        <v>72073</v>
      </c>
      <c r="Q3710" s="127">
        <v>447.92</v>
      </c>
    </row>
    <row r="3711" spans="1:17" ht="38.25" x14ac:dyDescent="0.2">
      <c r="A3711" t="str">
        <f t="shared" si="57"/>
        <v>2022_2502</v>
      </c>
      <c r="D3711" s="126">
        <v>3709</v>
      </c>
      <c r="E3711" s="127">
        <v>2502</v>
      </c>
      <c r="F3711" s="127" t="s">
        <v>107</v>
      </c>
      <c r="G3711" s="127">
        <v>2502</v>
      </c>
      <c r="H3711" s="127">
        <v>2022</v>
      </c>
      <c r="I3711" s="127">
        <v>0</v>
      </c>
      <c r="J3711" s="127">
        <v>1</v>
      </c>
      <c r="K3711" s="127">
        <v>616.79999999999995</v>
      </c>
      <c r="L3711" s="127">
        <v>470.4</v>
      </c>
      <c r="M3711" s="127">
        <v>868941.68</v>
      </c>
      <c r="N3711" s="127">
        <v>245415.74</v>
      </c>
      <c r="O3711" s="127">
        <v>264952.36</v>
      </c>
      <c r="P3711" s="127">
        <v>268784.83</v>
      </c>
      <c r="Q3711" s="127">
        <v>1408.79</v>
      </c>
    </row>
    <row r="3712" spans="1:17" x14ac:dyDescent="0.2">
      <c r="A3712" t="str">
        <f t="shared" si="57"/>
        <v>2022_2511</v>
      </c>
      <c r="D3712" s="126">
        <v>3710</v>
      </c>
      <c r="E3712" s="127">
        <v>2511</v>
      </c>
      <c r="F3712" s="127" t="s">
        <v>108</v>
      </c>
      <c r="G3712" s="127">
        <v>2511</v>
      </c>
      <c r="H3712" s="127">
        <v>2022</v>
      </c>
      <c r="I3712" s="127">
        <v>0</v>
      </c>
      <c r="J3712" s="127">
        <v>1</v>
      </c>
      <c r="K3712" s="127">
        <v>1933.5</v>
      </c>
      <c r="L3712" s="127">
        <v>1941.6</v>
      </c>
      <c r="M3712" s="127">
        <v>1174226.67</v>
      </c>
      <c r="N3712" s="127">
        <v>907730.41</v>
      </c>
      <c r="O3712" s="127">
        <v>927398.94</v>
      </c>
      <c r="P3712" s="127">
        <v>680879.77</v>
      </c>
      <c r="Q3712" s="127">
        <v>607.30999999999995</v>
      </c>
    </row>
    <row r="3713" spans="1:17" ht="25.5" x14ac:dyDescent="0.2">
      <c r="A3713" t="str">
        <f t="shared" si="57"/>
        <v>2022_2520</v>
      </c>
      <c r="D3713" s="126">
        <v>3711</v>
      </c>
      <c r="E3713" s="127">
        <v>2520</v>
      </c>
      <c r="F3713" s="127" t="s">
        <v>109</v>
      </c>
      <c r="G3713" s="127">
        <v>2520</v>
      </c>
      <c r="H3713" s="127">
        <v>2022</v>
      </c>
      <c r="I3713" s="127">
        <v>0</v>
      </c>
      <c r="J3713" s="127">
        <v>1</v>
      </c>
      <c r="K3713" s="127">
        <v>279</v>
      </c>
      <c r="L3713" s="127">
        <v>340</v>
      </c>
      <c r="M3713" s="127">
        <v>471797.02</v>
      </c>
      <c r="N3713" s="127">
        <v>318976.69</v>
      </c>
      <c r="O3713" s="127">
        <v>331972.71000000002</v>
      </c>
      <c r="P3713" s="127">
        <v>240792.39</v>
      </c>
      <c r="Q3713" s="127">
        <v>1691.03</v>
      </c>
    </row>
    <row r="3714" spans="1:17" ht="25.5" x14ac:dyDescent="0.2">
      <c r="A3714" t="str">
        <f t="shared" si="57"/>
        <v>2022_2556</v>
      </c>
      <c r="D3714" s="126">
        <v>3712</v>
      </c>
      <c r="E3714" s="127">
        <v>2556</v>
      </c>
      <c r="F3714" s="127" t="s">
        <v>110</v>
      </c>
      <c r="G3714" s="127">
        <v>2556</v>
      </c>
      <c r="H3714" s="127">
        <v>2022</v>
      </c>
      <c r="I3714" s="127">
        <v>0</v>
      </c>
      <c r="J3714" s="127">
        <v>1</v>
      </c>
      <c r="K3714" s="127">
        <v>385.2</v>
      </c>
      <c r="L3714" s="127">
        <v>312.2</v>
      </c>
      <c r="M3714" s="127">
        <v>288619.09999999998</v>
      </c>
      <c r="N3714" s="127">
        <v>300844.21000000002</v>
      </c>
      <c r="O3714" s="127">
        <v>302879.09999999998</v>
      </c>
      <c r="P3714" s="127">
        <v>252159.43</v>
      </c>
      <c r="Q3714" s="127">
        <v>749.27</v>
      </c>
    </row>
    <row r="3715" spans="1:17" ht="25.5" x14ac:dyDescent="0.2">
      <c r="A3715" t="str">
        <f t="shared" si="57"/>
        <v>2022_3195</v>
      </c>
      <c r="D3715" s="126">
        <v>3713</v>
      </c>
      <c r="E3715" s="127">
        <v>3195</v>
      </c>
      <c r="F3715" s="127" t="s">
        <v>111</v>
      </c>
      <c r="G3715" s="127">
        <v>3195</v>
      </c>
      <c r="H3715" s="127">
        <v>2022</v>
      </c>
      <c r="I3715" s="127">
        <v>0</v>
      </c>
      <c r="J3715" s="127">
        <v>1</v>
      </c>
      <c r="K3715" s="127">
        <v>1187.4000000000001</v>
      </c>
      <c r="L3715" s="127">
        <v>1158.3</v>
      </c>
      <c r="M3715" s="127">
        <v>445590.83</v>
      </c>
      <c r="N3715" s="127">
        <v>696181.14</v>
      </c>
      <c r="O3715" s="127">
        <v>738810.92</v>
      </c>
      <c r="P3715" s="127">
        <v>764162.88</v>
      </c>
      <c r="Q3715" s="127">
        <v>375.27</v>
      </c>
    </row>
    <row r="3716" spans="1:17" ht="25.5" x14ac:dyDescent="0.2">
      <c r="A3716" t="str">
        <f t="shared" ref="A3716:A3779" si="58">CONCATENATE(H3716,"_",G3716)</f>
        <v>2022_2709</v>
      </c>
      <c r="D3716" s="126">
        <v>3714</v>
      </c>
      <c r="E3716" s="127">
        <v>2709</v>
      </c>
      <c r="F3716" s="127" t="s">
        <v>112</v>
      </c>
      <c r="G3716" s="127">
        <v>2709</v>
      </c>
      <c r="H3716" s="127">
        <v>2022</v>
      </c>
      <c r="I3716" s="127">
        <v>0</v>
      </c>
      <c r="J3716" s="127">
        <v>1</v>
      </c>
      <c r="K3716" s="127">
        <v>1521.9</v>
      </c>
      <c r="L3716" s="127">
        <v>1500.9</v>
      </c>
      <c r="M3716" s="127">
        <v>3428683.85</v>
      </c>
      <c r="N3716" s="127">
        <v>900459.37</v>
      </c>
      <c r="O3716" s="127">
        <v>963647.26</v>
      </c>
      <c r="P3716" s="127">
        <v>787695.93</v>
      </c>
      <c r="Q3716" s="127">
        <v>2252.9</v>
      </c>
    </row>
    <row r="3717" spans="1:17" x14ac:dyDescent="0.2">
      <c r="A3717" t="str">
        <f t="shared" si="58"/>
        <v>2022_2718</v>
      </c>
      <c r="D3717" s="126">
        <v>3715</v>
      </c>
      <c r="E3717" s="127">
        <v>2718</v>
      </c>
      <c r="F3717" s="127" t="s">
        <v>113</v>
      </c>
      <c r="G3717" s="127">
        <v>2718</v>
      </c>
      <c r="H3717" s="127">
        <v>2022</v>
      </c>
      <c r="I3717" s="127">
        <v>0</v>
      </c>
      <c r="J3717" s="127">
        <v>1</v>
      </c>
      <c r="K3717" s="127">
        <v>456.7</v>
      </c>
      <c r="L3717" s="127">
        <v>406.3</v>
      </c>
      <c r="M3717" s="127">
        <v>869899.28</v>
      </c>
      <c r="N3717" s="127">
        <v>425039.79</v>
      </c>
      <c r="O3717" s="127">
        <v>430746.75</v>
      </c>
      <c r="P3717" s="127">
        <v>231668.31</v>
      </c>
      <c r="Q3717" s="127">
        <v>1904.75</v>
      </c>
    </row>
    <row r="3718" spans="1:17" ht="25.5" x14ac:dyDescent="0.2">
      <c r="A3718" t="str">
        <f t="shared" si="58"/>
        <v>2022_2727</v>
      </c>
      <c r="D3718" s="126">
        <v>3716</v>
      </c>
      <c r="E3718" s="127">
        <v>2727</v>
      </c>
      <c r="F3718" s="127" t="s">
        <v>114</v>
      </c>
      <c r="G3718" s="127">
        <v>2727</v>
      </c>
      <c r="H3718" s="127">
        <v>2022</v>
      </c>
      <c r="I3718" s="127">
        <v>0</v>
      </c>
      <c r="J3718" s="127">
        <v>1</v>
      </c>
      <c r="K3718" s="127">
        <v>668.2</v>
      </c>
      <c r="L3718" s="127">
        <v>720.4</v>
      </c>
      <c r="M3718" s="127">
        <v>598546.29</v>
      </c>
      <c r="N3718" s="127">
        <v>225370.98</v>
      </c>
      <c r="O3718" s="127">
        <v>230817</v>
      </c>
      <c r="P3718" s="127">
        <v>197061.48</v>
      </c>
      <c r="Q3718" s="127">
        <v>895.76</v>
      </c>
    </row>
    <row r="3719" spans="1:17" ht="25.5" x14ac:dyDescent="0.2">
      <c r="A3719" t="str">
        <f t="shared" si="58"/>
        <v>2022_2754</v>
      </c>
      <c r="D3719" s="126">
        <v>3717</v>
      </c>
      <c r="E3719" s="127">
        <v>2754</v>
      </c>
      <c r="F3719" s="127" t="s">
        <v>115</v>
      </c>
      <c r="G3719" s="127">
        <v>2754</v>
      </c>
      <c r="H3719" s="127">
        <v>2022</v>
      </c>
      <c r="I3719" s="127">
        <v>0</v>
      </c>
      <c r="J3719" s="127">
        <v>1</v>
      </c>
      <c r="K3719" s="127">
        <v>396.2</v>
      </c>
      <c r="L3719" s="127">
        <v>431.9</v>
      </c>
      <c r="M3719" s="127">
        <v>136435.32</v>
      </c>
      <c r="N3719" s="127">
        <v>149884.13</v>
      </c>
      <c r="O3719" s="127">
        <v>151598.98000000001</v>
      </c>
      <c r="P3719" s="127">
        <v>160258.9</v>
      </c>
      <c r="Q3719" s="127">
        <v>344.36</v>
      </c>
    </row>
    <row r="3720" spans="1:17" x14ac:dyDescent="0.2">
      <c r="A3720" t="str">
        <f t="shared" si="58"/>
        <v>2022_2766</v>
      </c>
      <c r="D3720" s="126">
        <v>3718</v>
      </c>
      <c r="E3720" s="127">
        <v>2766</v>
      </c>
      <c r="F3720" s="127" t="s">
        <v>334</v>
      </c>
      <c r="G3720" s="127">
        <v>2766</v>
      </c>
      <c r="H3720" s="127">
        <v>2022</v>
      </c>
      <c r="I3720" s="127">
        <v>0</v>
      </c>
      <c r="J3720" s="127">
        <v>1</v>
      </c>
      <c r="K3720" s="127">
        <v>326.39999999999998</v>
      </c>
      <c r="L3720" s="127">
        <v>300.2</v>
      </c>
      <c r="M3720" s="127">
        <v>309567.67</v>
      </c>
      <c r="N3720" s="127">
        <v>400693.45</v>
      </c>
      <c r="O3720" s="127">
        <v>416264.37</v>
      </c>
      <c r="P3720" s="127">
        <v>404151.07</v>
      </c>
      <c r="Q3720" s="127">
        <v>948.43</v>
      </c>
    </row>
    <row r="3721" spans="1:17" x14ac:dyDescent="0.2">
      <c r="A3721" t="str">
        <f t="shared" si="58"/>
        <v>2022_2772</v>
      </c>
      <c r="D3721" s="126">
        <v>3719</v>
      </c>
      <c r="E3721" s="127">
        <v>2772</v>
      </c>
      <c r="F3721" s="127" t="s">
        <v>116</v>
      </c>
      <c r="G3721" s="127">
        <v>2772</v>
      </c>
      <c r="H3721" s="127">
        <v>2022</v>
      </c>
      <c r="I3721" s="127">
        <v>0</v>
      </c>
      <c r="J3721" s="127">
        <v>1</v>
      </c>
      <c r="K3721" s="127">
        <v>227</v>
      </c>
      <c r="L3721" s="127">
        <v>133</v>
      </c>
      <c r="M3721" s="127">
        <v>1048384.77</v>
      </c>
      <c r="N3721" s="127">
        <v>245028.55</v>
      </c>
      <c r="O3721" s="127">
        <v>253923.82</v>
      </c>
      <c r="P3721" s="127">
        <v>46641.599999999999</v>
      </c>
      <c r="Q3721" s="127">
        <v>4618.4399999999996</v>
      </c>
    </row>
    <row r="3722" spans="1:17" ht="25.5" x14ac:dyDescent="0.2">
      <c r="A3722" t="str">
        <f t="shared" si="58"/>
        <v>2022_2781</v>
      </c>
      <c r="D3722" s="126">
        <v>3720</v>
      </c>
      <c r="E3722" s="127">
        <v>2781</v>
      </c>
      <c r="F3722" s="127" t="s">
        <v>117</v>
      </c>
      <c r="G3722" s="127">
        <v>2781</v>
      </c>
      <c r="H3722" s="127">
        <v>2022</v>
      </c>
      <c r="I3722" s="127">
        <v>0</v>
      </c>
      <c r="J3722" s="127">
        <v>1</v>
      </c>
      <c r="K3722" s="127">
        <v>1108.3</v>
      </c>
      <c r="L3722" s="127">
        <v>1213.3</v>
      </c>
      <c r="M3722" s="127">
        <v>126826.01</v>
      </c>
      <c r="N3722" s="127">
        <v>352403.32</v>
      </c>
      <c r="O3722" s="127">
        <v>354422.33</v>
      </c>
      <c r="P3722" s="127">
        <v>384528.98</v>
      </c>
      <c r="Q3722" s="127">
        <v>114.43</v>
      </c>
    </row>
    <row r="3723" spans="1:17" x14ac:dyDescent="0.2">
      <c r="A3723" t="str">
        <f t="shared" si="58"/>
        <v>2022_2826</v>
      </c>
      <c r="D3723" s="126">
        <v>3721</v>
      </c>
      <c r="E3723" s="127">
        <v>2826</v>
      </c>
      <c r="F3723" s="127" t="s">
        <v>118</v>
      </c>
      <c r="G3723" s="127">
        <v>2826</v>
      </c>
      <c r="H3723" s="127">
        <v>2022</v>
      </c>
      <c r="I3723" s="127">
        <v>0</v>
      </c>
      <c r="J3723" s="127">
        <v>1</v>
      </c>
      <c r="K3723" s="127">
        <v>1351.6</v>
      </c>
      <c r="L3723" s="127">
        <v>1434.9</v>
      </c>
      <c r="M3723" s="127">
        <v>561981.80000000005</v>
      </c>
      <c r="N3723" s="127">
        <v>487784.42</v>
      </c>
      <c r="O3723" s="127">
        <v>494112.28</v>
      </c>
      <c r="P3723" s="127">
        <v>391966.87</v>
      </c>
      <c r="Q3723" s="127">
        <v>415.79</v>
      </c>
    </row>
    <row r="3724" spans="1:17" ht="38.25" x14ac:dyDescent="0.2">
      <c r="A3724" t="str">
        <f t="shared" si="58"/>
        <v>2022_2846</v>
      </c>
      <c r="D3724" s="126">
        <v>3722</v>
      </c>
      <c r="E3724" s="127">
        <v>2846</v>
      </c>
      <c r="F3724" s="127" t="s">
        <v>119</v>
      </c>
      <c r="G3724" s="127">
        <v>2846</v>
      </c>
      <c r="H3724" s="127">
        <v>2022</v>
      </c>
      <c r="I3724" s="127">
        <v>0</v>
      </c>
      <c r="J3724" s="127">
        <v>1</v>
      </c>
      <c r="K3724" s="127">
        <v>293</v>
      </c>
      <c r="L3724" s="127">
        <v>294</v>
      </c>
      <c r="M3724" s="127">
        <v>573691.30000000005</v>
      </c>
      <c r="N3724" s="127">
        <v>258606.86</v>
      </c>
      <c r="O3724" s="127">
        <v>274718.71999999997</v>
      </c>
      <c r="P3724" s="127">
        <v>132256.4</v>
      </c>
      <c r="Q3724" s="127">
        <v>1957.99</v>
      </c>
    </row>
    <row r="3725" spans="1:17" ht="38.25" x14ac:dyDescent="0.2">
      <c r="A3725" t="str">
        <f t="shared" si="58"/>
        <v>2022_2862</v>
      </c>
      <c r="D3725" s="126">
        <v>3723</v>
      </c>
      <c r="E3725" s="127">
        <v>2862</v>
      </c>
      <c r="F3725" s="127" t="s">
        <v>120</v>
      </c>
      <c r="G3725" s="127">
        <v>2862</v>
      </c>
      <c r="H3725" s="127">
        <v>2022</v>
      </c>
      <c r="I3725" s="127">
        <v>0</v>
      </c>
      <c r="J3725" s="127">
        <v>1</v>
      </c>
      <c r="K3725" s="127">
        <v>642.79999999999995</v>
      </c>
      <c r="L3725" s="127">
        <v>616.79999999999995</v>
      </c>
      <c r="M3725" s="127">
        <v>1485935.58</v>
      </c>
      <c r="N3725" s="127">
        <v>767345.91</v>
      </c>
      <c r="O3725" s="127">
        <v>790042.46</v>
      </c>
      <c r="P3725" s="127">
        <v>313358.40000000002</v>
      </c>
      <c r="Q3725" s="127">
        <v>2311.66</v>
      </c>
    </row>
    <row r="3726" spans="1:17" x14ac:dyDescent="0.2">
      <c r="A3726" t="str">
        <f t="shared" si="58"/>
        <v>2022_2977</v>
      </c>
      <c r="D3726" s="126">
        <v>3724</v>
      </c>
      <c r="E3726" s="127">
        <v>2977</v>
      </c>
      <c r="F3726" s="127" t="s">
        <v>121</v>
      </c>
      <c r="G3726" s="127">
        <v>2977</v>
      </c>
      <c r="H3726" s="127">
        <v>2022</v>
      </c>
      <c r="I3726" s="127">
        <v>0</v>
      </c>
      <c r="J3726" s="127">
        <v>1</v>
      </c>
      <c r="K3726" s="127">
        <v>588.1</v>
      </c>
      <c r="L3726" s="127">
        <v>520</v>
      </c>
      <c r="M3726" s="127">
        <v>1078896.51</v>
      </c>
      <c r="N3726" s="127">
        <v>135216.29</v>
      </c>
      <c r="O3726" s="127">
        <v>138156.63</v>
      </c>
      <c r="P3726" s="127">
        <v>357421.57</v>
      </c>
      <c r="Q3726" s="127">
        <v>1834.55</v>
      </c>
    </row>
    <row r="3727" spans="1:17" x14ac:dyDescent="0.2">
      <c r="A3727" t="str">
        <f t="shared" si="58"/>
        <v>2022_2988</v>
      </c>
      <c r="D3727" s="126">
        <v>3725</v>
      </c>
      <c r="E3727" s="127">
        <v>2988</v>
      </c>
      <c r="F3727" s="127" t="s">
        <v>122</v>
      </c>
      <c r="G3727" s="127">
        <v>2988</v>
      </c>
      <c r="H3727" s="127">
        <v>2022</v>
      </c>
      <c r="I3727" s="127">
        <v>0</v>
      </c>
      <c r="J3727" s="127">
        <v>1</v>
      </c>
      <c r="K3727" s="127">
        <v>557.20000000000005</v>
      </c>
      <c r="L3727" s="127">
        <v>792.2</v>
      </c>
      <c r="M3727" s="127">
        <v>238210.34</v>
      </c>
      <c r="N3727" s="127">
        <v>370463.94</v>
      </c>
      <c r="O3727" s="127">
        <v>374765.36</v>
      </c>
      <c r="P3727" s="127">
        <v>334682.7</v>
      </c>
      <c r="Q3727" s="127">
        <v>427.51</v>
      </c>
    </row>
    <row r="3728" spans="1:17" ht="38.25" x14ac:dyDescent="0.2">
      <c r="A3728" t="str">
        <f t="shared" si="58"/>
        <v>2022_3029</v>
      </c>
      <c r="D3728" s="126">
        <v>3726</v>
      </c>
      <c r="E3728" s="127">
        <v>3029</v>
      </c>
      <c r="F3728" s="127" t="s">
        <v>123</v>
      </c>
      <c r="G3728" s="127">
        <v>3029</v>
      </c>
      <c r="H3728" s="127">
        <v>2022</v>
      </c>
      <c r="I3728" s="127">
        <v>0</v>
      </c>
      <c r="J3728" s="127">
        <v>1</v>
      </c>
      <c r="K3728" s="127">
        <v>1155</v>
      </c>
      <c r="L3728" s="127">
        <v>1019.5</v>
      </c>
      <c r="M3728" s="127">
        <v>716774.35</v>
      </c>
      <c r="N3728" s="127">
        <v>435103.69</v>
      </c>
      <c r="O3728" s="127">
        <v>446798.08000000002</v>
      </c>
      <c r="P3728" s="127">
        <v>383990.88</v>
      </c>
      <c r="Q3728" s="127">
        <v>620.58000000000004</v>
      </c>
    </row>
    <row r="3729" spans="1:17" ht="25.5" x14ac:dyDescent="0.2">
      <c r="A3729" t="str">
        <f t="shared" si="58"/>
        <v>2022_3033</v>
      </c>
      <c r="D3729" s="126">
        <v>3727</v>
      </c>
      <c r="E3729" s="127">
        <v>3033</v>
      </c>
      <c r="F3729" s="127" t="s">
        <v>124</v>
      </c>
      <c r="G3729" s="127">
        <v>3033</v>
      </c>
      <c r="H3729" s="127">
        <v>2022</v>
      </c>
      <c r="I3729" s="127">
        <v>0</v>
      </c>
      <c r="J3729" s="127">
        <v>1</v>
      </c>
      <c r="K3729" s="127">
        <v>409.1</v>
      </c>
      <c r="L3729" s="127">
        <v>353.9</v>
      </c>
      <c r="M3729" s="127">
        <v>107974.36</v>
      </c>
      <c r="N3729" s="127">
        <v>89999.85</v>
      </c>
      <c r="O3729" s="127">
        <v>91894.07</v>
      </c>
      <c r="P3729" s="127">
        <v>123915.9</v>
      </c>
      <c r="Q3729" s="127">
        <v>263.93</v>
      </c>
    </row>
    <row r="3730" spans="1:17" x14ac:dyDescent="0.2">
      <c r="A3730" t="str">
        <f t="shared" si="58"/>
        <v>2022_3042</v>
      </c>
      <c r="D3730" s="126">
        <v>3728</v>
      </c>
      <c r="E3730" s="127">
        <v>3042</v>
      </c>
      <c r="F3730" s="127" t="s">
        <v>125</v>
      </c>
      <c r="G3730" s="127">
        <v>3042</v>
      </c>
      <c r="H3730" s="127">
        <v>2022</v>
      </c>
      <c r="I3730" s="127">
        <v>0</v>
      </c>
      <c r="J3730" s="127">
        <v>1</v>
      </c>
      <c r="K3730" s="127">
        <v>678.2</v>
      </c>
      <c r="L3730" s="127">
        <v>767.3</v>
      </c>
      <c r="M3730" s="127">
        <v>805808.73</v>
      </c>
      <c r="N3730" s="127">
        <v>276771.68</v>
      </c>
      <c r="O3730" s="127">
        <v>285449.61</v>
      </c>
      <c r="P3730" s="127">
        <v>260759.05</v>
      </c>
      <c r="Q3730" s="127">
        <v>1188.1600000000001</v>
      </c>
    </row>
    <row r="3731" spans="1:17" x14ac:dyDescent="0.2">
      <c r="A3731" t="str">
        <f t="shared" si="58"/>
        <v>2022_3060</v>
      </c>
      <c r="D3731" s="126">
        <v>3729</v>
      </c>
      <c r="E3731" s="127">
        <v>3060</v>
      </c>
      <c r="F3731" s="127" t="s">
        <v>126</v>
      </c>
      <c r="G3731" s="127">
        <v>3060</v>
      </c>
      <c r="H3731" s="127">
        <v>2022</v>
      </c>
      <c r="I3731" s="127">
        <v>0</v>
      </c>
      <c r="J3731" s="127">
        <v>1</v>
      </c>
      <c r="K3731" s="127">
        <v>1236.4000000000001</v>
      </c>
      <c r="L3731" s="127">
        <v>1443.2</v>
      </c>
      <c r="M3731" s="127">
        <v>383141.3</v>
      </c>
      <c r="N3731" s="127">
        <v>149786.9</v>
      </c>
      <c r="O3731" s="127">
        <v>152952.49</v>
      </c>
      <c r="P3731" s="127">
        <v>513799</v>
      </c>
      <c r="Q3731" s="127">
        <v>309.88</v>
      </c>
    </row>
    <row r="3732" spans="1:17" ht="25.5" x14ac:dyDescent="0.2">
      <c r="A3732" t="str">
        <f t="shared" si="58"/>
        <v>2022_3168</v>
      </c>
      <c r="D3732" s="126">
        <v>3730</v>
      </c>
      <c r="E3732" s="127">
        <v>3168</v>
      </c>
      <c r="F3732" s="127" t="s">
        <v>127</v>
      </c>
      <c r="G3732" s="127">
        <v>3168</v>
      </c>
      <c r="H3732" s="127">
        <v>2022</v>
      </c>
      <c r="I3732" s="127">
        <v>0</v>
      </c>
      <c r="J3732" s="127">
        <v>1</v>
      </c>
      <c r="K3732" s="127">
        <v>682</v>
      </c>
      <c r="L3732" s="127">
        <v>670.4</v>
      </c>
      <c r="M3732" s="127">
        <v>1334662.8400000001</v>
      </c>
      <c r="N3732" s="127">
        <v>355830.13</v>
      </c>
      <c r="O3732" s="127">
        <v>358871.88</v>
      </c>
      <c r="P3732" s="127">
        <v>289492.28000000003</v>
      </c>
      <c r="Q3732" s="127">
        <v>1956.98</v>
      </c>
    </row>
    <row r="3733" spans="1:17" ht="25.5" x14ac:dyDescent="0.2">
      <c r="A3733" t="str">
        <f t="shared" si="58"/>
        <v>2022_3105</v>
      </c>
      <c r="D3733" s="126">
        <v>3731</v>
      </c>
      <c r="E3733" s="127">
        <v>3105</v>
      </c>
      <c r="F3733" s="127" t="s">
        <v>128</v>
      </c>
      <c r="G3733" s="127">
        <v>3105</v>
      </c>
      <c r="H3733" s="127">
        <v>2022</v>
      </c>
      <c r="I3733" s="127">
        <v>0</v>
      </c>
      <c r="J3733" s="127">
        <v>1</v>
      </c>
      <c r="K3733" s="127">
        <v>1406.7</v>
      </c>
      <c r="L3733" s="127">
        <v>1397.8</v>
      </c>
      <c r="M3733" s="127">
        <v>390812.85</v>
      </c>
      <c r="N3733" s="127">
        <v>424993.97</v>
      </c>
      <c r="O3733" s="127">
        <v>442586.68</v>
      </c>
      <c r="P3733" s="127">
        <v>584137.52</v>
      </c>
      <c r="Q3733" s="127">
        <v>277.82</v>
      </c>
    </row>
    <row r="3734" spans="1:17" x14ac:dyDescent="0.2">
      <c r="A3734" t="str">
        <f t="shared" si="58"/>
        <v>2022_3114</v>
      </c>
      <c r="D3734" s="126">
        <v>3732</v>
      </c>
      <c r="E3734" s="127">
        <v>3114</v>
      </c>
      <c r="F3734" s="127" t="s">
        <v>129</v>
      </c>
      <c r="G3734" s="127">
        <v>3114</v>
      </c>
      <c r="H3734" s="127">
        <v>2022</v>
      </c>
      <c r="I3734" s="127">
        <v>0</v>
      </c>
      <c r="J3734" s="127">
        <v>1</v>
      </c>
      <c r="K3734" s="127">
        <v>3474.5</v>
      </c>
      <c r="L3734" s="127">
        <v>3519.2</v>
      </c>
      <c r="M3734" s="127">
        <v>3167305.13</v>
      </c>
      <c r="N3734" s="127">
        <v>900497.41</v>
      </c>
      <c r="O3734" s="127">
        <v>922512.28</v>
      </c>
      <c r="P3734" s="127">
        <v>1048453.26</v>
      </c>
      <c r="Q3734" s="127">
        <v>911.59</v>
      </c>
    </row>
    <row r="3735" spans="1:17" ht="25.5" x14ac:dyDescent="0.2">
      <c r="A3735" t="str">
        <f t="shared" si="58"/>
        <v>2022_3119</v>
      </c>
      <c r="D3735" s="126">
        <v>3733</v>
      </c>
      <c r="E3735" s="127">
        <v>3119</v>
      </c>
      <c r="F3735" s="127" t="s">
        <v>130</v>
      </c>
      <c r="G3735" s="127">
        <v>3119</v>
      </c>
      <c r="H3735" s="127">
        <v>2022</v>
      </c>
      <c r="I3735" s="127">
        <v>0</v>
      </c>
      <c r="J3735" s="127">
        <v>1</v>
      </c>
      <c r="K3735" s="127">
        <v>847.3</v>
      </c>
      <c r="L3735" s="127">
        <v>815.2</v>
      </c>
      <c r="M3735" s="127">
        <v>499776.52</v>
      </c>
      <c r="N3735" s="127">
        <v>425018.54</v>
      </c>
      <c r="O3735" s="127">
        <v>431985.58</v>
      </c>
      <c r="P3735" s="127">
        <v>343343.35999999999</v>
      </c>
      <c r="Q3735" s="127">
        <v>589.85</v>
      </c>
    </row>
    <row r="3736" spans="1:17" x14ac:dyDescent="0.2">
      <c r="A3736" t="str">
        <f t="shared" si="58"/>
        <v>2022_3141</v>
      </c>
      <c r="D3736" s="126">
        <v>3734</v>
      </c>
      <c r="E3736" s="127">
        <v>3141</v>
      </c>
      <c r="F3736" s="127" t="s">
        <v>131</v>
      </c>
      <c r="G3736" s="127">
        <v>3141</v>
      </c>
      <c r="H3736" s="127">
        <v>2022</v>
      </c>
      <c r="I3736" s="127">
        <v>0</v>
      </c>
      <c r="J3736" s="127">
        <v>1</v>
      </c>
      <c r="K3736" s="127">
        <v>14395</v>
      </c>
      <c r="L3736" s="127">
        <v>14359.1</v>
      </c>
      <c r="M3736" s="127">
        <v>1225574.3600000001</v>
      </c>
      <c r="N3736" s="127">
        <v>6448280.7400000002</v>
      </c>
      <c r="O3736" s="127">
        <v>6575846.0099999998</v>
      </c>
      <c r="P3736" s="127">
        <v>7150902.9100000001</v>
      </c>
      <c r="Q3736" s="127">
        <v>85.14</v>
      </c>
    </row>
    <row r="3737" spans="1:17" ht="25.5" x14ac:dyDescent="0.2">
      <c r="A3737" t="str">
        <f t="shared" si="58"/>
        <v>2022_3150</v>
      </c>
      <c r="D3737" s="126">
        <v>3735</v>
      </c>
      <c r="E3737" s="127">
        <v>3150</v>
      </c>
      <c r="F3737" s="127" t="s">
        <v>132</v>
      </c>
      <c r="G3737" s="127">
        <v>3150</v>
      </c>
      <c r="H3737" s="127">
        <v>2022</v>
      </c>
      <c r="I3737" s="127">
        <v>0</v>
      </c>
      <c r="J3737" s="127">
        <v>1</v>
      </c>
      <c r="K3737" s="127">
        <v>1015.1</v>
      </c>
      <c r="L3737" s="127">
        <v>1206</v>
      </c>
      <c r="M3737" s="127">
        <v>436843.06</v>
      </c>
      <c r="N3737" s="127">
        <v>613134.09</v>
      </c>
      <c r="O3737" s="127">
        <v>631344.97</v>
      </c>
      <c r="P3737" s="127">
        <v>496304.12</v>
      </c>
      <c r="Q3737" s="127">
        <v>430.34</v>
      </c>
    </row>
    <row r="3738" spans="1:17" ht="25.5" x14ac:dyDescent="0.2">
      <c r="A3738" t="str">
        <f t="shared" si="58"/>
        <v>2022_3154</v>
      </c>
      <c r="D3738" s="126">
        <v>3736</v>
      </c>
      <c r="E3738" s="127">
        <v>3154</v>
      </c>
      <c r="F3738" s="127" t="s">
        <v>133</v>
      </c>
      <c r="G3738" s="127">
        <v>3154</v>
      </c>
      <c r="H3738" s="127">
        <v>2022</v>
      </c>
      <c r="I3738" s="127">
        <v>0</v>
      </c>
      <c r="J3738" s="127">
        <v>1</v>
      </c>
      <c r="K3738" s="127">
        <v>496</v>
      </c>
      <c r="L3738" s="127">
        <v>496</v>
      </c>
      <c r="M3738" s="127">
        <v>370854.99</v>
      </c>
      <c r="N3738" s="127">
        <v>236905.92</v>
      </c>
      <c r="O3738" s="127">
        <v>241219.89</v>
      </c>
      <c r="P3738" s="127">
        <v>261456.66</v>
      </c>
      <c r="Q3738" s="127">
        <v>747.69</v>
      </c>
    </row>
    <row r="3739" spans="1:17" x14ac:dyDescent="0.2">
      <c r="A3739" t="str">
        <f t="shared" si="58"/>
        <v>2022_3186</v>
      </c>
      <c r="D3739" s="126">
        <v>3737</v>
      </c>
      <c r="E3739" s="127">
        <v>3186</v>
      </c>
      <c r="F3739" s="127" t="s">
        <v>335</v>
      </c>
      <c r="G3739" s="127">
        <v>3186</v>
      </c>
      <c r="H3739" s="127">
        <v>2022</v>
      </c>
      <c r="I3739" s="127">
        <v>0</v>
      </c>
      <c r="J3739" s="127">
        <v>1</v>
      </c>
      <c r="K3739" s="127">
        <v>437.9</v>
      </c>
      <c r="L3739" s="127">
        <v>420.3</v>
      </c>
      <c r="M3739" s="127">
        <v>262784.55</v>
      </c>
      <c r="N3739" s="127">
        <v>0</v>
      </c>
      <c r="O3739" s="127">
        <v>0</v>
      </c>
      <c r="P3739" s="127">
        <v>106896.22</v>
      </c>
      <c r="Q3739" s="127">
        <v>600.1</v>
      </c>
    </row>
    <row r="3740" spans="1:17" x14ac:dyDescent="0.2">
      <c r="A3740" t="str">
        <f t="shared" si="58"/>
        <v>2022_3204</v>
      </c>
      <c r="D3740" s="126">
        <v>3738</v>
      </c>
      <c r="E3740" s="127">
        <v>3204</v>
      </c>
      <c r="F3740" s="127" t="s">
        <v>134</v>
      </c>
      <c r="G3740" s="127">
        <v>3204</v>
      </c>
      <c r="H3740" s="127">
        <v>2022</v>
      </c>
      <c r="I3740" s="127">
        <v>0</v>
      </c>
      <c r="J3740" s="127">
        <v>1</v>
      </c>
      <c r="K3740" s="127">
        <v>913.3</v>
      </c>
      <c r="L3740" s="127">
        <v>983.8</v>
      </c>
      <c r="M3740" s="127">
        <v>1044079.77</v>
      </c>
      <c r="N3740" s="127">
        <v>1000799.68</v>
      </c>
      <c r="O3740" s="127">
        <v>1015233.38</v>
      </c>
      <c r="P3740" s="127">
        <v>236197.88</v>
      </c>
      <c r="Q3740" s="127">
        <v>1143.19</v>
      </c>
    </row>
    <row r="3741" spans="1:17" x14ac:dyDescent="0.2">
      <c r="A3741" t="str">
        <f t="shared" si="58"/>
        <v>2022_3231</v>
      </c>
      <c r="D3741" s="126">
        <v>3739</v>
      </c>
      <c r="E3741" s="127">
        <v>3231</v>
      </c>
      <c r="F3741" s="127" t="s">
        <v>135</v>
      </c>
      <c r="G3741" s="127">
        <v>3231</v>
      </c>
      <c r="H3741" s="127">
        <v>2022</v>
      </c>
      <c r="I3741" s="127">
        <v>0</v>
      </c>
      <c r="J3741" s="127">
        <v>1</v>
      </c>
      <c r="K3741" s="127">
        <v>6986.9</v>
      </c>
      <c r="L3741" s="127">
        <v>7157.5</v>
      </c>
      <c r="M3741" s="127">
        <v>4709751.68</v>
      </c>
      <c r="N3741" s="127">
        <v>931124.97</v>
      </c>
      <c r="O3741" s="127">
        <v>971562.59</v>
      </c>
      <c r="P3741" s="127">
        <v>1496994.89</v>
      </c>
      <c r="Q3741" s="127">
        <v>674.08</v>
      </c>
    </row>
    <row r="3742" spans="1:17" x14ac:dyDescent="0.2">
      <c r="A3742" t="str">
        <f t="shared" si="58"/>
        <v>2022_3312</v>
      </c>
      <c r="D3742" s="126">
        <v>3740</v>
      </c>
      <c r="E3742" s="127">
        <v>3312</v>
      </c>
      <c r="F3742" s="127" t="s">
        <v>136</v>
      </c>
      <c r="G3742" s="127">
        <v>3312</v>
      </c>
      <c r="H3742" s="127">
        <v>2022</v>
      </c>
      <c r="I3742" s="127">
        <v>0</v>
      </c>
      <c r="J3742" s="127">
        <v>1</v>
      </c>
      <c r="K3742" s="127">
        <v>1877.4</v>
      </c>
      <c r="L3742" s="127">
        <v>1727.4</v>
      </c>
      <c r="M3742" s="127">
        <v>2556997.2000000002</v>
      </c>
      <c r="N3742" s="127">
        <v>786768.47</v>
      </c>
      <c r="O3742" s="127">
        <v>813213.85</v>
      </c>
      <c r="P3742" s="127">
        <v>590593.43000000005</v>
      </c>
      <c r="Q3742" s="127">
        <v>1361.99</v>
      </c>
    </row>
    <row r="3743" spans="1:17" x14ac:dyDescent="0.2">
      <c r="A3743" t="str">
        <f t="shared" si="58"/>
        <v>2022_3330</v>
      </c>
      <c r="D3743" s="126">
        <v>3741</v>
      </c>
      <c r="E3743" s="127">
        <v>3330</v>
      </c>
      <c r="F3743" s="127" t="s">
        <v>137</v>
      </c>
      <c r="G3743" s="127">
        <v>3330</v>
      </c>
      <c r="H3743" s="127">
        <v>2022</v>
      </c>
      <c r="I3743" s="127">
        <v>0</v>
      </c>
      <c r="J3743" s="127">
        <v>1</v>
      </c>
      <c r="K3743" s="127">
        <v>346.7</v>
      </c>
      <c r="L3743" s="127">
        <v>292</v>
      </c>
      <c r="M3743" s="127">
        <v>869203.23</v>
      </c>
      <c r="N3743" s="127">
        <v>219721.81</v>
      </c>
      <c r="O3743" s="127">
        <v>220699.23</v>
      </c>
      <c r="P3743" s="127">
        <v>60746.6</v>
      </c>
      <c r="Q3743" s="127">
        <v>2507.08</v>
      </c>
    </row>
    <row r="3744" spans="1:17" ht="25.5" x14ac:dyDescent="0.2">
      <c r="A3744" t="str">
        <f t="shared" si="58"/>
        <v>2022_3348</v>
      </c>
      <c r="D3744" s="126">
        <v>3742</v>
      </c>
      <c r="E3744" s="127">
        <v>3348</v>
      </c>
      <c r="F3744" s="127" t="s">
        <v>138</v>
      </c>
      <c r="G3744" s="127">
        <v>3348</v>
      </c>
      <c r="H3744" s="127">
        <v>2022</v>
      </c>
      <c r="I3744" s="127">
        <v>0</v>
      </c>
      <c r="J3744" s="127">
        <v>1</v>
      </c>
      <c r="K3744" s="127">
        <v>463.5</v>
      </c>
      <c r="L3744" s="127">
        <v>455.1</v>
      </c>
      <c r="M3744" s="127">
        <v>1111928.8400000001</v>
      </c>
      <c r="N3744" s="127">
        <v>400201.4</v>
      </c>
      <c r="O3744" s="127">
        <v>405254.25</v>
      </c>
      <c r="P3744" s="127">
        <v>165802.04</v>
      </c>
      <c r="Q3744" s="127">
        <v>2398.98</v>
      </c>
    </row>
    <row r="3745" spans="1:17" x14ac:dyDescent="0.2">
      <c r="A3745" t="str">
        <f t="shared" si="58"/>
        <v>2022_3375</v>
      </c>
      <c r="D3745" s="126">
        <v>3743</v>
      </c>
      <c r="E3745" s="127">
        <v>3375</v>
      </c>
      <c r="F3745" s="127" t="s">
        <v>139</v>
      </c>
      <c r="G3745" s="127">
        <v>3375</v>
      </c>
      <c r="H3745" s="127">
        <v>2022</v>
      </c>
      <c r="I3745" s="127">
        <v>0</v>
      </c>
      <c r="J3745" s="127">
        <v>1</v>
      </c>
      <c r="K3745" s="127">
        <v>1754.1</v>
      </c>
      <c r="L3745" s="127">
        <v>1620.6</v>
      </c>
      <c r="M3745" s="127">
        <v>111894.67</v>
      </c>
      <c r="N3745" s="127">
        <v>550367.1</v>
      </c>
      <c r="O3745" s="127">
        <v>559255</v>
      </c>
      <c r="P3745" s="127">
        <v>708676.13</v>
      </c>
      <c r="Q3745" s="127">
        <v>63.79</v>
      </c>
    </row>
    <row r="3746" spans="1:17" ht="25.5" x14ac:dyDescent="0.2">
      <c r="A3746" t="str">
        <f t="shared" si="58"/>
        <v>2022_3420</v>
      </c>
      <c r="D3746" s="126">
        <v>3744</v>
      </c>
      <c r="E3746" s="127">
        <v>3420</v>
      </c>
      <c r="F3746" s="127" t="s">
        <v>140</v>
      </c>
      <c r="G3746" s="127">
        <v>3420</v>
      </c>
      <c r="H3746" s="127">
        <v>2022</v>
      </c>
      <c r="I3746" s="127">
        <v>0</v>
      </c>
      <c r="J3746" s="127">
        <v>1</v>
      </c>
      <c r="K3746" s="127">
        <v>574.29999999999995</v>
      </c>
      <c r="L3746" s="127">
        <v>614.20000000000005</v>
      </c>
      <c r="M3746" s="127">
        <v>1077348.0900000001</v>
      </c>
      <c r="N3746" s="127">
        <v>738308.1</v>
      </c>
      <c r="O3746" s="127">
        <v>750129.84</v>
      </c>
      <c r="P3746" s="127">
        <v>298955.69</v>
      </c>
      <c r="Q3746" s="127">
        <v>1875.93</v>
      </c>
    </row>
    <row r="3747" spans="1:17" x14ac:dyDescent="0.2">
      <c r="A3747" t="str">
        <f t="shared" si="58"/>
        <v>2022_3465</v>
      </c>
      <c r="D3747" s="126">
        <v>3745</v>
      </c>
      <c r="E3747" s="127">
        <v>3465</v>
      </c>
      <c r="F3747" s="127" t="s">
        <v>141</v>
      </c>
      <c r="G3747" s="127">
        <v>3465</v>
      </c>
      <c r="H3747" s="127">
        <v>2022</v>
      </c>
      <c r="I3747" s="127">
        <v>0</v>
      </c>
      <c r="J3747" s="127">
        <v>1</v>
      </c>
      <c r="K3747" s="127">
        <v>313.39999999999998</v>
      </c>
      <c r="L3747" s="127">
        <v>328.8</v>
      </c>
      <c r="M3747" s="127">
        <v>36639.74</v>
      </c>
      <c r="N3747" s="127">
        <v>77636.09</v>
      </c>
      <c r="O3747" s="127">
        <v>105165.85</v>
      </c>
      <c r="P3747" s="127">
        <v>84783.15</v>
      </c>
      <c r="Q3747" s="127">
        <v>116.91</v>
      </c>
    </row>
    <row r="3748" spans="1:17" ht="25.5" x14ac:dyDescent="0.2">
      <c r="A3748" t="str">
        <f t="shared" si="58"/>
        <v>2022_3537</v>
      </c>
      <c r="D3748" s="126">
        <v>3746</v>
      </c>
      <c r="E3748" s="127">
        <v>3537</v>
      </c>
      <c r="F3748" s="127" t="s">
        <v>142</v>
      </c>
      <c r="G3748" s="127">
        <v>3537</v>
      </c>
      <c r="H3748" s="127">
        <v>2022</v>
      </c>
      <c r="I3748" s="127">
        <v>0</v>
      </c>
      <c r="J3748" s="127">
        <v>1</v>
      </c>
      <c r="K3748" s="127">
        <v>277.8</v>
      </c>
      <c r="L3748" s="127">
        <v>107</v>
      </c>
      <c r="M3748" s="127">
        <v>417690.28</v>
      </c>
      <c r="N3748" s="127">
        <v>144761.54</v>
      </c>
      <c r="O3748" s="127">
        <v>156760.54999999999</v>
      </c>
      <c r="P3748" s="127">
        <v>183067.31</v>
      </c>
      <c r="Q3748" s="127">
        <v>1503.56</v>
      </c>
    </row>
    <row r="3749" spans="1:17" ht="25.5" x14ac:dyDescent="0.2">
      <c r="A3749" t="str">
        <f t="shared" si="58"/>
        <v>2022_3555</v>
      </c>
      <c r="D3749" s="126">
        <v>3747</v>
      </c>
      <c r="E3749" s="127">
        <v>3555</v>
      </c>
      <c r="F3749" s="127" t="s">
        <v>143</v>
      </c>
      <c r="G3749" s="127">
        <v>3555</v>
      </c>
      <c r="H3749" s="127">
        <v>2022</v>
      </c>
      <c r="I3749" s="127">
        <v>0</v>
      </c>
      <c r="J3749" s="127">
        <v>1</v>
      </c>
      <c r="K3749" s="127">
        <v>616.1</v>
      </c>
      <c r="L3749" s="127">
        <v>669.6</v>
      </c>
      <c r="M3749" s="127">
        <v>426564.33</v>
      </c>
      <c r="N3749" s="127">
        <v>325272.27</v>
      </c>
      <c r="O3749" s="127">
        <v>329086.26</v>
      </c>
      <c r="P3749" s="127">
        <v>331994.63</v>
      </c>
      <c r="Q3749" s="127">
        <v>692.36</v>
      </c>
    </row>
    <row r="3750" spans="1:17" x14ac:dyDescent="0.2">
      <c r="A3750" t="str">
        <f t="shared" si="58"/>
        <v>2022_3600</v>
      </c>
      <c r="D3750" s="126">
        <v>3748</v>
      </c>
      <c r="E3750" s="127">
        <v>3600</v>
      </c>
      <c r="F3750" s="127" t="s">
        <v>144</v>
      </c>
      <c r="G3750" s="127">
        <v>3600</v>
      </c>
      <c r="H3750" s="127">
        <v>2022</v>
      </c>
      <c r="I3750" s="127">
        <v>0</v>
      </c>
      <c r="J3750" s="127">
        <v>1</v>
      </c>
      <c r="K3750" s="127">
        <v>2235.8000000000002</v>
      </c>
      <c r="L3750" s="127">
        <v>2190.6</v>
      </c>
      <c r="M3750" s="127">
        <v>2639299.16</v>
      </c>
      <c r="N3750" s="127">
        <v>809409.79</v>
      </c>
      <c r="O3750" s="127">
        <v>894079.38</v>
      </c>
      <c r="P3750" s="127">
        <v>637136.68999999994</v>
      </c>
      <c r="Q3750" s="127">
        <v>1180.47</v>
      </c>
    </row>
    <row r="3751" spans="1:17" x14ac:dyDescent="0.2">
      <c r="A3751" t="str">
        <f t="shared" si="58"/>
        <v>2022_3609</v>
      </c>
      <c r="D3751" s="126">
        <v>3749</v>
      </c>
      <c r="E3751" s="127">
        <v>3609</v>
      </c>
      <c r="F3751" s="127" t="s">
        <v>145</v>
      </c>
      <c r="G3751" s="127">
        <v>3609</v>
      </c>
      <c r="H3751" s="127">
        <v>2022</v>
      </c>
      <c r="I3751" s="127">
        <v>0</v>
      </c>
      <c r="J3751" s="127">
        <v>1</v>
      </c>
      <c r="K3751" s="127">
        <v>450.3</v>
      </c>
      <c r="L3751" s="127">
        <v>487.1</v>
      </c>
      <c r="M3751" s="127">
        <v>1028333.87</v>
      </c>
      <c r="N3751" s="127">
        <v>140056.5</v>
      </c>
      <c r="O3751" s="127">
        <v>143108.96</v>
      </c>
      <c r="P3751" s="127">
        <v>313057.65000000002</v>
      </c>
      <c r="Q3751" s="127">
        <v>2283.66</v>
      </c>
    </row>
    <row r="3752" spans="1:17" ht="25.5" x14ac:dyDescent="0.2">
      <c r="A3752" t="str">
        <f t="shared" si="58"/>
        <v>2022_3645</v>
      </c>
      <c r="D3752" s="126">
        <v>3750</v>
      </c>
      <c r="E3752" s="127">
        <v>3645</v>
      </c>
      <c r="F3752" s="127" t="s">
        <v>146</v>
      </c>
      <c r="G3752" s="127">
        <v>3645</v>
      </c>
      <c r="H3752" s="127">
        <v>2022</v>
      </c>
      <c r="I3752" s="127">
        <v>0</v>
      </c>
      <c r="J3752" s="127">
        <v>1</v>
      </c>
      <c r="K3752" s="127">
        <v>2627.1</v>
      </c>
      <c r="L3752" s="127">
        <v>2948.4</v>
      </c>
      <c r="M3752" s="127">
        <v>3830027.48</v>
      </c>
      <c r="N3752" s="127">
        <v>1641801.49</v>
      </c>
      <c r="O3752" s="127">
        <v>1715784.04</v>
      </c>
      <c r="P3752" s="127">
        <v>737723.35</v>
      </c>
      <c r="Q3752" s="127">
        <v>1457.89</v>
      </c>
    </row>
    <row r="3753" spans="1:17" x14ac:dyDescent="0.2">
      <c r="A3753" t="str">
        <f t="shared" si="58"/>
        <v>2022_3715</v>
      </c>
      <c r="D3753" s="126">
        <v>3751</v>
      </c>
      <c r="E3753" s="127">
        <v>3715</v>
      </c>
      <c r="F3753" s="127" t="s">
        <v>147</v>
      </c>
      <c r="G3753" s="127">
        <v>3715</v>
      </c>
      <c r="H3753" s="127">
        <v>2022</v>
      </c>
      <c r="I3753" s="127">
        <v>0</v>
      </c>
      <c r="J3753" s="127">
        <v>1</v>
      </c>
      <c r="K3753" s="127">
        <v>7579.3</v>
      </c>
      <c r="L3753" s="127">
        <v>7567.9</v>
      </c>
      <c r="M3753" s="127">
        <v>1443078.47</v>
      </c>
      <c r="N3753" s="127">
        <v>1053213.6499999999</v>
      </c>
      <c r="O3753" s="127">
        <v>1118335.21</v>
      </c>
      <c r="P3753" s="127">
        <v>1256255.5900000001</v>
      </c>
      <c r="Q3753" s="127">
        <v>190.4</v>
      </c>
    </row>
    <row r="3754" spans="1:17" x14ac:dyDescent="0.2">
      <c r="A3754" t="str">
        <f t="shared" si="58"/>
        <v>2022_3744</v>
      </c>
      <c r="D3754" s="126">
        <v>3752</v>
      </c>
      <c r="E3754" s="127">
        <v>3744</v>
      </c>
      <c r="F3754" s="127" t="s">
        <v>148</v>
      </c>
      <c r="G3754" s="127">
        <v>3744</v>
      </c>
      <c r="H3754" s="127">
        <v>2022</v>
      </c>
      <c r="I3754" s="127">
        <v>0</v>
      </c>
      <c r="J3754" s="127">
        <v>1</v>
      </c>
      <c r="K3754" s="127">
        <v>658.7</v>
      </c>
      <c r="L3754" s="127">
        <v>659.2</v>
      </c>
      <c r="M3754" s="127">
        <v>902787.11</v>
      </c>
      <c r="N3754" s="127">
        <v>350101.95</v>
      </c>
      <c r="O3754" s="127">
        <v>355536.47</v>
      </c>
      <c r="P3754" s="127">
        <v>224558.4</v>
      </c>
      <c r="Q3754" s="127">
        <v>1370.56</v>
      </c>
    </row>
    <row r="3755" spans="1:17" ht="25.5" x14ac:dyDescent="0.2">
      <c r="A3755" t="str">
        <f t="shared" si="58"/>
        <v>2022_3798</v>
      </c>
      <c r="D3755" s="126">
        <v>3753</v>
      </c>
      <c r="E3755" s="127">
        <v>3798</v>
      </c>
      <c r="F3755" s="127" t="s">
        <v>149</v>
      </c>
      <c r="G3755" s="127">
        <v>3798</v>
      </c>
      <c r="H3755" s="127">
        <v>2022</v>
      </c>
      <c r="I3755" s="127">
        <v>0</v>
      </c>
      <c r="J3755" s="127">
        <v>1</v>
      </c>
      <c r="K3755" s="127">
        <v>574.70000000000005</v>
      </c>
      <c r="L3755" s="127">
        <v>635.70000000000005</v>
      </c>
      <c r="M3755" s="127">
        <v>326607.09000000003</v>
      </c>
      <c r="N3755" s="127">
        <v>50009.21</v>
      </c>
      <c r="O3755" s="127">
        <v>54129.279999999999</v>
      </c>
      <c r="P3755" s="127">
        <v>222210.76</v>
      </c>
      <c r="Q3755" s="127">
        <v>568.30999999999995</v>
      </c>
    </row>
    <row r="3756" spans="1:17" x14ac:dyDescent="0.2">
      <c r="A3756" t="str">
        <f t="shared" si="58"/>
        <v>2022_3816</v>
      </c>
      <c r="D3756" s="126">
        <v>3754</v>
      </c>
      <c r="E3756" s="127">
        <v>3816</v>
      </c>
      <c r="F3756" s="127" t="s">
        <v>150</v>
      </c>
      <c r="G3756" s="127">
        <v>3816</v>
      </c>
      <c r="H3756" s="127">
        <v>2022</v>
      </c>
      <c r="I3756" s="127">
        <v>0</v>
      </c>
      <c r="J3756" s="127">
        <v>1</v>
      </c>
      <c r="K3756" s="127">
        <v>335.4</v>
      </c>
      <c r="L3756" s="127">
        <v>418.1</v>
      </c>
      <c r="M3756" s="127">
        <v>286053.69</v>
      </c>
      <c r="N3756" s="127">
        <v>204833.29</v>
      </c>
      <c r="O3756" s="127">
        <v>206316.28</v>
      </c>
      <c r="P3756" s="127">
        <v>133059.04</v>
      </c>
      <c r="Q3756" s="127">
        <v>852.87</v>
      </c>
    </row>
    <row r="3757" spans="1:17" ht="38.25" x14ac:dyDescent="0.2">
      <c r="A3757" t="str">
        <f t="shared" si="58"/>
        <v>2022_3841</v>
      </c>
      <c r="D3757" s="126">
        <v>3755</v>
      </c>
      <c r="E3757" s="127">
        <v>3841</v>
      </c>
      <c r="F3757" s="127" t="s">
        <v>151</v>
      </c>
      <c r="G3757" s="127">
        <v>3841</v>
      </c>
      <c r="H3757" s="127">
        <v>2022</v>
      </c>
      <c r="I3757" s="127">
        <v>0</v>
      </c>
      <c r="J3757" s="127">
        <v>1</v>
      </c>
      <c r="K3757" s="127">
        <v>692.5</v>
      </c>
      <c r="L3757" s="127">
        <v>770</v>
      </c>
      <c r="M3757" s="127">
        <v>654068.9</v>
      </c>
      <c r="N3757" s="127">
        <v>259746.59</v>
      </c>
      <c r="O3757" s="127">
        <v>272376.21999999997</v>
      </c>
      <c r="P3757" s="127">
        <v>465563.47</v>
      </c>
      <c r="Q3757" s="127">
        <v>944.5</v>
      </c>
    </row>
    <row r="3758" spans="1:17" ht="25.5" x14ac:dyDescent="0.2">
      <c r="A3758" t="str">
        <f t="shared" si="58"/>
        <v>2022_3906</v>
      </c>
      <c r="D3758" s="126">
        <v>3756</v>
      </c>
      <c r="E3758" s="127">
        <v>3906</v>
      </c>
      <c r="F3758" s="127" t="s">
        <v>152</v>
      </c>
      <c r="G3758" s="127">
        <v>3906</v>
      </c>
      <c r="H3758" s="127">
        <v>2022</v>
      </c>
      <c r="I3758" s="127">
        <v>0</v>
      </c>
      <c r="J3758" s="127">
        <v>1</v>
      </c>
      <c r="K3758" s="127">
        <v>450.8</v>
      </c>
      <c r="L3758" s="127">
        <v>518</v>
      </c>
      <c r="M3758" s="127">
        <v>603422.71999999997</v>
      </c>
      <c r="N3758" s="127">
        <v>269963.88</v>
      </c>
      <c r="O3758" s="127">
        <v>273106.52</v>
      </c>
      <c r="P3758" s="127">
        <v>129655.9</v>
      </c>
      <c r="Q3758" s="127">
        <v>1338.56</v>
      </c>
    </row>
    <row r="3759" spans="1:17" ht="25.5" x14ac:dyDescent="0.2">
      <c r="A3759" t="str">
        <f t="shared" si="58"/>
        <v>2022_4419</v>
      </c>
      <c r="D3759" s="126">
        <v>3757</v>
      </c>
      <c r="E3759" s="127">
        <v>4419</v>
      </c>
      <c r="F3759" s="127" t="s">
        <v>336</v>
      </c>
      <c r="G3759" s="127">
        <v>4419</v>
      </c>
      <c r="H3759" s="127">
        <v>2022</v>
      </c>
      <c r="I3759" s="127">
        <v>0</v>
      </c>
      <c r="J3759" s="127">
        <v>1</v>
      </c>
      <c r="K3759" s="127">
        <v>802.8</v>
      </c>
      <c r="L3759" s="127">
        <v>814.2</v>
      </c>
      <c r="M3759" s="127">
        <v>1944948.4</v>
      </c>
      <c r="N3759" s="127">
        <v>586848.61</v>
      </c>
      <c r="O3759" s="127">
        <v>628625.48</v>
      </c>
      <c r="P3759" s="127">
        <v>270226.59000000003</v>
      </c>
      <c r="Q3759" s="127">
        <v>2422.71</v>
      </c>
    </row>
    <row r="3760" spans="1:17" x14ac:dyDescent="0.2">
      <c r="A3760" t="str">
        <f t="shared" si="58"/>
        <v>2022_3942</v>
      </c>
      <c r="D3760" s="126">
        <v>3758</v>
      </c>
      <c r="E3760" s="127">
        <v>3942</v>
      </c>
      <c r="F3760" s="127" t="s">
        <v>153</v>
      </c>
      <c r="G3760" s="127">
        <v>3942</v>
      </c>
      <c r="H3760" s="127">
        <v>2022</v>
      </c>
      <c r="I3760" s="127">
        <v>0</v>
      </c>
      <c r="J3760" s="127">
        <v>1</v>
      </c>
      <c r="K3760" s="127">
        <v>652.9</v>
      </c>
      <c r="L3760" s="127">
        <v>654.9</v>
      </c>
      <c r="M3760" s="127">
        <v>275372.90000000002</v>
      </c>
      <c r="N3760" s="127">
        <v>263834.74</v>
      </c>
      <c r="O3760" s="127">
        <v>269775.28999999998</v>
      </c>
      <c r="P3760" s="127">
        <v>315950.19</v>
      </c>
      <c r="Q3760" s="127">
        <v>421.77</v>
      </c>
    </row>
    <row r="3761" spans="1:17" ht="38.25" x14ac:dyDescent="0.2">
      <c r="A3761" t="str">
        <f t="shared" si="58"/>
        <v>2022_4023</v>
      </c>
      <c r="D3761" s="126">
        <v>3759</v>
      </c>
      <c r="E3761" s="127">
        <v>4023</v>
      </c>
      <c r="F3761" s="127" t="s">
        <v>337</v>
      </c>
      <c r="G3761" s="127">
        <v>4023</v>
      </c>
      <c r="H3761" s="127">
        <v>2022</v>
      </c>
      <c r="I3761" s="127">
        <v>0</v>
      </c>
      <c r="J3761" s="127">
        <v>1</v>
      </c>
      <c r="K3761" s="127">
        <v>650.4</v>
      </c>
      <c r="L3761" s="127">
        <v>724.4</v>
      </c>
      <c r="M3761" s="127">
        <v>1076511.56</v>
      </c>
      <c r="N3761" s="127">
        <v>351265.86</v>
      </c>
      <c r="O3761" s="127">
        <v>406906.45</v>
      </c>
      <c r="P3761" s="127">
        <v>362714.95</v>
      </c>
      <c r="Q3761" s="127">
        <v>1655.15</v>
      </c>
    </row>
    <row r="3762" spans="1:17" ht="51" x14ac:dyDescent="0.2">
      <c r="A3762" t="str">
        <f t="shared" si="58"/>
        <v>2022_4033</v>
      </c>
      <c r="D3762" s="126">
        <v>3760</v>
      </c>
      <c r="E3762" s="127">
        <v>4033</v>
      </c>
      <c r="F3762" s="127" t="s">
        <v>154</v>
      </c>
      <c r="G3762" s="127">
        <v>4033</v>
      </c>
      <c r="H3762" s="127">
        <v>2022</v>
      </c>
      <c r="I3762" s="127">
        <v>0</v>
      </c>
      <c r="J3762" s="127">
        <v>1</v>
      </c>
      <c r="K3762" s="127">
        <v>611.70000000000005</v>
      </c>
      <c r="L3762" s="127">
        <v>632.9</v>
      </c>
      <c r="M3762" s="127">
        <v>912375.81</v>
      </c>
      <c r="N3762" s="127">
        <v>499137.76</v>
      </c>
      <c r="O3762" s="127">
        <v>504642.64</v>
      </c>
      <c r="P3762" s="127">
        <v>335894.38</v>
      </c>
      <c r="Q3762" s="127">
        <v>1491.54</v>
      </c>
    </row>
    <row r="3763" spans="1:17" ht="25.5" x14ac:dyDescent="0.2">
      <c r="A3763" t="str">
        <f t="shared" si="58"/>
        <v>2022_4041</v>
      </c>
      <c r="D3763" s="126">
        <v>3761</v>
      </c>
      <c r="E3763" s="127">
        <v>4041</v>
      </c>
      <c r="F3763" s="127" t="s">
        <v>155</v>
      </c>
      <c r="G3763" s="127">
        <v>4041</v>
      </c>
      <c r="H3763" s="127">
        <v>2022</v>
      </c>
      <c r="I3763" s="127">
        <v>0</v>
      </c>
      <c r="J3763" s="127">
        <v>1</v>
      </c>
      <c r="K3763" s="127">
        <v>1245.2</v>
      </c>
      <c r="L3763" s="127">
        <v>1280.7</v>
      </c>
      <c r="M3763" s="127">
        <v>540063.97</v>
      </c>
      <c r="N3763" s="127">
        <v>580557.48</v>
      </c>
      <c r="O3763" s="127">
        <v>669855.86</v>
      </c>
      <c r="P3763" s="127">
        <v>503004.72</v>
      </c>
      <c r="Q3763" s="127">
        <v>433.72</v>
      </c>
    </row>
    <row r="3764" spans="1:17" ht="25.5" x14ac:dyDescent="0.2">
      <c r="A3764" t="str">
        <f t="shared" si="58"/>
        <v>2022_4043</v>
      </c>
      <c r="D3764" s="126">
        <v>3762</v>
      </c>
      <c r="E3764" s="127">
        <v>4043</v>
      </c>
      <c r="F3764" s="127" t="s">
        <v>156</v>
      </c>
      <c r="G3764" s="127">
        <v>4043</v>
      </c>
      <c r="H3764" s="127">
        <v>2022</v>
      </c>
      <c r="I3764" s="127">
        <v>0</v>
      </c>
      <c r="J3764" s="127">
        <v>1</v>
      </c>
      <c r="K3764" s="127">
        <v>677.6</v>
      </c>
      <c r="L3764" s="127">
        <v>674.1</v>
      </c>
      <c r="M3764" s="127">
        <v>1827976.91</v>
      </c>
      <c r="N3764" s="127">
        <v>386407.16</v>
      </c>
      <c r="O3764" s="127">
        <v>412769.01</v>
      </c>
      <c r="P3764" s="127">
        <v>353008.01</v>
      </c>
      <c r="Q3764" s="127">
        <v>2697.72</v>
      </c>
    </row>
    <row r="3765" spans="1:17" ht="38.25" x14ac:dyDescent="0.2">
      <c r="A3765" t="str">
        <f t="shared" si="58"/>
        <v>2022_4068</v>
      </c>
      <c r="D3765" s="126">
        <v>3763</v>
      </c>
      <c r="E3765" s="127">
        <v>4068</v>
      </c>
      <c r="F3765" s="127" t="s">
        <v>338</v>
      </c>
      <c r="G3765" s="127">
        <v>4068</v>
      </c>
      <c r="H3765" s="127">
        <v>2022</v>
      </c>
      <c r="I3765" s="127">
        <v>0</v>
      </c>
      <c r="J3765" s="127">
        <v>1</v>
      </c>
      <c r="K3765" s="127">
        <v>452.2</v>
      </c>
      <c r="L3765" s="127">
        <v>340.3</v>
      </c>
      <c r="M3765" s="127">
        <v>234905.06</v>
      </c>
      <c r="N3765" s="127">
        <v>125069.99</v>
      </c>
      <c r="O3765" s="127">
        <v>128616.83</v>
      </c>
      <c r="P3765" s="127">
        <v>210011.17</v>
      </c>
      <c r="Q3765" s="127">
        <v>519.47</v>
      </c>
    </row>
    <row r="3766" spans="1:17" x14ac:dyDescent="0.2">
      <c r="A3766" t="str">
        <f t="shared" si="58"/>
        <v>2022_4086</v>
      </c>
      <c r="D3766" s="126">
        <v>3764</v>
      </c>
      <c r="E3766" s="127">
        <v>4086</v>
      </c>
      <c r="F3766" s="127" t="s">
        <v>339</v>
      </c>
      <c r="G3766" s="127">
        <v>4086</v>
      </c>
      <c r="H3766" s="127">
        <v>2022</v>
      </c>
      <c r="I3766" s="127">
        <v>0</v>
      </c>
      <c r="J3766" s="127">
        <v>1</v>
      </c>
      <c r="K3766" s="127">
        <v>1867.4</v>
      </c>
      <c r="L3766" s="127">
        <v>2467.5</v>
      </c>
      <c r="M3766" s="127">
        <v>1258843.46</v>
      </c>
      <c r="N3766" s="127">
        <v>996872.13</v>
      </c>
      <c r="O3766" s="127">
        <v>1009598.84</v>
      </c>
      <c r="P3766" s="127">
        <v>708081.73</v>
      </c>
      <c r="Q3766" s="127">
        <v>674.12</v>
      </c>
    </row>
    <row r="3767" spans="1:17" ht="25.5" x14ac:dyDescent="0.2">
      <c r="A3767" t="str">
        <f t="shared" si="58"/>
        <v>2022_4104</v>
      </c>
      <c r="D3767" s="126">
        <v>3765</v>
      </c>
      <c r="E3767" s="127">
        <v>4104</v>
      </c>
      <c r="F3767" s="127" t="s">
        <v>157</v>
      </c>
      <c r="G3767" s="127">
        <v>4104</v>
      </c>
      <c r="H3767" s="127">
        <v>2022</v>
      </c>
      <c r="I3767" s="127">
        <v>0</v>
      </c>
      <c r="J3767" s="127">
        <v>1</v>
      </c>
      <c r="K3767" s="127">
        <v>5287.4</v>
      </c>
      <c r="L3767" s="127">
        <v>4844.3</v>
      </c>
      <c r="M3767" s="127">
        <v>1290133.98</v>
      </c>
      <c r="N3767" s="127">
        <v>1290753.56</v>
      </c>
      <c r="O3767" s="127">
        <v>1399022.61</v>
      </c>
      <c r="P3767" s="127">
        <v>1220967.56</v>
      </c>
      <c r="Q3767" s="127">
        <v>244</v>
      </c>
    </row>
    <row r="3768" spans="1:17" ht="38.25" x14ac:dyDescent="0.2">
      <c r="A3768" t="str">
        <f t="shared" si="58"/>
        <v>2022_4122</v>
      </c>
      <c r="D3768" s="126">
        <v>3766</v>
      </c>
      <c r="E3768" s="127">
        <v>4122</v>
      </c>
      <c r="F3768" s="127" t="s">
        <v>158</v>
      </c>
      <c r="G3768" s="127">
        <v>4122</v>
      </c>
      <c r="H3768" s="127">
        <v>2022</v>
      </c>
      <c r="I3768" s="127">
        <v>0</v>
      </c>
      <c r="J3768" s="127">
        <v>1</v>
      </c>
      <c r="K3768" s="127">
        <v>507</v>
      </c>
      <c r="L3768" s="127">
        <v>529.70000000000005</v>
      </c>
      <c r="M3768" s="127">
        <v>2170679.75</v>
      </c>
      <c r="N3768" s="127">
        <v>194015.52</v>
      </c>
      <c r="O3768" s="127">
        <v>205613.41</v>
      </c>
      <c r="P3768" s="127">
        <v>259001.98</v>
      </c>
      <c r="Q3768" s="127">
        <v>4281.42</v>
      </c>
    </row>
    <row r="3769" spans="1:17" ht="25.5" x14ac:dyDescent="0.2">
      <c r="A3769" t="str">
        <f t="shared" si="58"/>
        <v>2022_4131</v>
      </c>
      <c r="D3769" s="126">
        <v>3767</v>
      </c>
      <c r="E3769" s="127">
        <v>4131</v>
      </c>
      <c r="F3769" s="127" t="s">
        <v>159</v>
      </c>
      <c r="G3769" s="127">
        <v>4131</v>
      </c>
      <c r="H3769" s="127">
        <v>2022</v>
      </c>
      <c r="I3769" s="127">
        <v>0</v>
      </c>
      <c r="J3769" s="127">
        <v>1</v>
      </c>
      <c r="K3769" s="127">
        <v>3403.8</v>
      </c>
      <c r="L3769" s="127">
        <v>3348.9</v>
      </c>
      <c r="M3769" s="127">
        <v>1257683.26</v>
      </c>
      <c r="N3769" s="127">
        <v>53.59</v>
      </c>
      <c r="O3769" s="127">
        <v>39590.559999999998</v>
      </c>
      <c r="P3769" s="127">
        <v>1241374.95</v>
      </c>
      <c r="Q3769" s="127">
        <v>369.49</v>
      </c>
    </row>
    <row r="3770" spans="1:17" ht="25.5" x14ac:dyDescent="0.2">
      <c r="A3770" t="str">
        <f t="shared" si="58"/>
        <v>2022_4203</v>
      </c>
      <c r="D3770" s="126">
        <v>3768</v>
      </c>
      <c r="E3770" s="127">
        <v>4203</v>
      </c>
      <c r="F3770" s="127" t="s">
        <v>160</v>
      </c>
      <c r="G3770" s="127">
        <v>4203</v>
      </c>
      <c r="H3770" s="127">
        <v>2022</v>
      </c>
      <c r="I3770" s="127">
        <v>0</v>
      </c>
      <c r="J3770" s="127">
        <v>1</v>
      </c>
      <c r="K3770" s="127">
        <v>856.6</v>
      </c>
      <c r="L3770" s="127">
        <v>940.7</v>
      </c>
      <c r="M3770" s="127">
        <v>287962.65000000002</v>
      </c>
      <c r="N3770" s="127">
        <v>290318.84999999998</v>
      </c>
      <c r="O3770" s="127">
        <v>293081.3</v>
      </c>
      <c r="P3770" s="127">
        <v>224831.75</v>
      </c>
      <c r="Q3770" s="127">
        <v>336.17</v>
      </c>
    </row>
    <row r="3771" spans="1:17" ht="25.5" x14ac:dyDescent="0.2">
      <c r="A3771" t="str">
        <f t="shared" si="58"/>
        <v>2022_4212</v>
      </c>
      <c r="D3771" s="126">
        <v>3769</v>
      </c>
      <c r="E3771" s="127">
        <v>4212</v>
      </c>
      <c r="F3771" s="127" t="s">
        <v>161</v>
      </c>
      <c r="G3771" s="127">
        <v>4212</v>
      </c>
      <c r="H3771" s="127">
        <v>2022</v>
      </c>
      <c r="I3771" s="127">
        <v>0</v>
      </c>
      <c r="J3771" s="127">
        <v>1</v>
      </c>
      <c r="K3771" s="127">
        <v>320</v>
      </c>
      <c r="L3771" s="127">
        <v>320</v>
      </c>
      <c r="M3771" s="127">
        <v>246628.59</v>
      </c>
      <c r="N3771" s="127">
        <v>100105.85</v>
      </c>
      <c r="O3771" s="127">
        <v>100644.39</v>
      </c>
      <c r="P3771" s="127">
        <v>91797.6</v>
      </c>
      <c r="Q3771" s="127">
        <v>770.71</v>
      </c>
    </row>
    <row r="3772" spans="1:17" ht="25.5" x14ac:dyDescent="0.2">
      <c r="A3772" t="str">
        <f t="shared" si="58"/>
        <v>2022_4271</v>
      </c>
      <c r="D3772" s="126">
        <v>3770</v>
      </c>
      <c r="E3772" s="127">
        <v>4271</v>
      </c>
      <c r="F3772" s="127" t="s">
        <v>162</v>
      </c>
      <c r="G3772" s="127">
        <v>4271</v>
      </c>
      <c r="H3772" s="127">
        <v>2022</v>
      </c>
      <c r="I3772" s="127">
        <v>0</v>
      </c>
      <c r="J3772" s="127">
        <v>1</v>
      </c>
      <c r="K3772" s="127">
        <v>1258.5</v>
      </c>
      <c r="L3772" s="127">
        <v>1523</v>
      </c>
      <c r="M3772" s="127">
        <v>1050820.2</v>
      </c>
      <c r="N3772" s="127">
        <v>466083.06</v>
      </c>
      <c r="O3772" s="127">
        <v>476338.39</v>
      </c>
      <c r="P3772" s="127">
        <v>490502.04</v>
      </c>
      <c r="Q3772" s="127">
        <v>834.98</v>
      </c>
    </row>
    <row r="3773" spans="1:17" x14ac:dyDescent="0.2">
      <c r="A3773" t="str">
        <f t="shared" si="58"/>
        <v>2022_4269</v>
      </c>
      <c r="D3773" s="126">
        <v>3771</v>
      </c>
      <c r="E3773" s="127">
        <v>4269</v>
      </c>
      <c r="F3773" s="127" t="s">
        <v>163</v>
      </c>
      <c r="G3773" s="127">
        <v>4269</v>
      </c>
      <c r="H3773" s="127">
        <v>2022</v>
      </c>
      <c r="I3773" s="127">
        <v>0</v>
      </c>
      <c r="J3773" s="127">
        <v>1</v>
      </c>
      <c r="K3773" s="127">
        <v>514.5</v>
      </c>
      <c r="L3773" s="127">
        <v>481</v>
      </c>
      <c r="M3773" s="127">
        <v>827518.08</v>
      </c>
      <c r="N3773" s="127">
        <v>275818.81</v>
      </c>
      <c r="O3773" s="127">
        <v>288109.40000000002</v>
      </c>
      <c r="P3773" s="127">
        <v>179180.17</v>
      </c>
      <c r="Q3773" s="127">
        <v>1608.39</v>
      </c>
    </row>
    <row r="3774" spans="1:17" ht="25.5" x14ac:dyDescent="0.2">
      <c r="A3774" t="str">
        <f t="shared" si="58"/>
        <v>2022_4356</v>
      </c>
      <c r="D3774" s="126">
        <v>3772</v>
      </c>
      <c r="E3774" s="127">
        <v>4356</v>
      </c>
      <c r="F3774" s="127" t="s">
        <v>164</v>
      </c>
      <c r="G3774" s="127">
        <v>4356</v>
      </c>
      <c r="H3774" s="127">
        <v>2022</v>
      </c>
      <c r="I3774" s="127">
        <v>0</v>
      </c>
      <c r="J3774" s="127">
        <v>1</v>
      </c>
      <c r="K3774" s="127">
        <v>772.3</v>
      </c>
      <c r="L3774" s="127">
        <v>751.3</v>
      </c>
      <c r="M3774" s="127">
        <v>1269903.67</v>
      </c>
      <c r="N3774" s="127">
        <v>170466.22</v>
      </c>
      <c r="O3774" s="127">
        <v>172387.29</v>
      </c>
      <c r="P3774" s="127">
        <v>185533.9</v>
      </c>
      <c r="Q3774" s="127">
        <v>1644.31</v>
      </c>
    </row>
    <row r="3775" spans="1:17" ht="38.25" x14ac:dyDescent="0.2">
      <c r="A3775" t="str">
        <f t="shared" si="58"/>
        <v>2022_4149</v>
      </c>
      <c r="D3775" s="126">
        <v>3773</v>
      </c>
      <c r="E3775" s="127">
        <v>4149</v>
      </c>
      <c r="F3775" s="127" t="s">
        <v>340</v>
      </c>
      <c r="G3775" s="127">
        <v>4149</v>
      </c>
      <c r="H3775" s="127">
        <v>2022</v>
      </c>
      <c r="I3775" s="127">
        <v>0</v>
      </c>
      <c r="J3775" s="127">
        <v>1</v>
      </c>
      <c r="K3775" s="127">
        <v>1534.8</v>
      </c>
      <c r="L3775" s="127">
        <v>1518.8</v>
      </c>
      <c r="M3775" s="127">
        <v>1722013.56</v>
      </c>
      <c r="N3775" s="127">
        <v>350171.81</v>
      </c>
      <c r="O3775" s="127">
        <v>362440.83</v>
      </c>
      <c r="P3775" s="127">
        <v>264445.01</v>
      </c>
      <c r="Q3775" s="127">
        <v>1121.98</v>
      </c>
    </row>
    <row r="3776" spans="1:17" ht="25.5" x14ac:dyDescent="0.2">
      <c r="A3776" t="str">
        <f t="shared" si="58"/>
        <v>2022_4437</v>
      </c>
      <c r="D3776" s="126">
        <v>3774</v>
      </c>
      <c r="E3776" s="127">
        <v>4437</v>
      </c>
      <c r="F3776" s="127" t="s">
        <v>165</v>
      </c>
      <c r="G3776" s="127">
        <v>4437</v>
      </c>
      <c r="H3776" s="127">
        <v>2022</v>
      </c>
      <c r="I3776" s="127">
        <v>0</v>
      </c>
      <c r="J3776" s="127">
        <v>1</v>
      </c>
      <c r="K3776" s="127">
        <v>493.5</v>
      </c>
      <c r="L3776" s="127">
        <v>476.5</v>
      </c>
      <c r="M3776" s="127">
        <v>596330.56999999995</v>
      </c>
      <c r="N3776" s="127">
        <v>355292.8</v>
      </c>
      <c r="O3776" s="127">
        <v>375604.99</v>
      </c>
      <c r="P3776" s="127">
        <v>179744.06</v>
      </c>
      <c r="Q3776" s="127">
        <v>1208.3699999999999</v>
      </c>
    </row>
    <row r="3777" spans="1:17" ht="25.5" x14ac:dyDescent="0.2">
      <c r="A3777" t="str">
        <f t="shared" si="58"/>
        <v>2022_4446</v>
      </c>
      <c r="D3777" s="126">
        <v>3775</v>
      </c>
      <c r="E3777" s="127">
        <v>4446</v>
      </c>
      <c r="F3777" s="127" t="s">
        <v>166</v>
      </c>
      <c r="G3777" s="127">
        <v>4446</v>
      </c>
      <c r="H3777" s="127">
        <v>2022</v>
      </c>
      <c r="I3777" s="127">
        <v>0</v>
      </c>
      <c r="J3777" s="127">
        <v>1</v>
      </c>
      <c r="K3777" s="127">
        <v>957.6</v>
      </c>
      <c r="L3777" s="127">
        <v>989.6</v>
      </c>
      <c r="M3777" s="127">
        <v>608328.87</v>
      </c>
      <c r="N3777" s="127">
        <v>100073.21</v>
      </c>
      <c r="O3777" s="127">
        <v>108335.63</v>
      </c>
      <c r="P3777" s="127">
        <v>221085.56</v>
      </c>
      <c r="Q3777" s="127">
        <v>635.26</v>
      </c>
    </row>
    <row r="3778" spans="1:17" x14ac:dyDescent="0.2">
      <c r="A3778" t="str">
        <f t="shared" si="58"/>
        <v>2022_4491</v>
      </c>
      <c r="D3778" s="126">
        <v>3776</v>
      </c>
      <c r="E3778" s="127">
        <v>4491</v>
      </c>
      <c r="F3778" s="127" t="s">
        <v>167</v>
      </c>
      <c r="G3778" s="127">
        <v>4491</v>
      </c>
      <c r="H3778" s="127">
        <v>2022</v>
      </c>
      <c r="I3778" s="127">
        <v>0</v>
      </c>
      <c r="J3778" s="127">
        <v>1</v>
      </c>
      <c r="K3778" s="127">
        <v>338.4</v>
      </c>
      <c r="L3778" s="127">
        <v>360</v>
      </c>
      <c r="M3778" s="127">
        <v>249071.17</v>
      </c>
      <c r="N3778" s="127">
        <v>169685.78</v>
      </c>
      <c r="O3778" s="127">
        <v>173294.74</v>
      </c>
      <c r="P3778" s="127">
        <v>126732.55</v>
      </c>
      <c r="Q3778" s="127">
        <v>736.03</v>
      </c>
    </row>
    <row r="3779" spans="1:17" ht="25.5" x14ac:dyDescent="0.2">
      <c r="A3779" t="str">
        <f t="shared" si="58"/>
        <v>2022_4505</v>
      </c>
      <c r="D3779" s="126">
        <v>3777</v>
      </c>
      <c r="E3779" s="127">
        <v>4505</v>
      </c>
      <c r="F3779" s="127" t="s">
        <v>168</v>
      </c>
      <c r="G3779" s="127">
        <v>4505</v>
      </c>
      <c r="H3779" s="127">
        <v>2022</v>
      </c>
      <c r="I3779" s="127">
        <v>0</v>
      </c>
      <c r="J3779" s="127">
        <v>1</v>
      </c>
      <c r="K3779" s="127">
        <v>219.3</v>
      </c>
      <c r="L3779" s="127">
        <v>193</v>
      </c>
      <c r="M3779" s="127">
        <v>674721.92</v>
      </c>
      <c r="N3779" s="127">
        <v>147408.25</v>
      </c>
      <c r="O3779" s="127">
        <v>148432.92000000001</v>
      </c>
      <c r="P3779" s="127">
        <v>149335.67000000001</v>
      </c>
      <c r="Q3779" s="127">
        <v>3076.71</v>
      </c>
    </row>
    <row r="3780" spans="1:17" ht="25.5" x14ac:dyDescent="0.2">
      <c r="A3780" t="str">
        <f t="shared" ref="A3780:A3843" si="59">CONCATENATE(H3780,"_",G3780)</f>
        <v>2022_4509</v>
      </c>
      <c r="D3780" s="126">
        <v>3778</v>
      </c>
      <c r="E3780" s="127">
        <v>4509</v>
      </c>
      <c r="F3780" s="127" t="s">
        <v>169</v>
      </c>
      <c r="G3780" s="127">
        <v>4509</v>
      </c>
      <c r="H3780" s="127">
        <v>2022</v>
      </c>
      <c r="I3780" s="127">
        <v>0</v>
      </c>
      <c r="J3780" s="127">
        <v>1</v>
      </c>
      <c r="K3780" s="127">
        <v>179.2</v>
      </c>
      <c r="L3780" s="127">
        <v>104.2</v>
      </c>
      <c r="M3780" s="127">
        <v>1905627.88</v>
      </c>
      <c r="N3780" s="127">
        <v>344148.19</v>
      </c>
      <c r="O3780" s="127">
        <v>351310.51</v>
      </c>
      <c r="P3780" s="127">
        <v>71201.72</v>
      </c>
      <c r="Q3780" s="127">
        <v>10634.08</v>
      </c>
    </row>
    <row r="3781" spans="1:17" ht="25.5" x14ac:dyDescent="0.2">
      <c r="A3781" t="str">
        <f t="shared" si="59"/>
        <v>2022_4518</v>
      </c>
      <c r="D3781" s="126">
        <v>3779</v>
      </c>
      <c r="E3781" s="127">
        <v>4518</v>
      </c>
      <c r="F3781" s="127" t="s">
        <v>170</v>
      </c>
      <c r="G3781" s="127">
        <v>4518</v>
      </c>
      <c r="H3781" s="127">
        <v>2022</v>
      </c>
      <c r="I3781" s="127">
        <v>0</v>
      </c>
      <c r="J3781" s="127">
        <v>1</v>
      </c>
      <c r="K3781" s="127">
        <v>185.3</v>
      </c>
      <c r="L3781" s="127">
        <v>158.4</v>
      </c>
      <c r="M3781" s="127">
        <v>161219.57</v>
      </c>
      <c r="N3781" s="127">
        <v>75221.78</v>
      </c>
      <c r="O3781" s="127">
        <v>76123.62</v>
      </c>
      <c r="P3781" s="127">
        <v>28178.6</v>
      </c>
      <c r="Q3781" s="127">
        <v>870.05</v>
      </c>
    </row>
    <row r="3782" spans="1:17" ht="25.5" x14ac:dyDescent="0.2">
      <c r="A3782" t="str">
        <f t="shared" si="59"/>
        <v>2022_4527</v>
      </c>
      <c r="D3782" s="126">
        <v>3780</v>
      </c>
      <c r="E3782" s="127">
        <v>4527</v>
      </c>
      <c r="F3782" s="127" t="s">
        <v>171</v>
      </c>
      <c r="G3782" s="127">
        <v>4527</v>
      </c>
      <c r="H3782" s="127">
        <v>2022</v>
      </c>
      <c r="I3782" s="127">
        <v>0</v>
      </c>
      <c r="J3782" s="127">
        <v>1</v>
      </c>
      <c r="K3782" s="127">
        <v>595.79999999999995</v>
      </c>
      <c r="L3782" s="127">
        <v>600.20000000000005</v>
      </c>
      <c r="M3782" s="127">
        <v>303605.62</v>
      </c>
      <c r="N3782" s="127">
        <v>359461.26</v>
      </c>
      <c r="O3782" s="127">
        <v>425863.36</v>
      </c>
      <c r="P3782" s="127">
        <v>304365.5</v>
      </c>
      <c r="Q3782" s="127">
        <v>509.58</v>
      </c>
    </row>
    <row r="3783" spans="1:17" ht="25.5" x14ac:dyDescent="0.2">
      <c r="A3783" t="str">
        <f t="shared" si="59"/>
        <v>2022_4536</v>
      </c>
      <c r="D3783" s="126">
        <v>3781</v>
      </c>
      <c r="E3783" s="127">
        <v>4536</v>
      </c>
      <c r="F3783" s="127" t="s">
        <v>172</v>
      </c>
      <c r="G3783" s="127">
        <v>4536</v>
      </c>
      <c r="H3783" s="127">
        <v>2022</v>
      </c>
      <c r="I3783" s="127">
        <v>0</v>
      </c>
      <c r="J3783" s="127">
        <v>1</v>
      </c>
      <c r="K3783" s="127">
        <v>1830</v>
      </c>
      <c r="L3783" s="127">
        <v>1831.8</v>
      </c>
      <c r="M3783" s="127">
        <v>561338.48</v>
      </c>
      <c r="N3783" s="127">
        <v>603106.13</v>
      </c>
      <c r="O3783" s="127">
        <v>635658.94999999995</v>
      </c>
      <c r="P3783" s="127">
        <v>503455.5</v>
      </c>
      <c r="Q3783" s="127">
        <v>306.74</v>
      </c>
    </row>
    <row r="3784" spans="1:17" ht="25.5" x14ac:dyDescent="0.2">
      <c r="A3784" t="str">
        <f t="shared" si="59"/>
        <v>2022_4554</v>
      </c>
      <c r="D3784" s="126">
        <v>3782</v>
      </c>
      <c r="E3784" s="127">
        <v>4554</v>
      </c>
      <c r="F3784" s="127" t="s">
        <v>173</v>
      </c>
      <c r="G3784" s="127">
        <v>4554</v>
      </c>
      <c r="H3784" s="127">
        <v>2022</v>
      </c>
      <c r="I3784" s="127">
        <v>0</v>
      </c>
      <c r="J3784" s="127">
        <v>1</v>
      </c>
      <c r="K3784" s="127">
        <v>1119.5</v>
      </c>
      <c r="L3784" s="127">
        <v>1358.4</v>
      </c>
      <c r="M3784" s="127">
        <v>450898.99</v>
      </c>
      <c r="N3784" s="127">
        <v>403572.01</v>
      </c>
      <c r="O3784" s="127">
        <v>408107.25</v>
      </c>
      <c r="P3784" s="127">
        <v>291449.86</v>
      </c>
      <c r="Q3784" s="127">
        <v>402.77</v>
      </c>
    </row>
    <row r="3785" spans="1:17" x14ac:dyDescent="0.2">
      <c r="A3785" t="str">
        <f t="shared" si="59"/>
        <v>2022_4572</v>
      </c>
      <c r="D3785" s="126">
        <v>3783</v>
      </c>
      <c r="E3785" s="127">
        <v>4572</v>
      </c>
      <c r="F3785" s="127" t="s">
        <v>174</v>
      </c>
      <c r="G3785" s="127">
        <v>4572</v>
      </c>
      <c r="H3785" s="127">
        <v>2022</v>
      </c>
      <c r="I3785" s="127">
        <v>0</v>
      </c>
      <c r="J3785" s="127">
        <v>1</v>
      </c>
      <c r="K3785" s="127">
        <v>224.9</v>
      </c>
      <c r="L3785" s="127">
        <v>269</v>
      </c>
      <c r="M3785" s="127">
        <v>339456.21</v>
      </c>
      <c r="N3785" s="127">
        <v>54941.19</v>
      </c>
      <c r="O3785" s="127">
        <v>81520.25</v>
      </c>
      <c r="P3785" s="127">
        <v>69406.240000000005</v>
      </c>
      <c r="Q3785" s="127">
        <v>1509.37</v>
      </c>
    </row>
    <row r="3786" spans="1:17" ht="25.5" x14ac:dyDescent="0.2">
      <c r="A3786" t="str">
        <f t="shared" si="59"/>
        <v>2022_4581</v>
      </c>
      <c r="D3786" s="126">
        <v>3784</v>
      </c>
      <c r="E3786" s="127">
        <v>4581</v>
      </c>
      <c r="F3786" s="127" t="s">
        <v>175</v>
      </c>
      <c r="G3786" s="127">
        <v>4581</v>
      </c>
      <c r="H3786" s="127">
        <v>2022</v>
      </c>
      <c r="I3786" s="127">
        <v>0</v>
      </c>
      <c r="J3786" s="127">
        <v>1</v>
      </c>
      <c r="K3786" s="127">
        <v>4604.5</v>
      </c>
      <c r="L3786" s="127">
        <v>4458.8999999999996</v>
      </c>
      <c r="M3786" s="127">
        <v>1932710.76</v>
      </c>
      <c r="N3786" s="127">
        <v>1005403.16</v>
      </c>
      <c r="O3786" s="127">
        <v>1072059.1499999999</v>
      </c>
      <c r="P3786" s="127">
        <v>1392939.99</v>
      </c>
      <c r="Q3786" s="127">
        <v>419.74</v>
      </c>
    </row>
    <row r="3787" spans="1:17" ht="25.5" x14ac:dyDescent="0.2">
      <c r="A3787" t="str">
        <f t="shared" si="59"/>
        <v>2022_4599</v>
      </c>
      <c r="D3787" s="126">
        <v>3785</v>
      </c>
      <c r="E3787" s="127">
        <v>4599</v>
      </c>
      <c r="F3787" s="127" t="s">
        <v>176</v>
      </c>
      <c r="G3787" s="127">
        <v>4599</v>
      </c>
      <c r="H3787" s="127">
        <v>2022</v>
      </c>
      <c r="I3787" s="127">
        <v>0</v>
      </c>
      <c r="J3787" s="127">
        <v>1</v>
      </c>
      <c r="K3787" s="127">
        <v>595.70000000000005</v>
      </c>
      <c r="L3787" s="127">
        <v>553.4</v>
      </c>
      <c r="M3787" s="127">
        <v>354228.47999999998</v>
      </c>
      <c r="N3787" s="127">
        <v>172930.69</v>
      </c>
      <c r="O3787" s="127">
        <v>187107.81</v>
      </c>
      <c r="P3787" s="127">
        <v>182512.08</v>
      </c>
      <c r="Q3787" s="127">
        <v>594.64</v>
      </c>
    </row>
    <row r="3788" spans="1:17" x14ac:dyDescent="0.2">
      <c r="A3788" t="str">
        <f t="shared" si="59"/>
        <v>2022_4617</v>
      </c>
      <c r="D3788" s="126">
        <v>3786</v>
      </c>
      <c r="E3788" s="127">
        <v>4617</v>
      </c>
      <c r="F3788" s="127" t="s">
        <v>177</v>
      </c>
      <c r="G3788" s="127">
        <v>4617</v>
      </c>
      <c r="H3788" s="127">
        <v>2022</v>
      </c>
      <c r="I3788" s="127">
        <v>0</v>
      </c>
      <c r="J3788" s="127">
        <v>1</v>
      </c>
      <c r="K3788" s="127">
        <v>1404.3</v>
      </c>
      <c r="L3788" s="127">
        <v>1451.7</v>
      </c>
      <c r="M3788" s="127">
        <v>115948.69</v>
      </c>
      <c r="N3788" s="127">
        <v>100374.18</v>
      </c>
      <c r="O3788" s="127">
        <v>102875.19</v>
      </c>
      <c r="P3788" s="127">
        <v>273268.8</v>
      </c>
      <c r="Q3788" s="127">
        <v>82.57</v>
      </c>
    </row>
    <row r="3789" spans="1:17" ht="25.5" x14ac:dyDescent="0.2">
      <c r="A3789" t="str">
        <f t="shared" si="59"/>
        <v>2022_4662</v>
      </c>
      <c r="D3789" s="126">
        <v>3787</v>
      </c>
      <c r="E3789" s="127">
        <v>4662</v>
      </c>
      <c r="F3789" s="127" t="s">
        <v>178</v>
      </c>
      <c r="G3789" s="127">
        <v>4662</v>
      </c>
      <c r="H3789" s="127">
        <v>2022</v>
      </c>
      <c r="I3789" s="127">
        <v>0</v>
      </c>
      <c r="J3789" s="127">
        <v>1</v>
      </c>
      <c r="K3789" s="127">
        <v>922.2</v>
      </c>
      <c r="L3789" s="127">
        <v>934</v>
      </c>
      <c r="M3789" s="127">
        <v>807715.1</v>
      </c>
      <c r="N3789" s="127">
        <v>425293.59</v>
      </c>
      <c r="O3789" s="127">
        <v>437649.9</v>
      </c>
      <c r="P3789" s="127">
        <v>347897.45</v>
      </c>
      <c r="Q3789" s="127">
        <v>875.86</v>
      </c>
    </row>
    <row r="3790" spans="1:17" ht="25.5" x14ac:dyDescent="0.2">
      <c r="A3790" t="str">
        <f t="shared" si="59"/>
        <v>2022_4689</v>
      </c>
      <c r="D3790" s="126">
        <v>3788</v>
      </c>
      <c r="E3790" s="127">
        <v>4689</v>
      </c>
      <c r="F3790" s="127" t="s">
        <v>179</v>
      </c>
      <c r="G3790" s="127">
        <v>4689</v>
      </c>
      <c r="H3790" s="127">
        <v>2022</v>
      </c>
      <c r="I3790" s="127">
        <v>0</v>
      </c>
      <c r="J3790" s="127">
        <v>1</v>
      </c>
      <c r="K3790" s="127">
        <v>533</v>
      </c>
      <c r="L3790" s="127">
        <v>566</v>
      </c>
      <c r="M3790" s="127">
        <v>715722.87</v>
      </c>
      <c r="N3790" s="127">
        <v>349404.41</v>
      </c>
      <c r="O3790" s="127">
        <v>360906.23</v>
      </c>
      <c r="P3790" s="127">
        <v>140492.9</v>
      </c>
      <c r="Q3790" s="127">
        <v>1342.82</v>
      </c>
    </row>
    <row r="3791" spans="1:17" ht="25.5" x14ac:dyDescent="0.2">
      <c r="A3791" t="str">
        <f t="shared" si="59"/>
        <v>2022_4644</v>
      </c>
      <c r="D3791" s="126">
        <v>3789</v>
      </c>
      <c r="E3791" s="127">
        <v>4644</v>
      </c>
      <c r="F3791" s="127" t="s">
        <v>180</v>
      </c>
      <c r="G3791" s="127">
        <v>4644</v>
      </c>
      <c r="H3791" s="127">
        <v>2022</v>
      </c>
      <c r="I3791" s="127">
        <v>0</v>
      </c>
      <c r="J3791" s="127">
        <v>1</v>
      </c>
      <c r="K3791" s="127">
        <v>476.2</v>
      </c>
      <c r="L3791" s="127">
        <v>529.20000000000005</v>
      </c>
      <c r="M3791" s="127">
        <v>519825.89</v>
      </c>
      <c r="N3791" s="127">
        <v>240076.79999999999</v>
      </c>
      <c r="O3791" s="127">
        <v>250895.74</v>
      </c>
      <c r="P3791" s="127">
        <v>352968.83</v>
      </c>
      <c r="Q3791" s="127">
        <v>1091.6099999999999</v>
      </c>
    </row>
    <row r="3792" spans="1:17" x14ac:dyDescent="0.2">
      <c r="A3792" t="str">
        <f t="shared" si="59"/>
        <v>2022_4725</v>
      </c>
      <c r="D3792" s="126">
        <v>3790</v>
      </c>
      <c r="E3792" s="127">
        <v>4725</v>
      </c>
      <c r="F3792" s="127" t="s">
        <v>181</v>
      </c>
      <c r="G3792" s="127">
        <v>4725</v>
      </c>
      <c r="H3792" s="127">
        <v>2022</v>
      </c>
      <c r="I3792" s="127">
        <v>0</v>
      </c>
      <c r="J3792" s="127">
        <v>1</v>
      </c>
      <c r="K3792" s="127">
        <v>2939.9</v>
      </c>
      <c r="L3792" s="127">
        <v>2765.2</v>
      </c>
      <c r="M3792" s="127">
        <v>1701742</v>
      </c>
      <c r="N3792" s="127">
        <v>1500738.33</v>
      </c>
      <c r="O3792" s="127">
        <v>1550374.53</v>
      </c>
      <c r="P3792" s="127">
        <v>675846.2</v>
      </c>
      <c r="Q3792" s="127">
        <v>578.84</v>
      </c>
    </row>
    <row r="3793" spans="1:17" ht="25.5" x14ac:dyDescent="0.2">
      <c r="A3793" t="str">
        <f t="shared" si="59"/>
        <v>2022_2673</v>
      </c>
      <c r="D3793" s="126">
        <v>3791</v>
      </c>
      <c r="E3793" s="127">
        <v>2673</v>
      </c>
      <c r="F3793" s="127" t="s">
        <v>182</v>
      </c>
      <c r="G3793" s="127">
        <v>2673</v>
      </c>
      <c r="H3793" s="127">
        <v>2022</v>
      </c>
      <c r="I3793" s="127">
        <v>0</v>
      </c>
      <c r="J3793" s="127">
        <v>1</v>
      </c>
      <c r="K3793" s="127">
        <v>615.5</v>
      </c>
      <c r="L3793" s="127">
        <v>582.29999999999995</v>
      </c>
      <c r="M3793" s="127">
        <v>706853.98</v>
      </c>
      <c r="N3793" s="127">
        <v>408141.22</v>
      </c>
      <c r="O3793" s="127">
        <v>423538.26</v>
      </c>
      <c r="P3793" s="127">
        <v>321813.51</v>
      </c>
      <c r="Q3793" s="127">
        <v>1148.42</v>
      </c>
    </row>
    <row r="3794" spans="1:17" ht="25.5" x14ac:dyDescent="0.2">
      <c r="A3794" t="str">
        <f t="shared" si="59"/>
        <v>2022_153</v>
      </c>
      <c r="D3794" s="126">
        <v>3792</v>
      </c>
      <c r="E3794" s="127">
        <v>153</v>
      </c>
      <c r="F3794" s="127" t="s">
        <v>183</v>
      </c>
      <c r="G3794" s="127">
        <v>153</v>
      </c>
      <c r="H3794" s="127">
        <v>2022</v>
      </c>
      <c r="I3794" s="127">
        <v>0</v>
      </c>
      <c r="J3794" s="127">
        <v>1</v>
      </c>
      <c r="K3794" s="127">
        <v>568.6</v>
      </c>
      <c r="L3794" s="127">
        <v>544</v>
      </c>
      <c r="M3794" s="127">
        <v>148636.28</v>
      </c>
      <c r="N3794" s="127">
        <v>270117.59999999998</v>
      </c>
      <c r="O3794" s="127">
        <v>273951.13</v>
      </c>
      <c r="P3794" s="127">
        <v>267655.90999999997</v>
      </c>
      <c r="Q3794" s="127">
        <v>261.41000000000003</v>
      </c>
    </row>
    <row r="3795" spans="1:17" ht="25.5" x14ac:dyDescent="0.2">
      <c r="A3795" t="str">
        <f t="shared" si="59"/>
        <v>2022_3691</v>
      </c>
      <c r="D3795" s="126">
        <v>3793</v>
      </c>
      <c r="E3795" s="127">
        <v>3691</v>
      </c>
      <c r="F3795" s="127" t="s">
        <v>184</v>
      </c>
      <c r="G3795" s="127">
        <v>3691</v>
      </c>
      <c r="H3795" s="127">
        <v>2022</v>
      </c>
      <c r="I3795" s="127">
        <v>0</v>
      </c>
      <c r="J3795" s="127">
        <v>1</v>
      </c>
      <c r="K3795" s="127">
        <v>718</v>
      </c>
      <c r="L3795" s="127">
        <v>584</v>
      </c>
      <c r="M3795" s="127">
        <v>1718807.14</v>
      </c>
      <c r="N3795" s="127">
        <v>605100.88</v>
      </c>
      <c r="O3795" s="127">
        <v>609176.52</v>
      </c>
      <c r="P3795" s="127">
        <v>323647.39</v>
      </c>
      <c r="Q3795" s="127">
        <v>2393.88</v>
      </c>
    </row>
    <row r="3796" spans="1:17" ht="38.25" x14ac:dyDescent="0.2">
      <c r="A3796" t="str">
        <f t="shared" si="59"/>
        <v>2022_4774</v>
      </c>
      <c r="D3796" s="126">
        <v>3794</v>
      </c>
      <c r="E3796" s="127">
        <v>4774</v>
      </c>
      <c r="F3796" s="127" t="s">
        <v>341</v>
      </c>
      <c r="G3796" s="127">
        <v>4774</v>
      </c>
      <c r="H3796" s="127">
        <v>2022</v>
      </c>
      <c r="I3796" s="127">
        <v>0</v>
      </c>
      <c r="J3796" s="127">
        <v>1</v>
      </c>
      <c r="K3796" s="127">
        <v>1113.2</v>
      </c>
      <c r="L3796" s="127">
        <v>1034.0999999999999</v>
      </c>
      <c r="M3796" s="127">
        <v>532106.59</v>
      </c>
      <c r="N3796" s="127">
        <v>462607.61</v>
      </c>
      <c r="O3796" s="127">
        <v>468182.78</v>
      </c>
      <c r="P3796" s="127">
        <v>656107.21</v>
      </c>
      <c r="Q3796" s="127">
        <v>478</v>
      </c>
    </row>
    <row r="3797" spans="1:17" ht="25.5" x14ac:dyDescent="0.2">
      <c r="A3797" t="str">
        <f t="shared" si="59"/>
        <v>2022_873</v>
      </c>
      <c r="D3797" s="126">
        <v>3795</v>
      </c>
      <c r="E3797" s="127">
        <v>873</v>
      </c>
      <c r="F3797" s="127" t="s">
        <v>185</v>
      </c>
      <c r="G3797" s="127">
        <v>873</v>
      </c>
      <c r="H3797" s="127">
        <v>2022</v>
      </c>
      <c r="I3797" s="127">
        <v>0</v>
      </c>
      <c r="J3797" s="127">
        <v>1</v>
      </c>
      <c r="K3797" s="127">
        <v>443.8</v>
      </c>
      <c r="L3797" s="127">
        <v>441.7</v>
      </c>
      <c r="M3797" s="127">
        <v>797321.87</v>
      </c>
      <c r="N3797" s="127">
        <v>300157.73</v>
      </c>
      <c r="O3797" s="127">
        <v>304964.61</v>
      </c>
      <c r="P3797" s="127">
        <v>218202.99</v>
      </c>
      <c r="Q3797" s="127">
        <v>1796.58</v>
      </c>
    </row>
    <row r="3798" spans="1:17" ht="25.5" x14ac:dyDescent="0.2">
      <c r="A3798" t="str">
        <f t="shared" si="59"/>
        <v>2022_4778</v>
      </c>
      <c r="D3798" s="126">
        <v>3796</v>
      </c>
      <c r="E3798" s="127">
        <v>4778</v>
      </c>
      <c r="F3798" s="127" t="s">
        <v>186</v>
      </c>
      <c r="G3798" s="127">
        <v>4778</v>
      </c>
      <c r="H3798" s="127">
        <v>2022</v>
      </c>
      <c r="I3798" s="127">
        <v>0</v>
      </c>
      <c r="J3798" s="127">
        <v>1</v>
      </c>
      <c r="K3798" s="127">
        <v>255.8</v>
      </c>
      <c r="L3798" s="127">
        <v>251</v>
      </c>
      <c r="M3798" s="127">
        <v>403620.91</v>
      </c>
      <c r="N3798" s="127">
        <v>175520.94</v>
      </c>
      <c r="O3798" s="127">
        <v>177618.88</v>
      </c>
      <c r="P3798" s="127">
        <v>212488</v>
      </c>
      <c r="Q3798" s="127">
        <v>1577.88</v>
      </c>
    </row>
    <row r="3799" spans="1:17" ht="25.5" x14ac:dyDescent="0.2">
      <c r="A3799" t="str">
        <f t="shared" si="59"/>
        <v>2022_4777</v>
      </c>
      <c r="D3799" s="126">
        <v>3797</v>
      </c>
      <c r="E3799" s="127">
        <v>4777</v>
      </c>
      <c r="F3799" s="127" t="s">
        <v>187</v>
      </c>
      <c r="G3799" s="127">
        <v>4777</v>
      </c>
      <c r="H3799" s="127">
        <v>2022</v>
      </c>
      <c r="I3799" s="127">
        <v>0</v>
      </c>
      <c r="J3799" s="127">
        <v>1</v>
      </c>
      <c r="K3799" s="127">
        <v>548.6</v>
      </c>
      <c r="L3799" s="127">
        <v>494.4</v>
      </c>
      <c r="M3799" s="127">
        <v>638257.25</v>
      </c>
      <c r="N3799" s="127">
        <v>150005.79</v>
      </c>
      <c r="O3799" s="127">
        <v>150466.59</v>
      </c>
      <c r="P3799" s="127">
        <v>194471.26</v>
      </c>
      <c r="Q3799" s="127">
        <v>1163.43</v>
      </c>
    </row>
    <row r="3800" spans="1:17" ht="25.5" x14ac:dyDescent="0.2">
      <c r="A3800" t="str">
        <f t="shared" si="59"/>
        <v>2022_4776</v>
      </c>
      <c r="D3800" s="126">
        <v>3798</v>
      </c>
      <c r="E3800" s="127">
        <v>4776</v>
      </c>
      <c r="F3800" s="127" t="s">
        <v>188</v>
      </c>
      <c r="G3800" s="127">
        <v>4776</v>
      </c>
      <c r="H3800" s="127">
        <v>2022</v>
      </c>
      <c r="I3800" s="127">
        <v>0</v>
      </c>
      <c r="J3800" s="127">
        <v>1</v>
      </c>
      <c r="K3800" s="127">
        <v>498.2</v>
      </c>
      <c r="L3800" s="127">
        <v>598.9</v>
      </c>
      <c r="M3800" s="127">
        <v>907123.25</v>
      </c>
      <c r="N3800" s="127">
        <v>225090.82</v>
      </c>
      <c r="O3800" s="127">
        <v>226118.35</v>
      </c>
      <c r="P3800" s="127">
        <v>236850.51</v>
      </c>
      <c r="Q3800" s="127">
        <v>1820.8</v>
      </c>
    </row>
    <row r="3801" spans="1:17" ht="25.5" x14ac:dyDescent="0.2">
      <c r="A3801" t="str">
        <f t="shared" si="59"/>
        <v>2022_4779</v>
      </c>
      <c r="D3801" s="126">
        <v>3799</v>
      </c>
      <c r="E3801" s="127">
        <v>4779</v>
      </c>
      <c r="F3801" s="127" t="s">
        <v>189</v>
      </c>
      <c r="G3801" s="127">
        <v>4779</v>
      </c>
      <c r="H3801" s="127">
        <v>2022</v>
      </c>
      <c r="I3801" s="127">
        <v>0</v>
      </c>
      <c r="J3801" s="127">
        <v>1</v>
      </c>
      <c r="K3801" s="127">
        <v>1946</v>
      </c>
      <c r="L3801" s="127">
        <v>1979.9</v>
      </c>
      <c r="M3801" s="127">
        <v>1404459.6</v>
      </c>
      <c r="N3801" s="127">
        <v>13540.61</v>
      </c>
      <c r="O3801" s="127">
        <v>30945.49</v>
      </c>
      <c r="P3801" s="127">
        <v>628897.87</v>
      </c>
      <c r="Q3801" s="127">
        <v>721.72</v>
      </c>
    </row>
    <row r="3802" spans="1:17" ht="25.5" x14ac:dyDescent="0.2">
      <c r="A3802" t="str">
        <f t="shared" si="59"/>
        <v>2022_4784</v>
      </c>
      <c r="D3802" s="126">
        <v>3800</v>
      </c>
      <c r="E3802" s="127">
        <v>4784</v>
      </c>
      <c r="F3802" s="127" t="s">
        <v>190</v>
      </c>
      <c r="G3802" s="127">
        <v>4784</v>
      </c>
      <c r="H3802" s="127">
        <v>2022</v>
      </c>
      <c r="I3802" s="127">
        <v>0</v>
      </c>
      <c r="J3802" s="127">
        <v>1</v>
      </c>
      <c r="K3802" s="127">
        <v>3112.5</v>
      </c>
      <c r="L3802" s="127">
        <v>3227.7</v>
      </c>
      <c r="M3802" s="127">
        <v>3146390.08</v>
      </c>
      <c r="N3802" s="127">
        <v>500298.74</v>
      </c>
      <c r="O3802" s="127">
        <v>529782.07999999996</v>
      </c>
      <c r="P3802" s="127">
        <v>506453.18</v>
      </c>
      <c r="Q3802" s="127">
        <v>1010.89</v>
      </c>
    </row>
    <row r="3803" spans="1:17" ht="25.5" x14ac:dyDescent="0.2">
      <c r="A3803" t="str">
        <f t="shared" si="59"/>
        <v>2022_4785</v>
      </c>
      <c r="D3803" s="126">
        <v>3801</v>
      </c>
      <c r="E3803" s="127">
        <v>4785</v>
      </c>
      <c r="F3803" s="127" t="s">
        <v>342</v>
      </c>
      <c r="G3803" s="127">
        <v>4785</v>
      </c>
      <c r="H3803" s="127">
        <v>2022</v>
      </c>
      <c r="I3803" s="127">
        <v>0</v>
      </c>
      <c r="J3803" s="127">
        <v>1</v>
      </c>
      <c r="K3803" s="127">
        <v>455</v>
      </c>
      <c r="L3803" s="127">
        <v>458.4</v>
      </c>
      <c r="M3803" s="127">
        <v>991144.05</v>
      </c>
      <c r="N3803" s="127">
        <v>329705.01</v>
      </c>
      <c r="O3803" s="127">
        <v>337555.76</v>
      </c>
      <c r="P3803" s="127">
        <v>138340.82</v>
      </c>
      <c r="Q3803" s="127">
        <v>2178.34</v>
      </c>
    </row>
    <row r="3804" spans="1:17" ht="25.5" x14ac:dyDescent="0.2">
      <c r="A3804" t="str">
        <f t="shared" si="59"/>
        <v>2022_333</v>
      </c>
      <c r="D3804" s="126">
        <v>3802</v>
      </c>
      <c r="E3804" s="127">
        <v>333</v>
      </c>
      <c r="F3804" s="127" t="s">
        <v>191</v>
      </c>
      <c r="G3804" s="127">
        <v>333</v>
      </c>
      <c r="H3804" s="127">
        <v>2022</v>
      </c>
      <c r="I3804" s="127">
        <v>0</v>
      </c>
      <c r="J3804" s="127">
        <v>1</v>
      </c>
      <c r="K3804" s="127">
        <v>402</v>
      </c>
      <c r="L3804" s="127">
        <v>307</v>
      </c>
      <c r="M3804" s="127">
        <v>304918.94</v>
      </c>
      <c r="N3804" s="127">
        <v>250088.97</v>
      </c>
      <c r="O3804" s="127">
        <v>251658.87</v>
      </c>
      <c r="P3804" s="127">
        <v>186769.9</v>
      </c>
      <c r="Q3804" s="127">
        <v>758.5</v>
      </c>
    </row>
    <row r="3805" spans="1:17" x14ac:dyDescent="0.2">
      <c r="A3805" t="str">
        <f t="shared" si="59"/>
        <v>2022_4773</v>
      </c>
      <c r="D3805" s="126">
        <v>3803</v>
      </c>
      <c r="E3805" s="127">
        <v>4773</v>
      </c>
      <c r="F3805" s="127" t="s">
        <v>192</v>
      </c>
      <c r="G3805" s="127">
        <v>4773</v>
      </c>
      <c r="H3805" s="127">
        <v>2022</v>
      </c>
      <c r="I3805" s="127">
        <v>0</v>
      </c>
      <c r="J3805" s="127">
        <v>1</v>
      </c>
      <c r="K3805" s="127">
        <v>514.4</v>
      </c>
      <c r="L3805" s="127">
        <v>832.5</v>
      </c>
      <c r="M3805" s="127">
        <v>611884.36</v>
      </c>
      <c r="N3805" s="127">
        <v>258472.95999999999</v>
      </c>
      <c r="O3805" s="127">
        <v>263114.99</v>
      </c>
      <c r="P3805" s="127">
        <v>209716.09</v>
      </c>
      <c r="Q3805" s="127">
        <v>1189.51</v>
      </c>
    </row>
    <row r="3806" spans="1:17" ht="25.5" x14ac:dyDescent="0.2">
      <c r="A3806" t="str">
        <f t="shared" si="59"/>
        <v>2022_4788</v>
      </c>
      <c r="D3806" s="126">
        <v>3804</v>
      </c>
      <c r="E3806" s="127">
        <v>4788</v>
      </c>
      <c r="F3806" s="127" t="s">
        <v>193</v>
      </c>
      <c r="G3806" s="127">
        <v>4788</v>
      </c>
      <c r="H3806" s="127">
        <v>2022</v>
      </c>
      <c r="I3806" s="127">
        <v>0</v>
      </c>
      <c r="J3806" s="127">
        <v>1</v>
      </c>
      <c r="K3806" s="127">
        <v>503</v>
      </c>
      <c r="L3806" s="127">
        <v>492</v>
      </c>
      <c r="M3806" s="127">
        <v>921583.33</v>
      </c>
      <c r="N3806" s="127">
        <v>425636.38</v>
      </c>
      <c r="O3806" s="127">
        <v>438640.44</v>
      </c>
      <c r="P3806" s="127">
        <v>171552.28</v>
      </c>
      <c r="Q3806" s="127">
        <v>1832.17</v>
      </c>
    </row>
    <row r="3807" spans="1:17" x14ac:dyDescent="0.2">
      <c r="A3807" t="str">
        <f t="shared" si="59"/>
        <v>2022_4797</v>
      </c>
      <c r="D3807" s="126">
        <v>3805</v>
      </c>
      <c r="E3807" s="127">
        <v>4797</v>
      </c>
      <c r="F3807" s="127" t="s">
        <v>194</v>
      </c>
      <c r="G3807" s="127">
        <v>4797</v>
      </c>
      <c r="H3807" s="127">
        <v>2022</v>
      </c>
      <c r="I3807" s="127">
        <v>0</v>
      </c>
      <c r="J3807" s="127">
        <v>1</v>
      </c>
      <c r="K3807" s="127">
        <v>3350.5</v>
      </c>
      <c r="L3807" s="127">
        <v>3376.4</v>
      </c>
      <c r="M3807" s="127">
        <v>3866656.74</v>
      </c>
      <c r="N3807" s="127">
        <v>881931.58</v>
      </c>
      <c r="O3807" s="127">
        <v>902744.28</v>
      </c>
      <c r="P3807" s="127">
        <v>712958.59</v>
      </c>
      <c r="Q3807" s="127">
        <v>1154.05</v>
      </c>
    </row>
    <row r="3808" spans="1:17" x14ac:dyDescent="0.2">
      <c r="A3808" t="str">
        <f t="shared" si="59"/>
        <v>2022_4860</v>
      </c>
      <c r="D3808" s="126">
        <v>3806</v>
      </c>
      <c r="E3808" s="127">
        <v>4860</v>
      </c>
      <c r="F3808" s="127" t="s">
        <v>343</v>
      </c>
      <c r="G3808" s="127">
        <v>4860</v>
      </c>
      <c r="H3808" s="127">
        <v>2022</v>
      </c>
      <c r="I3808" s="127">
        <v>0</v>
      </c>
      <c r="J3808" s="127">
        <v>1</v>
      </c>
      <c r="K3808" s="127">
        <v>924.9</v>
      </c>
      <c r="L3808" s="127">
        <v>920.8</v>
      </c>
      <c r="M3808" s="127">
        <v>633345.38</v>
      </c>
      <c r="N3808" s="127">
        <v>135037.73000000001</v>
      </c>
      <c r="O3808" s="127">
        <v>143652.82</v>
      </c>
      <c r="P3808" s="127">
        <v>510431.47</v>
      </c>
      <c r="Q3808" s="127">
        <v>684.77</v>
      </c>
    </row>
    <row r="3809" spans="1:17" x14ac:dyDescent="0.2">
      <c r="A3809" t="str">
        <f t="shared" si="59"/>
        <v>2022_4869</v>
      </c>
      <c r="D3809" s="126">
        <v>3807</v>
      </c>
      <c r="E3809" s="127">
        <v>4869</v>
      </c>
      <c r="F3809" s="127" t="s">
        <v>195</v>
      </c>
      <c r="G3809" s="127">
        <v>4869</v>
      </c>
      <c r="H3809" s="127">
        <v>2022</v>
      </c>
      <c r="I3809" s="127">
        <v>0</v>
      </c>
      <c r="J3809" s="127">
        <v>1</v>
      </c>
      <c r="K3809" s="127">
        <v>1340.2</v>
      </c>
      <c r="L3809" s="127">
        <v>1253</v>
      </c>
      <c r="M3809" s="127">
        <v>88461.54</v>
      </c>
      <c r="N3809" s="127">
        <v>350585.62</v>
      </c>
      <c r="O3809" s="127">
        <v>357791.83</v>
      </c>
      <c r="P3809" s="127">
        <v>434208.52</v>
      </c>
      <c r="Q3809" s="127">
        <v>66.010000000000005</v>
      </c>
    </row>
    <row r="3810" spans="1:17" x14ac:dyDescent="0.2">
      <c r="A3810" t="str">
        <f t="shared" si="59"/>
        <v>2022_4878</v>
      </c>
      <c r="D3810" s="126">
        <v>3808</v>
      </c>
      <c r="E3810" s="127">
        <v>4878</v>
      </c>
      <c r="F3810" s="127" t="s">
        <v>196</v>
      </c>
      <c r="G3810" s="127">
        <v>4878</v>
      </c>
      <c r="H3810" s="127">
        <v>2022</v>
      </c>
      <c r="I3810" s="127">
        <v>0</v>
      </c>
      <c r="J3810" s="127">
        <v>1</v>
      </c>
      <c r="K3810" s="127">
        <v>601.9</v>
      </c>
      <c r="L3810" s="127">
        <v>696.1</v>
      </c>
      <c r="M3810" s="127">
        <v>1443149.49</v>
      </c>
      <c r="N3810" s="127">
        <v>375137.87</v>
      </c>
      <c r="O3810" s="127">
        <v>421013.08</v>
      </c>
      <c r="P3810" s="127">
        <v>164074.9</v>
      </c>
      <c r="Q3810" s="127">
        <v>2397.66</v>
      </c>
    </row>
    <row r="3811" spans="1:17" x14ac:dyDescent="0.2">
      <c r="A3811" t="str">
        <f t="shared" si="59"/>
        <v>2022_4890</v>
      </c>
      <c r="D3811" s="126">
        <v>3809</v>
      </c>
      <c r="E3811" s="127">
        <v>4890</v>
      </c>
      <c r="F3811" s="127" t="s">
        <v>197</v>
      </c>
      <c r="G3811" s="127">
        <v>4890</v>
      </c>
      <c r="H3811" s="127">
        <v>2022</v>
      </c>
      <c r="I3811" s="127">
        <v>0</v>
      </c>
      <c r="J3811" s="127">
        <v>1</v>
      </c>
      <c r="K3811" s="127">
        <v>1043.2</v>
      </c>
      <c r="L3811" s="127">
        <v>1127.3</v>
      </c>
      <c r="M3811" s="127">
        <v>965823.67</v>
      </c>
      <c r="N3811" s="127">
        <v>1004293.14</v>
      </c>
      <c r="O3811" s="127">
        <v>1022324.2</v>
      </c>
      <c r="P3811" s="127">
        <v>381792.44</v>
      </c>
      <c r="Q3811" s="127">
        <v>925.83</v>
      </c>
    </row>
    <row r="3812" spans="1:17" x14ac:dyDescent="0.2">
      <c r="A3812" t="str">
        <f t="shared" si="59"/>
        <v>2022_4905</v>
      </c>
      <c r="D3812" s="126">
        <v>3810</v>
      </c>
      <c r="E3812" s="127">
        <v>4905</v>
      </c>
      <c r="F3812" s="127" t="s">
        <v>344</v>
      </c>
      <c r="G3812" s="127">
        <v>4905</v>
      </c>
      <c r="H3812" s="127">
        <v>2022</v>
      </c>
      <c r="I3812" s="127">
        <v>0</v>
      </c>
      <c r="J3812" s="127">
        <v>1</v>
      </c>
      <c r="K3812" s="127">
        <v>214</v>
      </c>
      <c r="L3812" s="127">
        <v>72</v>
      </c>
      <c r="M3812" s="127">
        <v>1178350.6100000001</v>
      </c>
      <c r="N3812" s="127">
        <v>308865.06</v>
      </c>
      <c r="O3812" s="127">
        <v>317832.84000000003</v>
      </c>
      <c r="P3812" s="127">
        <v>72442</v>
      </c>
      <c r="Q3812" s="127">
        <v>5506.31</v>
      </c>
    </row>
    <row r="3813" spans="1:17" ht="38.25" x14ac:dyDescent="0.2">
      <c r="A3813" t="str">
        <f t="shared" si="59"/>
        <v>2022_4978</v>
      </c>
      <c r="D3813" s="126">
        <v>3811</v>
      </c>
      <c r="E3813" s="127">
        <v>4978</v>
      </c>
      <c r="F3813" s="127" t="s">
        <v>198</v>
      </c>
      <c r="G3813" s="127">
        <v>4978</v>
      </c>
      <c r="H3813" s="127">
        <v>2022</v>
      </c>
      <c r="I3813" s="127">
        <v>0</v>
      </c>
      <c r="J3813" s="127">
        <v>1</v>
      </c>
      <c r="K3813" s="127">
        <v>176.9</v>
      </c>
      <c r="L3813" s="127">
        <v>138</v>
      </c>
      <c r="M3813" s="127">
        <v>217383.1</v>
      </c>
      <c r="N3813" s="127">
        <v>79555.33</v>
      </c>
      <c r="O3813" s="127">
        <v>89724.17</v>
      </c>
      <c r="P3813" s="127">
        <v>113790.1</v>
      </c>
      <c r="Q3813" s="127">
        <v>1228.8499999999999</v>
      </c>
    </row>
    <row r="3814" spans="1:17" x14ac:dyDescent="0.2">
      <c r="A3814" t="str">
        <f t="shared" si="59"/>
        <v>2022_4995</v>
      </c>
      <c r="D3814" s="126">
        <v>3812</v>
      </c>
      <c r="E3814" s="127">
        <v>4995</v>
      </c>
      <c r="F3814" s="127" t="s">
        <v>199</v>
      </c>
      <c r="G3814" s="127">
        <v>4995</v>
      </c>
      <c r="H3814" s="127">
        <v>2022</v>
      </c>
      <c r="I3814" s="127">
        <v>0</v>
      </c>
      <c r="J3814" s="127">
        <v>1</v>
      </c>
      <c r="K3814" s="127">
        <v>902.2</v>
      </c>
      <c r="L3814" s="127">
        <v>933</v>
      </c>
      <c r="M3814" s="127">
        <v>858535.1</v>
      </c>
      <c r="N3814" s="127">
        <v>445337.65</v>
      </c>
      <c r="O3814" s="127">
        <v>455454.42</v>
      </c>
      <c r="P3814" s="127">
        <v>416687.32</v>
      </c>
      <c r="Q3814" s="127">
        <v>951.6</v>
      </c>
    </row>
    <row r="3815" spans="1:17" ht="25.5" x14ac:dyDescent="0.2">
      <c r="A3815" t="str">
        <f t="shared" si="59"/>
        <v>2022_5013</v>
      </c>
      <c r="D3815" s="126">
        <v>3813</v>
      </c>
      <c r="E3815" s="127">
        <v>5013</v>
      </c>
      <c r="F3815" s="127" t="s">
        <v>200</v>
      </c>
      <c r="G3815" s="127">
        <v>5013</v>
      </c>
      <c r="H3815" s="127">
        <v>2022</v>
      </c>
      <c r="I3815" s="127">
        <v>0</v>
      </c>
      <c r="J3815" s="127">
        <v>1</v>
      </c>
      <c r="K3815" s="127">
        <v>2208.6</v>
      </c>
      <c r="L3815" s="127">
        <v>2019.4</v>
      </c>
      <c r="M3815" s="127">
        <v>1402937.26</v>
      </c>
      <c r="N3815" s="127">
        <v>1301268.52</v>
      </c>
      <c r="O3815" s="127">
        <v>1322743.24</v>
      </c>
      <c r="P3815" s="127">
        <v>709140</v>
      </c>
      <c r="Q3815" s="127">
        <v>635.22</v>
      </c>
    </row>
    <row r="3816" spans="1:17" x14ac:dyDescent="0.2">
      <c r="A3816" t="str">
        <f t="shared" si="59"/>
        <v>2022_5049</v>
      </c>
      <c r="D3816" s="126">
        <v>3814</v>
      </c>
      <c r="E3816" s="127">
        <v>5049</v>
      </c>
      <c r="F3816" s="127" t="s">
        <v>201</v>
      </c>
      <c r="G3816" s="127">
        <v>5049</v>
      </c>
      <c r="H3816" s="127">
        <v>2022</v>
      </c>
      <c r="I3816" s="127">
        <v>0</v>
      </c>
      <c r="J3816" s="127">
        <v>1</v>
      </c>
      <c r="K3816" s="127">
        <v>4871.8</v>
      </c>
      <c r="L3816" s="127">
        <v>4424.5</v>
      </c>
      <c r="M3816" s="127">
        <v>1038114.58</v>
      </c>
      <c r="N3816" s="127">
        <v>1175204.56</v>
      </c>
      <c r="O3816" s="127">
        <v>1206036.74</v>
      </c>
      <c r="P3816" s="127">
        <v>890919.39</v>
      </c>
      <c r="Q3816" s="127">
        <v>213.09</v>
      </c>
    </row>
    <row r="3817" spans="1:17" x14ac:dyDescent="0.2">
      <c r="A3817" t="str">
        <f t="shared" si="59"/>
        <v>2022_5160</v>
      </c>
      <c r="D3817" s="126">
        <v>3815</v>
      </c>
      <c r="E3817" s="127">
        <v>5319</v>
      </c>
      <c r="F3817" s="127" t="s">
        <v>2</v>
      </c>
      <c r="G3817" s="127">
        <v>5160</v>
      </c>
      <c r="H3817" s="127">
        <v>2022</v>
      </c>
      <c r="I3817" s="127">
        <v>0</v>
      </c>
      <c r="J3817" s="127">
        <v>1</v>
      </c>
      <c r="K3817" s="127">
        <v>1022.9</v>
      </c>
      <c r="L3817" s="127">
        <v>1055.7</v>
      </c>
      <c r="M3817" s="127">
        <v>383570.3</v>
      </c>
      <c r="N3817" s="127">
        <v>402820.72</v>
      </c>
      <c r="O3817" s="127">
        <v>406859.89</v>
      </c>
      <c r="P3817" s="127">
        <v>363363.4</v>
      </c>
      <c r="Q3817" s="127">
        <v>374.98</v>
      </c>
    </row>
    <row r="3818" spans="1:17" ht="25.5" x14ac:dyDescent="0.2">
      <c r="A3818" t="str">
        <f t="shared" si="59"/>
        <v>2022_5121</v>
      </c>
      <c r="D3818" s="126">
        <v>3816</v>
      </c>
      <c r="E3818" s="127">
        <v>5121</v>
      </c>
      <c r="F3818" s="127" t="s">
        <v>202</v>
      </c>
      <c r="G3818" s="127">
        <v>5121</v>
      </c>
      <c r="H3818" s="127">
        <v>2022</v>
      </c>
      <c r="I3818" s="127">
        <v>0</v>
      </c>
      <c r="J3818" s="127">
        <v>1</v>
      </c>
      <c r="K3818" s="127">
        <v>686.6</v>
      </c>
      <c r="L3818" s="127">
        <v>683.7</v>
      </c>
      <c r="M3818" s="127">
        <v>767109.38</v>
      </c>
      <c r="N3818" s="127">
        <v>575103.13</v>
      </c>
      <c r="O3818" s="127">
        <v>578965.55000000005</v>
      </c>
      <c r="P3818" s="127">
        <v>266723.5</v>
      </c>
      <c r="Q3818" s="127">
        <v>1117.26</v>
      </c>
    </row>
    <row r="3819" spans="1:17" ht="25.5" x14ac:dyDescent="0.2">
      <c r="A3819" t="str">
        <f t="shared" si="59"/>
        <v>2022_5139</v>
      </c>
      <c r="D3819" s="126">
        <v>3817</v>
      </c>
      <c r="E3819" s="127">
        <v>5139</v>
      </c>
      <c r="F3819" s="127" t="s">
        <v>203</v>
      </c>
      <c r="G3819" s="127">
        <v>5139</v>
      </c>
      <c r="H3819" s="127">
        <v>2022</v>
      </c>
      <c r="I3819" s="127">
        <v>0</v>
      </c>
      <c r="J3819" s="127">
        <v>1</v>
      </c>
      <c r="K3819" s="127">
        <v>183</v>
      </c>
      <c r="L3819" s="127">
        <v>189</v>
      </c>
      <c r="M3819" s="127">
        <v>212383.65</v>
      </c>
      <c r="N3819" s="127">
        <v>40044.78</v>
      </c>
      <c r="O3819" s="127">
        <v>40995.589999999997</v>
      </c>
      <c r="P3819" s="127">
        <v>72354</v>
      </c>
      <c r="Q3819" s="127">
        <v>1160.57</v>
      </c>
    </row>
    <row r="3820" spans="1:17" x14ac:dyDescent="0.2">
      <c r="A3820" t="str">
        <f t="shared" si="59"/>
        <v>2022_5163</v>
      </c>
      <c r="D3820" s="126">
        <v>3818</v>
      </c>
      <c r="E3820" s="127">
        <v>5163</v>
      </c>
      <c r="F3820" s="127" t="s">
        <v>204</v>
      </c>
      <c r="G3820" s="127">
        <v>5163</v>
      </c>
      <c r="H3820" s="127">
        <v>2022</v>
      </c>
      <c r="I3820" s="127">
        <v>0</v>
      </c>
      <c r="J3820" s="127">
        <v>1</v>
      </c>
      <c r="K3820" s="127">
        <v>575.29999999999995</v>
      </c>
      <c r="L3820" s="127">
        <v>632.29999999999995</v>
      </c>
      <c r="M3820" s="127">
        <v>683694.86</v>
      </c>
      <c r="N3820" s="127">
        <v>99819.1</v>
      </c>
      <c r="O3820" s="127">
        <v>107132.88</v>
      </c>
      <c r="P3820" s="127">
        <v>258628.75</v>
      </c>
      <c r="Q3820" s="127">
        <v>1188.4100000000001</v>
      </c>
    </row>
    <row r="3821" spans="1:17" x14ac:dyDescent="0.2">
      <c r="A3821" t="str">
        <f t="shared" si="59"/>
        <v>2022_5166</v>
      </c>
      <c r="D3821" s="126">
        <v>3819</v>
      </c>
      <c r="E3821" s="127">
        <v>5166</v>
      </c>
      <c r="F3821" s="127" t="s">
        <v>205</v>
      </c>
      <c r="G3821" s="127">
        <v>5166</v>
      </c>
      <c r="H3821" s="127">
        <v>2022</v>
      </c>
      <c r="I3821" s="127">
        <v>0</v>
      </c>
      <c r="J3821" s="127">
        <v>1</v>
      </c>
      <c r="K3821" s="127">
        <v>2174.1999999999998</v>
      </c>
      <c r="L3821" s="127">
        <v>2346.5</v>
      </c>
      <c r="M3821" s="127">
        <v>2133437.29</v>
      </c>
      <c r="N3821" s="127">
        <v>1509449.22</v>
      </c>
      <c r="O3821" s="127">
        <v>1543265.27</v>
      </c>
      <c r="P3821" s="127">
        <v>639216.91</v>
      </c>
      <c r="Q3821" s="127">
        <v>981.25</v>
      </c>
    </row>
    <row r="3822" spans="1:17" x14ac:dyDescent="0.2">
      <c r="A3822" t="str">
        <f t="shared" si="59"/>
        <v>2022_5184</v>
      </c>
      <c r="D3822" s="126">
        <v>3820</v>
      </c>
      <c r="E3822" s="127">
        <v>5184</v>
      </c>
      <c r="F3822" s="127" t="s">
        <v>206</v>
      </c>
      <c r="G3822" s="127">
        <v>5184</v>
      </c>
      <c r="H3822" s="127">
        <v>2022</v>
      </c>
      <c r="I3822" s="127">
        <v>0</v>
      </c>
      <c r="J3822" s="127">
        <v>1</v>
      </c>
      <c r="K3822" s="127">
        <v>1830.9</v>
      </c>
      <c r="L3822" s="127">
        <v>1717.8</v>
      </c>
      <c r="M3822" s="127">
        <v>488601.3</v>
      </c>
      <c r="N3822" s="127">
        <v>294354.08</v>
      </c>
      <c r="O3822" s="127">
        <v>295243.87</v>
      </c>
      <c r="P3822" s="127">
        <v>434670.36</v>
      </c>
      <c r="Q3822" s="127">
        <v>266.86</v>
      </c>
    </row>
    <row r="3823" spans="1:17" ht="25.5" x14ac:dyDescent="0.2">
      <c r="A3823" t="str">
        <f t="shared" si="59"/>
        <v>2022_5250</v>
      </c>
      <c r="D3823" s="126">
        <v>3821</v>
      </c>
      <c r="E3823" s="127">
        <v>5250</v>
      </c>
      <c r="F3823" s="127" t="s">
        <v>207</v>
      </c>
      <c r="G3823" s="127">
        <v>5250</v>
      </c>
      <c r="H3823" s="127">
        <v>2022</v>
      </c>
      <c r="I3823" s="127">
        <v>0</v>
      </c>
      <c r="J3823" s="127">
        <v>1</v>
      </c>
      <c r="K3823" s="127">
        <v>5423.6</v>
      </c>
      <c r="L3823" s="127">
        <v>5347.6</v>
      </c>
      <c r="M3823" s="127">
        <v>2254512.71</v>
      </c>
      <c r="N3823" s="127">
        <v>809119.36</v>
      </c>
      <c r="O3823" s="127">
        <v>846786.03</v>
      </c>
      <c r="P3823" s="127">
        <v>787915.07</v>
      </c>
      <c r="Q3823" s="127">
        <v>415.69</v>
      </c>
    </row>
    <row r="3824" spans="1:17" ht="25.5" x14ac:dyDescent="0.2">
      <c r="A3824" t="str">
        <f t="shared" si="59"/>
        <v>2022_5256</v>
      </c>
      <c r="D3824" s="126">
        <v>3822</v>
      </c>
      <c r="E3824" s="127">
        <v>5256</v>
      </c>
      <c r="F3824" s="127" t="s">
        <v>208</v>
      </c>
      <c r="G3824" s="127">
        <v>5256</v>
      </c>
      <c r="H3824" s="127">
        <v>2022</v>
      </c>
      <c r="I3824" s="127">
        <v>0</v>
      </c>
      <c r="J3824" s="127">
        <v>1</v>
      </c>
      <c r="K3824" s="127">
        <v>675.4</v>
      </c>
      <c r="L3824" s="127">
        <v>719.1</v>
      </c>
      <c r="M3824" s="127">
        <v>435599.07</v>
      </c>
      <c r="N3824" s="127">
        <v>400140.16</v>
      </c>
      <c r="O3824" s="127">
        <v>401505.48</v>
      </c>
      <c r="P3824" s="127">
        <v>311089.3</v>
      </c>
      <c r="Q3824" s="127">
        <v>644.95000000000005</v>
      </c>
    </row>
    <row r="3825" spans="1:17" ht="25.5" x14ac:dyDescent="0.2">
      <c r="A3825" t="str">
        <f t="shared" si="59"/>
        <v>2022_5283</v>
      </c>
      <c r="D3825" s="126">
        <v>3823</v>
      </c>
      <c r="E3825" s="127">
        <v>5283</v>
      </c>
      <c r="F3825" s="127" t="s">
        <v>209</v>
      </c>
      <c r="G3825" s="127">
        <v>5283</v>
      </c>
      <c r="H3825" s="127">
        <v>2022</v>
      </c>
      <c r="I3825" s="127">
        <v>0</v>
      </c>
      <c r="J3825" s="127">
        <v>1</v>
      </c>
      <c r="K3825" s="127">
        <v>671.6</v>
      </c>
      <c r="L3825" s="127">
        <v>706.2</v>
      </c>
      <c r="M3825" s="127">
        <v>869744.99</v>
      </c>
      <c r="N3825" s="127">
        <v>301102.83</v>
      </c>
      <c r="O3825" s="127">
        <v>311239.43</v>
      </c>
      <c r="P3825" s="127">
        <v>481990.13</v>
      </c>
      <c r="Q3825" s="127">
        <v>1295.03</v>
      </c>
    </row>
    <row r="3826" spans="1:17" x14ac:dyDescent="0.2">
      <c r="A3826" t="str">
        <f t="shared" si="59"/>
        <v>2022_5310</v>
      </c>
      <c r="D3826" s="126">
        <v>3824</v>
      </c>
      <c r="E3826" s="127">
        <v>5310</v>
      </c>
      <c r="F3826" s="127" t="s">
        <v>210</v>
      </c>
      <c r="G3826" s="127">
        <v>5310</v>
      </c>
      <c r="H3826" s="127">
        <v>2022</v>
      </c>
      <c r="I3826" s="127">
        <v>0</v>
      </c>
      <c r="J3826" s="127">
        <v>1</v>
      </c>
      <c r="K3826" s="127">
        <v>675.6</v>
      </c>
      <c r="L3826" s="127">
        <v>674</v>
      </c>
      <c r="M3826" s="127">
        <v>161967.88</v>
      </c>
      <c r="N3826" s="127">
        <v>24767</v>
      </c>
      <c r="O3826" s="127">
        <v>25331.08</v>
      </c>
      <c r="P3826" s="127">
        <v>138285.85999999999</v>
      </c>
      <c r="Q3826" s="127">
        <v>239.74</v>
      </c>
    </row>
    <row r="3827" spans="1:17" x14ac:dyDescent="0.2">
      <c r="A3827" t="str">
        <f t="shared" si="59"/>
        <v>2022_5463</v>
      </c>
      <c r="D3827" s="126">
        <v>3825</v>
      </c>
      <c r="E3827" s="127">
        <v>5463</v>
      </c>
      <c r="F3827" s="127" t="s">
        <v>211</v>
      </c>
      <c r="G3827" s="127">
        <v>5463</v>
      </c>
      <c r="H3827" s="127">
        <v>2022</v>
      </c>
      <c r="I3827" s="127">
        <v>0</v>
      </c>
      <c r="J3827" s="127">
        <v>1</v>
      </c>
      <c r="K3827" s="127">
        <v>1073.0999999999999</v>
      </c>
      <c r="L3827" s="127">
        <v>1026.0999999999999</v>
      </c>
      <c r="M3827" s="127">
        <v>1443923.77</v>
      </c>
      <c r="N3827" s="127">
        <v>164448.16</v>
      </c>
      <c r="O3827" s="127">
        <v>170126.83</v>
      </c>
      <c r="P3827" s="127">
        <v>352745.96</v>
      </c>
      <c r="Q3827" s="127">
        <v>1345.56</v>
      </c>
    </row>
    <row r="3828" spans="1:17" ht="25.5" x14ac:dyDescent="0.2">
      <c r="A3828" t="str">
        <f t="shared" si="59"/>
        <v>2022_5486</v>
      </c>
      <c r="D3828" s="126">
        <v>3826</v>
      </c>
      <c r="E3828" s="127">
        <v>5486</v>
      </c>
      <c r="F3828" s="127" t="s">
        <v>212</v>
      </c>
      <c r="G3828" s="127">
        <v>5486</v>
      </c>
      <c r="H3828" s="127">
        <v>2022</v>
      </c>
      <c r="I3828" s="127">
        <v>0</v>
      </c>
      <c r="J3828" s="127">
        <v>1</v>
      </c>
      <c r="K3828" s="127">
        <v>330</v>
      </c>
      <c r="L3828" s="127">
        <v>319.7</v>
      </c>
      <c r="M3828" s="127">
        <v>326067.21999999997</v>
      </c>
      <c r="N3828" s="127">
        <v>75147.58</v>
      </c>
      <c r="O3828" s="127">
        <v>160663.67999999999</v>
      </c>
      <c r="P3828" s="127">
        <v>112480.72</v>
      </c>
      <c r="Q3828" s="127">
        <v>988.08</v>
      </c>
    </row>
    <row r="3829" spans="1:17" x14ac:dyDescent="0.2">
      <c r="A3829" t="str">
        <f t="shared" si="59"/>
        <v>2022_5508</v>
      </c>
      <c r="D3829" s="126">
        <v>3827</v>
      </c>
      <c r="E3829" s="127">
        <v>5508</v>
      </c>
      <c r="F3829" s="127" t="s">
        <v>213</v>
      </c>
      <c r="G3829" s="127">
        <v>5508</v>
      </c>
      <c r="H3829" s="127">
        <v>2022</v>
      </c>
      <c r="I3829" s="127">
        <v>0</v>
      </c>
      <c r="J3829" s="127">
        <v>1</v>
      </c>
      <c r="K3829" s="127">
        <v>332.5</v>
      </c>
      <c r="L3829" s="127">
        <v>372.5</v>
      </c>
      <c r="M3829" s="127">
        <v>661785.99</v>
      </c>
      <c r="N3829" s="127">
        <v>157128.54</v>
      </c>
      <c r="O3829" s="127">
        <v>170524.95</v>
      </c>
      <c r="P3829" s="127">
        <v>108693.3</v>
      </c>
      <c r="Q3829" s="127">
        <v>1990.33</v>
      </c>
    </row>
    <row r="3830" spans="1:17" ht="25.5" x14ac:dyDescent="0.2">
      <c r="A3830" t="str">
        <f t="shared" si="59"/>
        <v>2022_1975</v>
      </c>
      <c r="D3830" s="126">
        <v>3828</v>
      </c>
      <c r="E3830" s="127">
        <v>1975</v>
      </c>
      <c r="F3830" s="127" t="s">
        <v>214</v>
      </c>
      <c r="G3830" s="127">
        <v>1975</v>
      </c>
      <c r="H3830" s="127">
        <v>2022</v>
      </c>
      <c r="I3830" s="127">
        <v>0</v>
      </c>
      <c r="J3830" s="127">
        <v>1</v>
      </c>
      <c r="K3830" s="127">
        <v>371.2</v>
      </c>
      <c r="L3830" s="127">
        <v>341.1</v>
      </c>
      <c r="M3830" s="127">
        <v>1323316.42</v>
      </c>
      <c r="N3830" s="127">
        <v>468692.65</v>
      </c>
      <c r="O3830" s="127">
        <v>522476.16</v>
      </c>
      <c r="P3830" s="127">
        <v>334175</v>
      </c>
      <c r="Q3830" s="127">
        <v>3564.97</v>
      </c>
    </row>
    <row r="3831" spans="1:17" x14ac:dyDescent="0.2">
      <c r="A3831" t="str">
        <f t="shared" si="59"/>
        <v>2022_5510</v>
      </c>
      <c r="D3831" s="126">
        <v>3829</v>
      </c>
      <c r="E3831" s="127">
        <v>4824</v>
      </c>
      <c r="F3831" s="127" t="s">
        <v>215</v>
      </c>
      <c r="G3831" s="127">
        <v>5510</v>
      </c>
      <c r="H3831" s="127">
        <v>2022</v>
      </c>
      <c r="I3831" s="127">
        <v>0</v>
      </c>
      <c r="J3831" s="127">
        <v>1</v>
      </c>
      <c r="K3831" s="127">
        <v>694.2</v>
      </c>
      <c r="L3831" s="127">
        <v>620.20000000000005</v>
      </c>
      <c r="M3831" s="127">
        <v>107889.8</v>
      </c>
      <c r="N3831" s="127">
        <v>249984.73</v>
      </c>
      <c r="O3831" s="127">
        <v>255644.81</v>
      </c>
      <c r="P3831" s="127">
        <v>320306.96000000002</v>
      </c>
      <c r="Q3831" s="127">
        <v>155.41999999999999</v>
      </c>
    </row>
    <row r="3832" spans="1:17" ht="25.5" x14ac:dyDescent="0.2">
      <c r="A3832" t="str">
        <f t="shared" si="59"/>
        <v>2022_5607</v>
      </c>
      <c r="D3832" s="126">
        <v>3830</v>
      </c>
      <c r="E3832" s="127">
        <v>5607</v>
      </c>
      <c r="F3832" s="127" t="s">
        <v>216</v>
      </c>
      <c r="G3832" s="127">
        <v>5607</v>
      </c>
      <c r="H3832" s="127">
        <v>2022</v>
      </c>
      <c r="I3832" s="127">
        <v>0</v>
      </c>
      <c r="J3832" s="127">
        <v>1</v>
      </c>
      <c r="K3832" s="127">
        <v>853.9</v>
      </c>
      <c r="L3832" s="127">
        <v>897.9</v>
      </c>
      <c r="M3832" s="127">
        <v>263355.5</v>
      </c>
      <c r="N3832" s="127">
        <v>125174.96</v>
      </c>
      <c r="O3832" s="127">
        <v>126497.12</v>
      </c>
      <c r="P3832" s="127">
        <v>138279.85999999999</v>
      </c>
      <c r="Q3832" s="127">
        <v>308.41000000000003</v>
      </c>
    </row>
    <row r="3833" spans="1:17" ht="25.5" x14ac:dyDescent="0.2">
      <c r="A3833" t="str">
        <f t="shared" si="59"/>
        <v>2022_5643</v>
      </c>
      <c r="D3833" s="126">
        <v>3831</v>
      </c>
      <c r="E3833" s="127">
        <v>5643</v>
      </c>
      <c r="F3833" s="127" t="s">
        <v>217</v>
      </c>
      <c r="G3833" s="127">
        <v>5643</v>
      </c>
      <c r="H3833" s="127">
        <v>2022</v>
      </c>
      <c r="I3833" s="127">
        <v>0</v>
      </c>
      <c r="J3833" s="127">
        <v>1</v>
      </c>
      <c r="K3833" s="127">
        <v>986.9</v>
      </c>
      <c r="L3833" s="127">
        <v>1069.0999999999999</v>
      </c>
      <c r="M3833" s="127">
        <v>395290.52</v>
      </c>
      <c r="N3833" s="127">
        <v>460143.04</v>
      </c>
      <c r="O3833" s="127">
        <v>460562.18</v>
      </c>
      <c r="P3833" s="127">
        <v>492217.5</v>
      </c>
      <c r="Q3833" s="127">
        <v>400.54</v>
      </c>
    </row>
    <row r="3834" spans="1:17" ht="51" x14ac:dyDescent="0.2">
      <c r="A3834" t="str">
        <f t="shared" si="59"/>
        <v>2022_5697</v>
      </c>
      <c r="D3834" s="126">
        <v>3832</v>
      </c>
      <c r="E3834" s="127">
        <v>5697</v>
      </c>
      <c r="F3834" s="127" t="s">
        <v>345</v>
      </c>
      <c r="G3834" s="127">
        <v>5697</v>
      </c>
      <c r="H3834" s="127">
        <v>2022</v>
      </c>
      <c r="I3834" s="127">
        <v>0</v>
      </c>
      <c r="J3834" s="127">
        <v>1</v>
      </c>
      <c r="K3834" s="127">
        <v>394</v>
      </c>
      <c r="L3834" s="127">
        <v>374</v>
      </c>
      <c r="M3834" s="127">
        <v>25312.97</v>
      </c>
      <c r="N3834" s="127">
        <v>149183.67000000001</v>
      </c>
      <c r="O3834" s="127">
        <v>154420.29999999999</v>
      </c>
      <c r="P3834" s="127">
        <v>278827.2</v>
      </c>
      <c r="Q3834" s="127">
        <v>64.25</v>
      </c>
    </row>
    <row r="3835" spans="1:17" ht="25.5" x14ac:dyDescent="0.2">
      <c r="A3835" t="str">
        <f t="shared" si="59"/>
        <v>2022_5724</v>
      </c>
      <c r="D3835" s="126">
        <v>3833</v>
      </c>
      <c r="E3835" s="127">
        <v>5724</v>
      </c>
      <c r="F3835" s="127" t="s">
        <v>218</v>
      </c>
      <c r="G3835" s="127">
        <v>5724</v>
      </c>
      <c r="H3835" s="127">
        <v>2022</v>
      </c>
      <c r="I3835" s="127">
        <v>0</v>
      </c>
      <c r="J3835" s="127">
        <v>1</v>
      </c>
      <c r="K3835" s="127">
        <v>200</v>
      </c>
      <c r="L3835" s="127">
        <v>155</v>
      </c>
      <c r="M3835" s="127">
        <v>736430.94</v>
      </c>
      <c r="N3835" s="127">
        <v>227381.24</v>
      </c>
      <c r="O3835" s="127">
        <v>228962.66</v>
      </c>
      <c r="P3835" s="127">
        <v>129702.74</v>
      </c>
      <c r="Q3835" s="127">
        <v>3682.15</v>
      </c>
    </row>
    <row r="3836" spans="1:17" x14ac:dyDescent="0.2">
      <c r="A3836" t="str">
        <f t="shared" si="59"/>
        <v>2022_5805</v>
      </c>
      <c r="D3836" s="126">
        <v>3834</v>
      </c>
      <c r="E3836" s="127">
        <v>5805</v>
      </c>
      <c r="F3836" s="127" t="s">
        <v>219</v>
      </c>
      <c r="G3836" s="127">
        <v>5805</v>
      </c>
      <c r="H3836" s="127">
        <v>2022</v>
      </c>
      <c r="I3836" s="127">
        <v>0</v>
      </c>
      <c r="J3836" s="127">
        <v>1</v>
      </c>
      <c r="K3836" s="127">
        <v>1067.3</v>
      </c>
      <c r="L3836" s="127">
        <v>1275.2</v>
      </c>
      <c r="M3836" s="127">
        <v>1260159.9099999999</v>
      </c>
      <c r="N3836" s="127">
        <v>214873.9</v>
      </c>
      <c r="O3836" s="127">
        <v>230481.76</v>
      </c>
      <c r="P3836" s="127">
        <v>626756.87</v>
      </c>
      <c r="Q3836" s="127">
        <v>1180.7</v>
      </c>
    </row>
    <row r="3837" spans="1:17" ht="25.5" x14ac:dyDescent="0.2">
      <c r="A3837" t="str">
        <f t="shared" si="59"/>
        <v>2022_5823</v>
      </c>
      <c r="D3837" s="126">
        <v>3835</v>
      </c>
      <c r="E3837" s="127">
        <v>5823</v>
      </c>
      <c r="F3837" s="127" t="s">
        <v>220</v>
      </c>
      <c r="G3837" s="127">
        <v>5823</v>
      </c>
      <c r="H3837" s="127">
        <v>2022</v>
      </c>
      <c r="I3837" s="127">
        <v>0</v>
      </c>
      <c r="J3837" s="127">
        <v>1</v>
      </c>
      <c r="K3837" s="127">
        <v>372</v>
      </c>
      <c r="L3837" s="127">
        <v>330</v>
      </c>
      <c r="M3837" s="127">
        <v>1927079.76</v>
      </c>
      <c r="N3837" s="127">
        <v>312135.89</v>
      </c>
      <c r="O3837" s="127">
        <v>342109.36</v>
      </c>
      <c r="P3837" s="127">
        <v>250638.92</v>
      </c>
      <c r="Q3837" s="127">
        <v>5180.32</v>
      </c>
    </row>
    <row r="3838" spans="1:17" ht="25.5" x14ac:dyDescent="0.2">
      <c r="A3838" t="str">
        <f t="shared" si="59"/>
        <v>2022_5832</v>
      </c>
      <c r="D3838" s="126">
        <v>3836</v>
      </c>
      <c r="E3838" s="127">
        <v>5832</v>
      </c>
      <c r="F3838" s="127" t="s">
        <v>221</v>
      </c>
      <c r="G3838" s="127">
        <v>5832</v>
      </c>
      <c r="H3838" s="127">
        <v>2022</v>
      </c>
      <c r="I3838" s="127">
        <v>0</v>
      </c>
      <c r="J3838" s="127">
        <v>1</v>
      </c>
      <c r="K3838" s="127">
        <v>226</v>
      </c>
      <c r="L3838" s="127">
        <v>140</v>
      </c>
      <c r="M3838" s="127">
        <v>206772.05</v>
      </c>
      <c r="N3838" s="127">
        <v>50017.62</v>
      </c>
      <c r="O3838" s="127">
        <v>51199.44</v>
      </c>
      <c r="P3838" s="127">
        <v>54141.599999999999</v>
      </c>
      <c r="Q3838" s="127">
        <v>914.92</v>
      </c>
    </row>
    <row r="3839" spans="1:17" ht="38.25" x14ac:dyDescent="0.2">
      <c r="A3839" t="str">
        <f t="shared" si="59"/>
        <v>2022_5877</v>
      </c>
      <c r="D3839" s="126">
        <v>3837</v>
      </c>
      <c r="E3839" s="127">
        <v>5877</v>
      </c>
      <c r="F3839" s="127" t="s">
        <v>222</v>
      </c>
      <c r="G3839" s="127">
        <v>5877</v>
      </c>
      <c r="H3839" s="127">
        <v>2022</v>
      </c>
      <c r="I3839" s="127">
        <v>0</v>
      </c>
      <c r="J3839" s="127">
        <v>1</v>
      </c>
      <c r="K3839" s="127">
        <v>1407.7</v>
      </c>
      <c r="L3839" s="127">
        <v>1629.1</v>
      </c>
      <c r="M3839" s="127">
        <v>1342098.3</v>
      </c>
      <c r="N3839" s="127">
        <v>1168590.72</v>
      </c>
      <c r="O3839" s="127">
        <v>1207932.3700000001</v>
      </c>
      <c r="P3839" s="127">
        <v>971527.05</v>
      </c>
      <c r="Q3839" s="127">
        <v>953.4</v>
      </c>
    </row>
    <row r="3840" spans="1:17" x14ac:dyDescent="0.2">
      <c r="A3840" t="str">
        <f t="shared" si="59"/>
        <v>2022_5895</v>
      </c>
      <c r="D3840" s="126">
        <v>3838</v>
      </c>
      <c r="E3840" s="127">
        <v>5895</v>
      </c>
      <c r="F3840" s="127" t="s">
        <v>223</v>
      </c>
      <c r="G3840" s="127">
        <v>5895</v>
      </c>
      <c r="H3840" s="127">
        <v>2022</v>
      </c>
      <c r="I3840" s="127">
        <v>0</v>
      </c>
      <c r="J3840" s="127">
        <v>1</v>
      </c>
      <c r="K3840" s="127">
        <v>254.6</v>
      </c>
      <c r="L3840" s="127">
        <v>224</v>
      </c>
      <c r="M3840" s="127">
        <v>184009.89</v>
      </c>
      <c r="N3840" s="127">
        <v>150024.13</v>
      </c>
      <c r="O3840" s="127">
        <v>151874.66</v>
      </c>
      <c r="P3840" s="127">
        <v>65984.759999999995</v>
      </c>
      <c r="Q3840" s="127">
        <v>722.74</v>
      </c>
    </row>
    <row r="3841" spans="1:17" x14ac:dyDescent="0.2">
      <c r="A3841" t="str">
        <f t="shared" si="59"/>
        <v>2022_5949</v>
      </c>
      <c r="D3841" s="126">
        <v>3839</v>
      </c>
      <c r="E3841" s="127">
        <v>5949</v>
      </c>
      <c r="F3841" s="127" t="s">
        <v>224</v>
      </c>
      <c r="G3841" s="127">
        <v>5949</v>
      </c>
      <c r="H3841" s="127">
        <v>2022</v>
      </c>
      <c r="I3841" s="127">
        <v>0</v>
      </c>
      <c r="J3841" s="127">
        <v>1</v>
      </c>
      <c r="K3841" s="127">
        <v>1116.4000000000001</v>
      </c>
      <c r="L3841" s="127">
        <v>1135.4000000000001</v>
      </c>
      <c r="M3841" s="127">
        <v>1212711.6000000001</v>
      </c>
      <c r="N3841" s="127">
        <v>494068.77</v>
      </c>
      <c r="O3841" s="127">
        <v>510931.96</v>
      </c>
      <c r="P3841" s="127">
        <v>391618.77</v>
      </c>
      <c r="Q3841" s="127">
        <v>1086.27</v>
      </c>
    </row>
    <row r="3842" spans="1:17" ht="25.5" x14ac:dyDescent="0.2">
      <c r="A3842" t="str">
        <f t="shared" si="59"/>
        <v>2022_5976</v>
      </c>
      <c r="D3842" s="126">
        <v>3840</v>
      </c>
      <c r="E3842" s="127">
        <v>5976</v>
      </c>
      <c r="F3842" s="127" t="s">
        <v>225</v>
      </c>
      <c r="G3842" s="127">
        <v>5976</v>
      </c>
      <c r="H3842" s="127">
        <v>2022</v>
      </c>
      <c r="I3842" s="127">
        <v>0</v>
      </c>
      <c r="J3842" s="127">
        <v>1</v>
      </c>
      <c r="K3842" s="127">
        <v>1037.0999999999999</v>
      </c>
      <c r="L3842" s="127">
        <v>1008.1</v>
      </c>
      <c r="M3842" s="127">
        <v>1306403.0900000001</v>
      </c>
      <c r="N3842" s="127">
        <v>511705.59999999998</v>
      </c>
      <c r="O3842" s="127">
        <v>537447.02</v>
      </c>
      <c r="P3842" s="127">
        <v>520872.42</v>
      </c>
      <c r="Q3842" s="127">
        <v>1259.67</v>
      </c>
    </row>
    <row r="3843" spans="1:17" ht="38.25" x14ac:dyDescent="0.2">
      <c r="A3843" t="str">
        <f t="shared" si="59"/>
        <v>2022_5994</v>
      </c>
      <c r="D3843" s="126">
        <v>3841</v>
      </c>
      <c r="E3843" s="127">
        <v>5994</v>
      </c>
      <c r="F3843" s="127" t="s">
        <v>226</v>
      </c>
      <c r="G3843" s="127">
        <v>5994</v>
      </c>
      <c r="H3843" s="127">
        <v>2022</v>
      </c>
      <c r="I3843" s="127">
        <v>0</v>
      </c>
      <c r="J3843" s="127">
        <v>1</v>
      </c>
      <c r="K3843" s="127">
        <v>710</v>
      </c>
      <c r="L3843" s="127">
        <v>703.1</v>
      </c>
      <c r="M3843" s="127">
        <v>521514.7</v>
      </c>
      <c r="N3843" s="127">
        <v>200221.25</v>
      </c>
      <c r="O3843" s="127">
        <v>203414.51</v>
      </c>
      <c r="P3843" s="127">
        <v>347257.76</v>
      </c>
      <c r="Q3843" s="127">
        <v>734.53</v>
      </c>
    </row>
    <row r="3844" spans="1:17" x14ac:dyDescent="0.2">
      <c r="A3844" t="str">
        <f t="shared" ref="A3844:A3907" si="60">CONCATENATE(H3844,"_",G3844)</f>
        <v>2022_6003</v>
      </c>
      <c r="D3844" s="126">
        <v>3842</v>
      </c>
      <c r="E3844" s="127">
        <v>6003</v>
      </c>
      <c r="F3844" s="127" t="s">
        <v>227</v>
      </c>
      <c r="G3844" s="127">
        <v>6003</v>
      </c>
      <c r="H3844" s="127">
        <v>2022</v>
      </c>
      <c r="I3844" s="127">
        <v>0</v>
      </c>
      <c r="J3844" s="127">
        <v>1</v>
      </c>
      <c r="K3844" s="127">
        <v>370.8</v>
      </c>
      <c r="L3844" s="127">
        <v>468.8</v>
      </c>
      <c r="M3844" s="127">
        <v>149145.72</v>
      </c>
      <c r="N3844" s="127">
        <v>182704.22</v>
      </c>
      <c r="O3844" s="127">
        <v>183847.11</v>
      </c>
      <c r="P3844" s="127">
        <v>320652.45</v>
      </c>
      <c r="Q3844" s="127">
        <v>402.23</v>
      </c>
    </row>
    <row r="3845" spans="1:17" ht="25.5" x14ac:dyDescent="0.2">
      <c r="A3845" t="str">
        <f t="shared" si="60"/>
        <v>2022_6012</v>
      </c>
      <c r="D3845" s="126">
        <v>3843</v>
      </c>
      <c r="E3845" s="127">
        <v>6012</v>
      </c>
      <c r="F3845" s="127" t="s">
        <v>228</v>
      </c>
      <c r="G3845" s="127">
        <v>6012</v>
      </c>
      <c r="H3845" s="127">
        <v>2022</v>
      </c>
      <c r="I3845" s="127">
        <v>0</v>
      </c>
      <c r="J3845" s="127">
        <v>1</v>
      </c>
      <c r="K3845" s="127">
        <v>538.6</v>
      </c>
      <c r="L3845" s="127">
        <v>541.29999999999995</v>
      </c>
      <c r="M3845" s="127">
        <v>858585.37</v>
      </c>
      <c r="N3845" s="127">
        <v>73985.25</v>
      </c>
      <c r="O3845" s="127">
        <v>109936.69</v>
      </c>
      <c r="P3845" s="127">
        <v>188064.3</v>
      </c>
      <c r="Q3845" s="127">
        <v>1594.11</v>
      </c>
    </row>
    <row r="3846" spans="1:17" ht="25.5" x14ac:dyDescent="0.2">
      <c r="A3846" t="str">
        <f t="shared" si="60"/>
        <v>2022_6030</v>
      </c>
      <c r="D3846" s="126">
        <v>3844</v>
      </c>
      <c r="E3846" s="127">
        <v>6030</v>
      </c>
      <c r="F3846" s="127" t="s">
        <v>229</v>
      </c>
      <c r="G3846" s="127">
        <v>6030</v>
      </c>
      <c r="H3846" s="127">
        <v>2022</v>
      </c>
      <c r="I3846" s="127">
        <v>0</v>
      </c>
      <c r="J3846" s="127">
        <v>1</v>
      </c>
      <c r="K3846" s="127">
        <v>1478.5</v>
      </c>
      <c r="L3846" s="127">
        <v>1548.6</v>
      </c>
      <c r="M3846" s="127">
        <v>147256.39000000001</v>
      </c>
      <c r="N3846" s="127">
        <v>250246.3</v>
      </c>
      <c r="O3846" s="127">
        <v>257262.74</v>
      </c>
      <c r="P3846" s="127">
        <v>253451.93</v>
      </c>
      <c r="Q3846" s="127">
        <v>99.6</v>
      </c>
    </row>
    <row r="3847" spans="1:17" ht="25.5" x14ac:dyDescent="0.2">
      <c r="A3847" t="str">
        <f t="shared" si="60"/>
        <v>2022_6035</v>
      </c>
      <c r="D3847" s="126">
        <v>3845</v>
      </c>
      <c r="E3847" s="127">
        <v>6048</v>
      </c>
      <c r="F3847" s="127" t="s">
        <v>230</v>
      </c>
      <c r="G3847" s="127">
        <v>6035</v>
      </c>
      <c r="H3847" s="127">
        <v>2022</v>
      </c>
      <c r="I3847" s="127">
        <v>0</v>
      </c>
      <c r="J3847" s="127">
        <v>1</v>
      </c>
      <c r="K3847" s="127">
        <v>430</v>
      </c>
      <c r="L3847" s="127">
        <v>595</v>
      </c>
      <c r="M3847" s="127">
        <v>862328.35</v>
      </c>
      <c r="N3847" s="127">
        <v>372933.01</v>
      </c>
      <c r="O3847" s="127">
        <v>381829.87</v>
      </c>
      <c r="P3847" s="127">
        <v>264307.90000000002</v>
      </c>
      <c r="Q3847" s="127">
        <v>2005.41</v>
      </c>
    </row>
    <row r="3848" spans="1:17" ht="25.5" x14ac:dyDescent="0.2">
      <c r="A3848" t="str">
        <f t="shared" si="60"/>
        <v>2022_6039</v>
      </c>
      <c r="D3848" s="126">
        <v>3846</v>
      </c>
      <c r="E3848" s="127">
        <v>6039</v>
      </c>
      <c r="F3848" s="127" t="s">
        <v>231</v>
      </c>
      <c r="G3848" s="127">
        <v>6039</v>
      </c>
      <c r="H3848" s="127">
        <v>2022</v>
      </c>
      <c r="I3848" s="127">
        <v>0</v>
      </c>
      <c r="J3848" s="127">
        <v>1</v>
      </c>
      <c r="K3848" s="127">
        <v>14868.6</v>
      </c>
      <c r="L3848" s="127">
        <v>14436</v>
      </c>
      <c r="M3848" s="127">
        <v>7879684.9299999997</v>
      </c>
      <c r="N3848" s="127">
        <v>2903836.34</v>
      </c>
      <c r="O3848" s="127">
        <v>2999614.83</v>
      </c>
      <c r="P3848" s="127">
        <v>4288506.54</v>
      </c>
      <c r="Q3848" s="127">
        <v>529.95000000000005</v>
      </c>
    </row>
    <row r="3849" spans="1:17" x14ac:dyDescent="0.2">
      <c r="A3849" t="str">
        <f t="shared" si="60"/>
        <v>2022_6093</v>
      </c>
      <c r="D3849" s="126">
        <v>3847</v>
      </c>
      <c r="E3849" s="127">
        <v>6093</v>
      </c>
      <c r="F3849" s="127" t="s">
        <v>232</v>
      </c>
      <c r="G3849" s="127">
        <v>6093</v>
      </c>
      <c r="H3849" s="127">
        <v>2022</v>
      </c>
      <c r="I3849" s="127">
        <v>0</v>
      </c>
      <c r="J3849" s="127">
        <v>1</v>
      </c>
      <c r="K3849" s="127">
        <v>1429.8</v>
      </c>
      <c r="L3849" s="127">
        <v>1457.4</v>
      </c>
      <c r="M3849" s="127">
        <v>531166.49</v>
      </c>
      <c r="N3849" s="127">
        <v>413292.23</v>
      </c>
      <c r="O3849" s="127">
        <v>429239.35</v>
      </c>
      <c r="P3849" s="127">
        <v>379630</v>
      </c>
      <c r="Q3849" s="127">
        <v>371.5</v>
      </c>
    </row>
    <row r="3850" spans="1:17" ht="38.25" x14ac:dyDescent="0.2">
      <c r="A3850" t="str">
        <f t="shared" si="60"/>
        <v>2022_6091</v>
      </c>
      <c r="D3850" s="126">
        <v>3848</v>
      </c>
      <c r="E3850" s="127">
        <v>6091</v>
      </c>
      <c r="F3850" s="127" t="s">
        <v>233</v>
      </c>
      <c r="G3850" s="127">
        <v>6091</v>
      </c>
      <c r="H3850" s="127">
        <v>2022</v>
      </c>
      <c r="I3850" s="127">
        <v>0</v>
      </c>
      <c r="J3850" s="127">
        <v>1</v>
      </c>
      <c r="K3850" s="127">
        <v>895.6</v>
      </c>
      <c r="L3850" s="127">
        <v>809.4</v>
      </c>
      <c r="M3850" s="127">
        <v>584702.34</v>
      </c>
      <c r="N3850" s="127">
        <v>472765.6</v>
      </c>
      <c r="O3850" s="127">
        <v>477634.75</v>
      </c>
      <c r="P3850" s="127">
        <v>388271.6</v>
      </c>
      <c r="Q3850" s="127">
        <v>652.86</v>
      </c>
    </row>
    <row r="3851" spans="1:17" ht="25.5" x14ac:dyDescent="0.2">
      <c r="A3851" t="str">
        <f t="shared" si="60"/>
        <v>2022_6095</v>
      </c>
      <c r="D3851" s="126">
        <v>3849</v>
      </c>
      <c r="E3851" s="127">
        <v>6095</v>
      </c>
      <c r="F3851" s="127" t="s">
        <v>234</v>
      </c>
      <c r="G3851" s="127">
        <v>6095</v>
      </c>
      <c r="H3851" s="127">
        <v>2022</v>
      </c>
      <c r="I3851" s="127">
        <v>0</v>
      </c>
      <c r="J3851" s="127">
        <v>1</v>
      </c>
      <c r="K3851" s="127">
        <v>631.29999999999995</v>
      </c>
      <c r="L3851" s="127">
        <v>680.2</v>
      </c>
      <c r="M3851" s="127">
        <v>679179.62</v>
      </c>
      <c r="N3851" s="127">
        <v>340596.35</v>
      </c>
      <c r="O3851" s="127">
        <v>350123.3</v>
      </c>
      <c r="P3851" s="127">
        <v>304267.88</v>
      </c>
      <c r="Q3851" s="127">
        <v>1075.8399999999999</v>
      </c>
    </row>
    <row r="3852" spans="1:17" ht="25.5" x14ac:dyDescent="0.2">
      <c r="A3852" t="str">
        <f t="shared" si="60"/>
        <v>2022_6099</v>
      </c>
      <c r="D3852" s="126">
        <v>3850</v>
      </c>
      <c r="E3852" s="127">
        <v>5157</v>
      </c>
      <c r="F3852" s="127" t="s">
        <v>235</v>
      </c>
      <c r="G3852" s="127">
        <v>6099</v>
      </c>
      <c r="H3852" s="127">
        <v>2022</v>
      </c>
      <c r="I3852" s="127">
        <v>0</v>
      </c>
      <c r="J3852" s="127">
        <v>1</v>
      </c>
      <c r="K3852" s="127">
        <v>546.9</v>
      </c>
      <c r="L3852" s="127">
        <v>523.9</v>
      </c>
      <c r="M3852" s="127">
        <v>401884.98</v>
      </c>
      <c r="N3852" s="127">
        <v>380115.19</v>
      </c>
      <c r="O3852" s="127">
        <v>391342.04</v>
      </c>
      <c r="P3852" s="127">
        <v>359347.95</v>
      </c>
      <c r="Q3852" s="127">
        <v>734.84</v>
      </c>
    </row>
    <row r="3853" spans="1:17" ht="25.5" x14ac:dyDescent="0.2">
      <c r="A3853" t="str">
        <f t="shared" si="60"/>
        <v>2022_6097</v>
      </c>
      <c r="D3853" s="126">
        <v>3851</v>
      </c>
      <c r="E3853" s="127">
        <v>6097</v>
      </c>
      <c r="F3853" s="127" t="s">
        <v>236</v>
      </c>
      <c r="G3853" s="127">
        <v>6097</v>
      </c>
      <c r="H3853" s="127">
        <v>2022</v>
      </c>
      <c r="I3853" s="127">
        <v>0</v>
      </c>
      <c r="J3853" s="127">
        <v>1</v>
      </c>
      <c r="K3853" s="127">
        <v>203.1</v>
      </c>
      <c r="L3853" s="127">
        <v>127</v>
      </c>
      <c r="M3853" s="127">
        <v>197023.63</v>
      </c>
      <c r="N3853" s="127">
        <v>224438.11</v>
      </c>
      <c r="O3853" s="127">
        <v>226949.79</v>
      </c>
      <c r="P3853" s="127">
        <v>98643</v>
      </c>
      <c r="Q3853" s="127">
        <v>970.08</v>
      </c>
    </row>
    <row r="3854" spans="1:17" ht="25.5" x14ac:dyDescent="0.2">
      <c r="A3854" t="str">
        <f t="shared" si="60"/>
        <v>2022_6098</v>
      </c>
      <c r="D3854" s="126">
        <v>3852</v>
      </c>
      <c r="E3854" s="127">
        <v>6098</v>
      </c>
      <c r="F3854" s="127" t="s">
        <v>346</v>
      </c>
      <c r="G3854" s="127">
        <v>6098</v>
      </c>
      <c r="H3854" s="127">
        <v>2022</v>
      </c>
      <c r="I3854" s="127">
        <v>0</v>
      </c>
      <c r="J3854" s="127">
        <v>1</v>
      </c>
      <c r="K3854" s="127">
        <v>1453.4</v>
      </c>
      <c r="L3854" s="127">
        <v>1407.3</v>
      </c>
      <c r="M3854" s="127">
        <v>956355.68</v>
      </c>
      <c r="N3854" s="127">
        <v>775687.7</v>
      </c>
      <c r="O3854" s="127">
        <v>797815.18</v>
      </c>
      <c r="P3854" s="127">
        <v>616980.27</v>
      </c>
      <c r="Q3854" s="127">
        <v>658.01</v>
      </c>
    </row>
    <row r="3855" spans="1:17" ht="38.25" x14ac:dyDescent="0.2">
      <c r="A3855" t="str">
        <f t="shared" si="60"/>
        <v>2022_6100</v>
      </c>
      <c r="D3855" s="126">
        <v>3853</v>
      </c>
      <c r="E3855" s="127">
        <v>6100</v>
      </c>
      <c r="F3855" s="127" t="s">
        <v>237</v>
      </c>
      <c r="G3855" s="127">
        <v>6100</v>
      </c>
      <c r="H3855" s="127">
        <v>2022</v>
      </c>
      <c r="I3855" s="127">
        <v>0</v>
      </c>
      <c r="J3855" s="127">
        <v>1</v>
      </c>
      <c r="K3855" s="127">
        <v>507.2</v>
      </c>
      <c r="L3855" s="127">
        <v>485.2</v>
      </c>
      <c r="M3855" s="127">
        <v>1150475.8799999999</v>
      </c>
      <c r="N3855" s="127">
        <v>324972.45</v>
      </c>
      <c r="O3855" s="127">
        <v>330978.96000000002</v>
      </c>
      <c r="P3855" s="127">
        <v>414600.96000000002</v>
      </c>
      <c r="Q3855" s="127">
        <v>2268.29</v>
      </c>
    </row>
    <row r="3856" spans="1:17" ht="25.5" x14ac:dyDescent="0.2">
      <c r="A3856" t="str">
        <f t="shared" si="60"/>
        <v>2022_6101</v>
      </c>
      <c r="D3856" s="126">
        <v>3854</v>
      </c>
      <c r="E3856" s="127">
        <v>6101</v>
      </c>
      <c r="F3856" s="127" t="s">
        <v>238</v>
      </c>
      <c r="G3856" s="127">
        <v>6101</v>
      </c>
      <c r="H3856" s="127">
        <v>2022</v>
      </c>
      <c r="I3856" s="127">
        <v>0</v>
      </c>
      <c r="J3856" s="127">
        <v>1</v>
      </c>
      <c r="K3856" s="127">
        <v>7024.1</v>
      </c>
      <c r="L3856" s="127">
        <v>7031</v>
      </c>
      <c r="M3856" s="127">
        <v>38904.9</v>
      </c>
      <c r="N3856" s="127">
        <v>998737.69</v>
      </c>
      <c r="O3856" s="127">
        <v>1025031.76</v>
      </c>
      <c r="P3856" s="127">
        <v>2699998.43</v>
      </c>
      <c r="Q3856" s="127">
        <v>5.54</v>
      </c>
    </row>
    <row r="3857" spans="1:17" ht="25.5" x14ac:dyDescent="0.2">
      <c r="A3857" t="str">
        <f t="shared" si="60"/>
        <v>2022_6096</v>
      </c>
      <c r="D3857" s="126">
        <v>3855</v>
      </c>
      <c r="E3857" s="127">
        <v>6096</v>
      </c>
      <c r="F3857" s="127" t="s">
        <v>419</v>
      </c>
      <c r="G3857" s="127">
        <v>6096</v>
      </c>
      <c r="H3857" s="127">
        <v>2022</v>
      </c>
      <c r="I3857" s="127">
        <v>0</v>
      </c>
      <c r="J3857" s="127">
        <v>2</v>
      </c>
      <c r="K3857" s="127">
        <v>1098.8</v>
      </c>
      <c r="L3857" s="127">
        <v>1038.3</v>
      </c>
      <c r="M3857" s="127">
        <v>903634.24</v>
      </c>
      <c r="N3857" s="127">
        <v>503479.26</v>
      </c>
      <c r="O3857" s="127">
        <v>526265.01</v>
      </c>
      <c r="P3857" s="127">
        <v>612192.30000000005</v>
      </c>
      <c r="Q3857" s="127">
        <v>822.38</v>
      </c>
    </row>
    <row r="3858" spans="1:17" ht="25.5" x14ac:dyDescent="0.2">
      <c r="A3858" t="str">
        <f t="shared" si="60"/>
        <v>2022_6094</v>
      </c>
      <c r="D3858" s="126">
        <v>3856</v>
      </c>
      <c r="E3858" s="127">
        <v>6094</v>
      </c>
      <c r="F3858" s="127" t="s">
        <v>239</v>
      </c>
      <c r="G3858" s="127">
        <v>6094</v>
      </c>
      <c r="H3858" s="127">
        <v>2022</v>
      </c>
      <c r="I3858" s="127">
        <v>0</v>
      </c>
      <c r="J3858" s="127">
        <v>1</v>
      </c>
      <c r="K3858" s="127">
        <v>531.5</v>
      </c>
      <c r="L3858" s="127">
        <v>468.4</v>
      </c>
      <c r="M3858" s="127">
        <v>665833.12</v>
      </c>
      <c r="N3858" s="127">
        <v>200081.32</v>
      </c>
      <c r="O3858" s="127">
        <v>202041.37</v>
      </c>
      <c r="P3858" s="127">
        <v>157152.9</v>
      </c>
      <c r="Q3858" s="127">
        <v>1252.74</v>
      </c>
    </row>
    <row r="3859" spans="1:17" x14ac:dyDescent="0.2">
      <c r="A3859" t="str">
        <f t="shared" si="60"/>
        <v>2022_6102</v>
      </c>
      <c r="D3859" s="126">
        <v>3857</v>
      </c>
      <c r="E3859" s="127">
        <v>6102</v>
      </c>
      <c r="F3859" s="127" t="s">
        <v>240</v>
      </c>
      <c r="G3859" s="127">
        <v>6102</v>
      </c>
      <c r="H3859" s="127">
        <v>2022</v>
      </c>
      <c r="I3859" s="127">
        <v>0</v>
      </c>
      <c r="J3859" s="127">
        <v>1</v>
      </c>
      <c r="K3859" s="127">
        <v>2002.4</v>
      </c>
      <c r="L3859" s="127">
        <v>2165.3000000000002</v>
      </c>
      <c r="M3859" s="127">
        <v>2055643.45</v>
      </c>
      <c r="N3859" s="127">
        <v>551523.6</v>
      </c>
      <c r="O3859" s="127">
        <v>589407.54</v>
      </c>
      <c r="P3859" s="127">
        <v>535738.17000000004</v>
      </c>
      <c r="Q3859" s="127">
        <v>1026.5899999999999</v>
      </c>
    </row>
    <row r="3860" spans="1:17" ht="25.5" x14ac:dyDescent="0.2">
      <c r="A3860" t="str">
        <f t="shared" si="60"/>
        <v>2022_6120</v>
      </c>
      <c r="D3860" s="126">
        <v>3858</v>
      </c>
      <c r="E3860" s="127">
        <v>6120</v>
      </c>
      <c r="F3860" s="127" t="s">
        <v>241</v>
      </c>
      <c r="G3860" s="127">
        <v>6120</v>
      </c>
      <c r="H3860" s="127">
        <v>2022</v>
      </c>
      <c r="I3860" s="127">
        <v>0</v>
      </c>
      <c r="J3860" s="127">
        <v>1</v>
      </c>
      <c r="K3860" s="127">
        <v>1145.9000000000001</v>
      </c>
      <c r="L3860" s="127">
        <v>1194.9000000000001</v>
      </c>
      <c r="M3860" s="127">
        <v>1066981.5900000001</v>
      </c>
      <c r="N3860" s="127">
        <v>1036803.12</v>
      </c>
      <c r="O3860" s="127">
        <v>1066530.5</v>
      </c>
      <c r="P3860" s="127">
        <v>843720.77</v>
      </c>
      <c r="Q3860" s="127">
        <v>931.13</v>
      </c>
    </row>
    <row r="3861" spans="1:17" ht="25.5" x14ac:dyDescent="0.2">
      <c r="A3861" t="str">
        <f t="shared" si="60"/>
        <v>2022_6138</v>
      </c>
      <c r="D3861" s="126">
        <v>3859</v>
      </c>
      <c r="E3861" s="127">
        <v>6138</v>
      </c>
      <c r="F3861" s="127" t="s">
        <v>242</v>
      </c>
      <c r="G3861" s="127">
        <v>6138</v>
      </c>
      <c r="H3861" s="127">
        <v>2022</v>
      </c>
      <c r="I3861" s="127">
        <v>0</v>
      </c>
      <c r="J3861" s="127">
        <v>1</v>
      </c>
      <c r="K3861" s="127">
        <v>401.1</v>
      </c>
      <c r="L3861" s="127">
        <v>386.6</v>
      </c>
      <c r="M3861" s="127">
        <v>281184.83</v>
      </c>
      <c r="N3861" s="127">
        <v>220587.76</v>
      </c>
      <c r="O3861" s="127">
        <v>228865.45</v>
      </c>
      <c r="P3861" s="127">
        <v>193235</v>
      </c>
      <c r="Q3861" s="127">
        <v>701.03</v>
      </c>
    </row>
    <row r="3862" spans="1:17" ht="25.5" x14ac:dyDescent="0.2">
      <c r="A3862" t="str">
        <f t="shared" si="60"/>
        <v>2022_5751</v>
      </c>
      <c r="D3862" s="126">
        <v>3860</v>
      </c>
      <c r="E3862" s="127">
        <v>5751</v>
      </c>
      <c r="F3862" s="127" t="s">
        <v>243</v>
      </c>
      <c r="G3862" s="127">
        <v>5751</v>
      </c>
      <c r="H3862" s="127">
        <v>2022</v>
      </c>
      <c r="I3862" s="127">
        <v>0</v>
      </c>
      <c r="J3862" s="127">
        <v>1</v>
      </c>
      <c r="K3862" s="127">
        <v>561.1</v>
      </c>
      <c r="L3862" s="127">
        <v>545.4</v>
      </c>
      <c r="M3862" s="127">
        <v>976988.35</v>
      </c>
      <c r="N3862" s="127">
        <v>619084.42000000004</v>
      </c>
      <c r="O3862" s="127">
        <v>644656.89</v>
      </c>
      <c r="P3862" s="127">
        <v>220113.72</v>
      </c>
      <c r="Q3862" s="127">
        <v>1741.2</v>
      </c>
    </row>
    <row r="3863" spans="1:17" x14ac:dyDescent="0.2">
      <c r="A3863" t="str">
        <f t="shared" si="60"/>
        <v>2022_6165</v>
      </c>
      <c r="D3863" s="126">
        <v>3861</v>
      </c>
      <c r="E3863" s="127">
        <v>6165</v>
      </c>
      <c r="F3863" s="127" t="s">
        <v>244</v>
      </c>
      <c r="G3863" s="127">
        <v>6165</v>
      </c>
      <c r="H3863" s="127">
        <v>2022</v>
      </c>
      <c r="I3863" s="127">
        <v>0</v>
      </c>
      <c r="J3863" s="127">
        <v>1</v>
      </c>
      <c r="K3863" s="127">
        <v>194.5</v>
      </c>
      <c r="L3863" s="127">
        <v>267.5</v>
      </c>
      <c r="M3863" s="127">
        <v>523061.03</v>
      </c>
      <c r="N3863" s="127">
        <v>99277.43</v>
      </c>
      <c r="O3863" s="127">
        <v>101004.84</v>
      </c>
      <c r="P3863" s="127">
        <v>78220.600000000006</v>
      </c>
      <c r="Q3863" s="127">
        <v>2689.26</v>
      </c>
    </row>
    <row r="3864" spans="1:17" x14ac:dyDescent="0.2">
      <c r="A3864" t="str">
        <f t="shared" si="60"/>
        <v>2022_6175</v>
      </c>
      <c r="D3864" s="126">
        <v>3862</v>
      </c>
      <c r="E3864" s="127">
        <v>6175</v>
      </c>
      <c r="F3864" s="127" t="s">
        <v>245</v>
      </c>
      <c r="G3864" s="127">
        <v>6175</v>
      </c>
      <c r="H3864" s="127">
        <v>2022</v>
      </c>
      <c r="I3864" s="127">
        <v>0</v>
      </c>
      <c r="J3864" s="127">
        <v>1</v>
      </c>
      <c r="K3864" s="127">
        <v>604.6</v>
      </c>
      <c r="L3864" s="127">
        <v>559</v>
      </c>
      <c r="M3864" s="127">
        <v>1123495.8799999999</v>
      </c>
      <c r="N3864" s="127">
        <v>225808.15</v>
      </c>
      <c r="O3864" s="127">
        <v>237001.31</v>
      </c>
      <c r="P3864" s="127">
        <v>218397.9</v>
      </c>
      <c r="Q3864" s="127">
        <v>1858.25</v>
      </c>
    </row>
    <row r="3865" spans="1:17" ht="25.5" x14ac:dyDescent="0.2">
      <c r="A3865" t="str">
        <f t="shared" si="60"/>
        <v>2022_6219</v>
      </c>
      <c r="D3865" s="126">
        <v>3863</v>
      </c>
      <c r="E3865" s="127">
        <v>6219</v>
      </c>
      <c r="F3865" s="127" t="s">
        <v>246</v>
      </c>
      <c r="G3865" s="127">
        <v>6219</v>
      </c>
      <c r="H3865" s="127">
        <v>2022</v>
      </c>
      <c r="I3865" s="127">
        <v>0</v>
      </c>
      <c r="J3865" s="127">
        <v>1</v>
      </c>
      <c r="K3865" s="127">
        <v>2570.1999999999998</v>
      </c>
      <c r="L3865" s="127">
        <v>2709.1</v>
      </c>
      <c r="M3865" s="127">
        <v>875618.55</v>
      </c>
      <c r="N3865" s="127">
        <v>875474.56</v>
      </c>
      <c r="O3865" s="127">
        <v>941859.71</v>
      </c>
      <c r="P3865" s="127">
        <v>866184.9</v>
      </c>
      <c r="Q3865" s="127">
        <v>340.68</v>
      </c>
    </row>
    <row r="3866" spans="1:17" x14ac:dyDescent="0.2">
      <c r="A3866" t="str">
        <f t="shared" si="60"/>
        <v>2022_6246</v>
      </c>
      <c r="D3866" s="126">
        <v>3864</v>
      </c>
      <c r="E3866" s="127">
        <v>6246</v>
      </c>
      <c r="F3866" s="127" t="s">
        <v>247</v>
      </c>
      <c r="G3866" s="127">
        <v>6246</v>
      </c>
      <c r="H3866" s="127">
        <v>2022</v>
      </c>
      <c r="I3866" s="127">
        <v>0</v>
      </c>
      <c r="J3866" s="127">
        <v>1</v>
      </c>
      <c r="K3866" s="127">
        <v>126.4</v>
      </c>
      <c r="L3866" s="127">
        <v>69.400000000000006</v>
      </c>
      <c r="M3866" s="127">
        <v>828816.69</v>
      </c>
      <c r="N3866" s="127">
        <v>0</v>
      </c>
      <c r="O3866" s="127">
        <v>654</v>
      </c>
      <c r="P3866" s="127">
        <v>74343.89</v>
      </c>
      <c r="Q3866" s="127">
        <v>6557.09</v>
      </c>
    </row>
    <row r="3867" spans="1:17" ht="38.25" x14ac:dyDescent="0.2">
      <c r="A3867" t="str">
        <f t="shared" si="60"/>
        <v>2022_6273</v>
      </c>
      <c r="D3867" s="126">
        <v>3865</v>
      </c>
      <c r="E3867" s="127">
        <v>6273</v>
      </c>
      <c r="F3867" s="127" t="s">
        <v>248</v>
      </c>
      <c r="G3867" s="127">
        <v>6273</v>
      </c>
      <c r="H3867" s="127">
        <v>2022</v>
      </c>
      <c r="I3867" s="127">
        <v>0</v>
      </c>
      <c r="J3867" s="127">
        <v>1</v>
      </c>
      <c r="K3867" s="127">
        <v>790.9</v>
      </c>
      <c r="L3867" s="127">
        <v>788.8</v>
      </c>
      <c r="M3867" s="127">
        <v>206386.58</v>
      </c>
      <c r="N3867" s="127">
        <v>375285.2</v>
      </c>
      <c r="O3867" s="127">
        <v>379431.87</v>
      </c>
      <c r="P3867" s="127">
        <v>249418.66</v>
      </c>
      <c r="Q3867" s="127">
        <v>260.95</v>
      </c>
    </row>
    <row r="3868" spans="1:17" x14ac:dyDescent="0.2">
      <c r="A3868" t="str">
        <f t="shared" si="60"/>
        <v>2022_6408</v>
      </c>
      <c r="D3868" s="126">
        <v>3866</v>
      </c>
      <c r="E3868" s="127">
        <v>6408</v>
      </c>
      <c r="F3868" s="127" t="s">
        <v>249</v>
      </c>
      <c r="G3868" s="127">
        <v>6408</v>
      </c>
      <c r="H3868" s="127">
        <v>2022</v>
      </c>
      <c r="I3868" s="127">
        <v>0</v>
      </c>
      <c r="J3868" s="127">
        <v>1</v>
      </c>
      <c r="K3868" s="127">
        <v>848.5</v>
      </c>
      <c r="L3868" s="127">
        <v>917.5</v>
      </c>
      <c r="M3868" s="127">
        <v>422002.25</v>
      </c>
      <c r="N3868" s="127">
        <v>300397.61</v>
      </c>
      <c r="O3868" s="127">
        <v>304189.19</v>
      </c>
      <c r="P3868" s="127">
        <v>219365.5</v>
      </c>
      <c r="Q3868" s="127">
        <v>497.35</v>
      </c>
    </row>
    <row r="3869" spans="1:17" x14ac:dyDescent="0.2">
      <c r="A3869" t="str">
        <f t="shared" si="60"/>
        <v>2022_6453</v>
      </c>
      <c r="D3869" s="126">
        <v>3867</v>
      </c>
      <c r="E3869" s="127">
        <v>6453</v>
      </c>
      <c r="F3869" s="127" t="s">
        <v>250</v>
      </c>
      <c r="G3869" s="127">
        <v>6453</v>
      </c>
      <c r="H3869" s="127">
        <v>2022</v>
      </c>
      <c r="I3869" s="127">
        <v>0</v>
      </c>
      <c r="J3869" s="127">
        <v>1</v>
      </c>
      <c r="K3869" s="127">
        <v>591.20000000000005</v>
      </c>
      <c r="L3869" s="127">
        <v>805.9</v>
      </c>
      <c r="M3869" s="127">
        <v>429670.01</v>
      </c>
      <c r="N3869" s="127">
        <v>230059.64</v>
      </c>
      <c r="O3869" s="127">
        <v>234383.55</v>
      </c>
      <c r="P3869" s="127">
        <v>165031</v>
      </c>
      <c r="Q3869" s="127">
        <v>726.78</v>
      </c>
    </row>
    <row r="3870" spans="1:17" x14ac:dyDescent="0.2">
      <c r="A3870" t="str">
        <f t="shared" si="60"/>
        <v>2022_6460</v>
      </c>
      <c r="D3870" s="126">
        <v>3868</v>
      </c>
      <c r="E3870" s="127">
        <v>6460</v>
      </c>
      <c r="F3870" s="127" t="s">
        <v>251</v>
      </c>
      <c r="G3870" s="127">
        <v>6460</v>
      </c>
      <c r="H3870" s="127">
        <v>2022</v>
      </c>
      <c r="I3870" s="127">
        <v>0</v>
      </c>
      <c r="J3870" s="127">
        <v>1</v>
      </c>
      <c r="K3870" s="127">
        <v>667.1</v>
      </c>
      <c r="L3870" s="127">
        <v>676.1</v>
      </c>
      <c r="M3870" s="127">
        <v>478733.22</v>
      </c>
      <c r="N3870" s="127">
        <v>278027.45</v>
      </c>
      <c r="O3870" s="127">
        <v>279314.90000000002</v>
      </c>
      <c r="P3870" s="127">
        <v>250691.86</v>
      </c>
      <c r="Q3870" s="127">
        <v>717.63</v>
      </c>
    </row>
    <row r="3871" spans="1:17" ht="25.5" x14ac:dyDescent="0.2">
      <c r="A3871" t="str">
        <f t="shared" si="60"/>
        <v>2022_6462</v>
      </c>
      <c r="D3871" s="126">
        <v>3869</v>
      </c>
      <c r="E3871" s="127">
        <v>6462</v>
      </c>
      <c r="F3871" s="127" t="s">
        <v>252</v>
      </c>
      <c r="G3871" s="127">
        <v>6462</v>
      </c>
      <c r="H3871" s="127">
        <v>2022</v>
      </c>
      <c r="I3871" s="127">
        <v>0</v>
      </c>
      <c r="J3871" s="127">
        <v>1</v>
      </c>
      <c r="K3871" s="127">
        <v>268.39999999999998</v>
      </c>
      <c r="L3871" s="127">
        <v>195</v>
      </c>
      <c r="M3871" s="127">
        <v>848062.6</v>
      </c>
      <c r="N3871" s="127">
        <v>124337.58</v>
      </c>
      <c r="O3871" s="127">
        <v>125393.49</v>
      </c>
      <c r="P3871" s="127">
        <v>148742.93</v>
      </c>
      <c r="Q3871" s="127">
        <v>3159.7</v>
      </c>
    </row>
    <row r="3872" spans="1:17" x14ac:dyDescent="0.2">
      <c r="A3872" t="str">
        <f t="shared" si="60"/>
        <v>2022_6471</v>
      </c>
      <c r="D3872" s="126">
        <v>3870</v>
      </c>
      <c r="E3872" s="127">
        <v>6471</v>
      </c>
      <c r="F3872" s="127" t="s">
        <v>253</v>
      </c>
      <c r="G3872" s="127">
        <v>6471</v>
      </c>
      <c r="H3872" s="127">
        <v>2022</v>
      </c>
      <c r="I3872" s="127">
        <v>0</v>
      </c>
      <c r="J3872" s="127">
        <v>1</v>
      </c>
      <c r="K3872" s="127">
        <v>382.4</v>
      </c>
      <c r="L3872" s="127">
        <v>345.1</v>
      </c>
      <c r="M3872" s="127">
        <v>143544.04999999999</v>
      </c>
      <c r="N3872" s="127">
        <v>175103.18</v>
      </c>
      <c r="O3872" s="127">
        <v>175646.26</v>
      </c>
      <c r="P3872" s="127">
        <v>215366.39999999999</v>
      </c>
      <c r="Q3872" s="127">
        <v>375.38</v>
      </c>
    </row>
    <row r="3873" spans="1:17" ht="25.5" x14ac:dyDescent="0.2">
      <c r="A3873" t="str">
        <f t="shared" si="60"/>
        <v>2022_6509</v>
      </c>
      <c r="D3873" s="126">
        <v>3871</v>
      </c>
      <c r="E3873" s="127">
        <v>6509</v>
      </c>
      <c r="F3873" s="127" t="s">
        <v>254</v>
      </c>
      <c r="G3873" s="127">
        <v>6509</v>
      </c>
      <c r="H3873" s="127">
        <v>2022</v>
      </c>
      <c r="I3873" s="127">
        <v>0</v>
      </c>
      <c r="J3873" s="127">
        <v>1</v>
      </c>
      <c r="K3873" s="127">
        <v>356.2</v>
      </c>
      <c r="L3873" s="127">
        <v>344</v>
      </c>
      <c r="M3873" s="127">
        <v>863621.39</v>
      </c>
      <c r="N3873" s="127">
        <v>100005.88</v>
      </c>
      <c r="O3873" s="127">
        <v>151911.82</v>
      </c>
      <c r="P3873" s="127">
        <v>197503.53</v>
      </c>
      <c r="Q3873" s="127">
        <v>2424.54</v>
      </c>
    </row>
    <row r="3874" spans="1:17" ht="25.5" x14ac:dyDescent="0.2">
      <c r="A3874" t="str">
        <f t="shared" si="60"/>
        <v>2022_6512</v>
      </c>
      <c r="D3874" s="126">
        <v>3872</v>
      </c>
      <c r="E3874" s="127">
        <v>6512</v>
      </c>
      <c r="F3874" s="127" t="s">
        <v>255</v>
      </c>
      <c r="G3874" s="127">
        <v>6512</v>
      </c>
      <c r="H3874" s="127">
        <v>2022</v>
      </c>
      <c r="I3874" s="127">
        <v>0</v>
      </c>
      <c r="J3874" s="127">
        <v>1</v>
      </c>
      <c r="K3874" s="127">
        <v>317.8</v>
      </c>
      <c r="L3874" s="127">
        <v>307.3</v>
      </c>
      <c r="M3874" s="127">
        <v>677805.89</v>
      </c>
      <c r="N3874" s="127">
        <v>0</v>
      </c>
      <c r="O3874" s="127">
        <v>0</v>
      </c>
      <c r="P3874" s="127">
        <v>96161.88</v>
      </c>
      <c r="Q3874" s="127">
        <v>2132.81</v>
      </c>
    </row>
    <row r="3875" spans="1:17" ht="25.5" x14ac:dyDescent="0.2">
      <c r="A3875" t="str">
        <f t="shared" si="60"/>
        <v>2022_6516</v>
      </c>
      <c r="D3875" s="126">
        <v>3873</v>
      </c>
      <c r="E3875" s="127">
        <v>6516</v>
      </c>
      <c r="F3875" s="127" t="s">
        <v>256</v>
      </c>
      <c r="G3875" s="127">
        <v>6516</v>
      </c>
      <c r="H3875" s="127">
        <v>2022</v>
      </c>
      <c r="I3875" s="127">
        <v>0</v>
      </c>
      <c r="J3875" s="127">
        <v>1</v>
      </c>
      <c r="K3875" s="127">
        <v>161</v>
      </c>
      <c r="L3875" s="127">
        <v>41</v>
      </c>
      <c r="M3875" s="127">
        <v>759177.91</v>
      </c>
      <c r="N3875" s="127">
        <v>200173.02</v>
      </c>
      <c r="O3875" s="127">
        <v>202856.89</v>
      </c>
      <c r="P3875" s="127">
        <v>53883.6</v>
      </c>
      <c r="Q3875" s="127">
        <v>4715.3900000000003</v>
      </c>
    </row>
    <row r="3876" spans="1:17" ht="25.5" x14ac:dyDescent="0.2">
      <c r="A3876" t="str">
        <f t="shared" si="60"/>
        <v>2022_6534</v>
      </c>
      <c r="D3876" s="126">
        <v>3874</v>
      </c>
      <c r="E3876" s="127">
        <v>6534</v>
      </c>
      <c r="F3876" s="127" t="s">
        <v>257</v>
      </c>
      <c r="G3876" s="127">
        <v>6534</v>
      </c>
      <c r="H3876" s="127">
        <v>2022</v>
      </c>
      <c r="I3876" s="127">
        <v>0</v>
      </c>
      <c r="J3876" s="127">
        <v>1</v>
      </c>
      <c r="K3876" s="127">
        <v>765.2</v>
      </c>
      <c r="L3876" s="127">
        <v>801.3</v>
      </c>
      <c r="M3876" s="127">
        <v>105942.54</v>
      </c>
      <c r="N3876" s="127">
        <v>300074.98</v>
      </c>
      <c r="O3876" s="127">
        <v>301429.64</v>
      </c>
      <c r="P3876" s="127">
        <v>233906.34</v>
      </c>
      <c r="Q3876" s="127">
        <v>138.44999999999999</v>
      </c>
    </row>
    <row r="3877" spans="1:17" x14ac:dyDescent="0.2">
      <c r="A3877" t="str">
        <f t="shared" si="60"/>
        <v>2022_6536</v>
      </c>
      <c r="D3877" s="126">
        <v>3875</v>
      </c>
      <c r="E3877" s="127">
        <v>1935</v>
      </c>
      <c r="F3877" s="127" t="s">
        <v>258</v>
      </c>
      <c r="G3877" s="127">
        <v>6536</v>
      </c>
      <c r="H3877" s="127">
        <v>2022</v>
      </c>
      <c r="I3877" s="127">
        <v>0</v>
      </c>
      <c r="J3877" s="127">
        <v>1</v>
      </c>
      <c r="K3877" s="127">
        <v>993.4</v>
      </c>
      <c r="L3877" s="127">
        <v>991.5</v>
      </c>
      <c r="M3877" s="127">
        <v>833076.59</v>
      </c>
      <c r="N3877" s="127">
        <v>504068.22</v>
      </c>
      <c r="O3877" s="127">
        <v>521259.83</v>
      </c>
      <c r="P3877" s="127">
        <v>808085.55</v>
      </c>
      <c r="Q3877" s="127">
        <v>838.61</v>
      </c>
    </row>
    <row r="3878" spans="1:17" x14ac:dyDescent="0.2">
      <c r="A3878" t="str">
        <f t="shared" si="60"/>
        <v>2022_6561</v>
      </c>
      <c r="D3878" s="126">
        <v>3876</v>
      </c>
      <c r="E3878" s="127">
        <v>6561</v>
      </c>
      <c r="F3878" s="127" t="s">
        <v>259</v>
      </c>
      <c r="G3878" s="127">
        <v>6561</v>
      </c>
      <c r="H3878" s="127">
        <v>2022</v>
      </c>
      <c r="I3878" s="127">
        <v>0</v>
      </c>
      <c r="J3878" s="127">
        <v>1</v>
      </c>
      <c r="K3878" s="127">
        <v>373.3</v>
      </c>
      <c r="L3878" s="127">
        <v>292</v>
      </c>
      <c r="M3878" s="127">
        <v>601811.53</v>
      </c>
      <c r="N3878" s="127">
        <v>260511.35999999999</v>
      </c>
      <c r="O3878" s="127">
        <v>273708.63</v>
      </c>
      <c r="P3878" s="127">
        <v>257971.03</v>
      </c>
      <c r="Q3878" s="127">
        <v>1612.14</v>
      </c>
    </row>
    <row r="3879" spans="1:17" ht="25.5" x14ac:dyDescent="0.2">
      <c r="A3879" t="str">
        <f t="shared" si="60"/>
        <v>2022_6579</v>
      </c>
      <c r="D3879" s="126">
        <v>3877</v>
      </c>
      <c r="E3879" s="127">
        <v>6579</v>
      </c>
      <c r="F3879" s="127" t="s">
        <v>260</v>
      </c>
      <c r="G3879" s="127">
        <v>6579</v>
      </c>
      <c r="H3879" s="127">
        <v>2022</v>
      </c>
      <c r="I3879" s="127">
        <v>0</v>
      </c>
      <c r="J3879" s="127">
        <v>1</v>
      </c>
      <c r="K3879" s="127">
        <v>3424.5</v>
      </c>
      <c r="L3879" s="127">
        <v>3982.8</v>
      </c>
      <c r="M3879" s="127">
        <v>1454729.71</v>
      </c>
      <c r="N3879" s="127">
        <v>927561.03</v>
      </c>
      <c r="O3879" s="127">
        <v>969555.48</v>
      </c>
      <c r="P3879" s="127">
        <v>847917.21</v>
      </c>
      <c r="Q3879" s="127">
        <v>424.8</v>
      </c>
    </row>
    <row r="3880" spans="1:17" ht="38.25" x14ac:dyDescent="0.2">
      <c r="A3880" t="str">
        <f t="shared" si="60"/>
        <v>2022_6592</v>
      </c>
      <c r="D3880" s="126">
        <v>3878</v>
      </c>
      <c r="E3880" s="127">
        <v>6592</v>
      </c>
      <c r="F3880" s="127" t="s">
        <v>399</v>
      </c>
      <c r="G3880" s="127">
        <v>6592</v>
      </c>
      <c r="H3880" s="127">
        <v>2022</v>
      </c>
      <c r="I3880" s="127">
        <v>0</v>
      </c>
      <c r="J3880" s="127">
        <v>1</v>
      </c>
      <c r="K3880" s="127">
        <v>963.1</v>
      </c>
      <c r="L3880" s="127">
        <v>802.5</v>
      </c>
      <c r="M3880" s="127">
        <v>734613.06</v>
      </c>
      <c r="N3880" s="127">
        <v>369775.6</v>
      </c>
      <c r="O3880" s="127">
        <v>376194.8</v>
      </c>
      <c r="P3880" s="127">
        <v>344244.14</v>
      </c>
      <c r="Q3880" s="127">
        <v>762.76</v>
      </c>
    </row>
    <row r="3881" spans="1:17" ht="25.5" x14ac:dyDescent="0.2">
      <c r="A3881" t="str">
        <f t="shared" si="60"/>
        <v>2022_6615</v>
      </c>
      <c r="D3881" s="126">
        <v>3879</v>
      </c>
      <c r="E3881" s="127">
        <v>6615</v>
      </c>
      <c r="F3881" s="127" t="s">
        <v>261</v>
      </c>
      <c r="G3881" s="127">
        <v>6615</v>
      </c>
      <c r="H3881" s="127">
        <v>2022</v>
      </c>
      <c r="I3881" s="127">
        <v>0</v>
      </c>
      <c r="J3881" s="127">
        <v>1</v>
      </c>
      <c r="K3881" s="127">
        <v>858.5</v>
      </c>
      <c r="L3881" s="127">
        <v>993.1</v>
      </c>
      <c r="M3881" s="127">
        <v>112176.25</v>
      </c>
      <c r="N3881" s="127">
        <v>281799</v>
      </c>
      <c r="O3881" s="127">
        <v>402574.99</v>
      </c>
      <c r="P3881" s="127">
        <v>386238.44</v>
      </c>
      <c r="Q3881" s="127">
        <v>130.66999999999999</v>
      </c>
    </row>
    <row r="3882" spans="1:17" x14ac:dyDescent="0.2">
      <c r="A3882" t="str">
        <f t="shared" si="60"/>
        <v>2022_6651</v>
      </c>
      <c r="D3882" s="126">
        <v>3880</v>
      </c>
      <c r="E3882" s="127">
        <v>6651</v>
      </c>
      <c r="F3882" s="127" t="s">
        <v>262</v>
      </c>
      <c r="G3882" s="127">
        <v>6651</v>
      </c>
      <c r="H3882" s="127">
        <v>2022</v>
      </c>
      <c r="I3882" s="127">
        <v>0</v>
      </c>
      <c r="J3882" s="127">
        <v>1</v>
      </c>
      <c r="K3882" s="127">
        <v>281</v>
      </c>
      <c r="L3882" s="127">
        <v>268.89999999999998</v>
      </c>
      <c r="M3882" s="127">
        <v>338075.15</v>
      </c>
      <c r="N3882" s="127">
        <v>39992.74</v>
      </c>
      <c r="O3882" s="127">
        <v>60359.17</v>
      </c>
      <c r="P3882" s="127">
        <v>187532.21</v>
      </c>
      <c r="Q3882" s="127">
        <v>1203.1099999999999</v>
      </c>
    </row>
    <row r="3883" spans="1:17" ht="38.25" x14ac:dyDescent="0.2">
      <c r="A3883" t="str">
        <f t="shared" si="60"/>
        <v>2022_6660</v>
      </c>
      <c r="D3883" s="126">
        <v>3881</v>
      </c>
      <c r="E3883" s="127">
        <v>6660</v>
      </c>
      <c r="F3883" s="127" t="s">
        <v>263</v>
      </c>
      <c r="G3883" s="127">
        <v>6660</v>
      </c>
      <c r="H3883" s="127">
        <v>2022</v>
      </c>
      <c r="I3883" s="127">
        <v>0</v>
      </c>
      <c r="J3883" s="127">
        <v>1</v>
      </c>
      <c r="K3883" s="127">
        <v>1617.2</v>
      </c>
      <c r="L3883" s="127">
        <v>1509.6</v>
      </c>
      <c r="M3883" s="127">
        <v>240672.71</v>
      </c>
      <c r="N3883" s="127">
        <v>366372.16</v>
      </c>
      <c r="O3883" s="127">
        <v>389371.9</v>
      </c>
      <c r="P3883" s="127">
        <v>674275.35</v>
      </c>
      <c r="Q3883" s="127">
        <v>148.82</v>
      </c>
    </row>
    <row r="3884" spans="1:17" x14ac:dyDescent="0.2">
      <c r="A3884" t="str">
        <f t="shared" si="60"/>
        <v>2022_6700</v>
      </c>
      <c r="D3884" s="126">
        <v>3882</v>
      </c>
      <c r="E3884" s="127">
        <v>6700</v>
      </c>
      <c r="F3884" s="127" t="s">
        <v>264</v>
      </c>
      <c r="G3884" s="127">
        <v>6700</v>
      </c>
      <c r="H3884" s="127">
        <v>2022</v>
      </c>
      <c r="I3884" s="127">
        <v>0</v>
      </c>
      <c r="J3884" s="127">
        <v>1</v>
      </c>
      <c r="K3884" s="127">
        <v>477</v>
      </c>
      <c r="L3884" s="127">
        <v>497.2</v>
      </c>
      <c r="M3884" s="127">
        <v>152254.53</v>
      </c>
      <c r="N3884" s="127">
        <v>301854.83</v>
      </c>
      <c r="O3884" s="127">
        <v>310926.90000000002</v>
      </c>
      <c r="P3884" s="127">
        <v>260511.29</v>
      </c>
      <c r="Q3884" s="127">
        <v>319.19</v>
      </c>
    </row>
    <row r="3885" spans="1:17" x14ac:dyDescent="0.2">
      <c r="A3885" t="str">
        <f t="shared" si="60"/>
        <v>2022_6759</v>
      </c>
      <c r="D3885" s="126">
        <v>3883</v>
      </c>
      <c r="E3885" s="127">
        <v>6759</v>
      </c>
      <c r="F3885" s="127" t="s">
        <v>265</v>
      </c>
      <c r="G3885" s="127">
        <v>6759</v>
      </c>
      <c r="H3885" s="127">
        <v>2022</v>
      </c>
      <c r="I3885" s="127">
        <v>0</v>
      </c>
      <c r="J3885" s="127">
        <v>1</v>
      </c>
      <c r="K3885" s="127">
        <v>544.1</v>
      </c>
      <c r="L3885" s="127">
        <v>502</v>
      </c>
      <c r="M3885" s="127">
        <v>702801.15</v>
      </c>
      <c r="N3885" s="127">
        <v>493996.59</v>
      </c>
      <c r="O3885" s="127">
        <v>505066.53</v>
      </c>
      <c r="P3885" s="127">
        <v>257785.3</v>
      </c>
      <c r="Q3885" s="127">
        <v>1291.68</v>
      </c>
    </row>
    <row r="3886" spans="1:17" ht="25.5" x14ac:dyDescent="0.2">
      <c r="A3886" t="str">
        <f t="shared" si="60"/>
        <v>2022_6762</v>
      </c>
      <c r="D3886" s="126">
        <v>3884</v>
      </c>
      <c r="E3886" s="127">
        <v>6762</v>
      </c>
      <c r="F3886" s="127" t="s">
        <v>266</v>
      </c>
      <c r="G3886" s="127">
        <v>6762</v>
      </c>
      <c r="H3886" s="127">
        <v>2022</v>
      </c>
      <c r="I3886" s="127">
        <v>0</v>
      </c>
      <c r="J3886" s="127">
        <v>1</v>
      </c>
      <c r="K3886" s="127">
        <v>673.6</v>
      </c>
      <c r="L3886" s="127">
        <v>706.7</v>
      </c>
      <c r="M3886" s="127">
        <v>191156.37</v>
      </c>
      <c r="N3886" s="127">
        <v>201315.24</v>
      </c>
      <c r="O3886" s="127">
        <v>203269.38</v>
      </c>
      <c r="P3886" s="127">
        <v>298357.09000000003</v>
      </c>
      <c r="Q3886" s="127">
        <v>283.77999999999997</v>
      </c>
    </row>
    <row r="3887" spans="1:17" ht="25.5" x14ac:dyDescent="0.2">
      <c r="A3887" t="str">
        <f t="shared" si="60"/>
        <v>2022_6768</v>
      </c>
      <c r="D3887" s="126">
        <v>3885</v>
      </c>
      <c r="E3887" s="127">
        <v>6768</v>
      </c>
      <c r="F3887" s="127" t="s">
        <v>267</v>
      </c>
      <c r="G3887" s="127">
        <v>6768</v>
      </c>
      <c r="H3887" s="127">
        <v>2022</v>
      </c>
      <c r="I3887" s="127">
        <v>0</v>
      </c>
      <c r="J3887" s="127">
        <v>1</v>
      </c>
      <c r="K3887" s="127">
        <v>1617.2</v>
      </c>
      <c r="L3887" s="127">
        <v>1565.7</v>
      </c>
      <c r="M3887" s="127">
        <v>4370253.71</v>
      </c>
      <c r="N3887" s="127">
        <v>1825883.37</v>
      </c>
      <c r="O3887" s="127">
        <v>1852037.83</v>
      </c>
      <c r="P3887" s="127">
        <v>233201.27</v>
      </c>
      <c r="Q3887" s="127">
        <v>2702.36</v>
      </c>
    </row>
    <row r="3888" spans="1:17" x14ac:dyDescent="0.2">
      <c r="A3888" t="str">
        <f t="shared" si="60"/>
        <v>2022_6795</v>
      </c>
      <c r="D3888" s="126">
        <v>3886</v>
      </c>
      <c r="E3888" s="127">
        <v>6795</v>
      </c>
      <c r="F3888" s="127" t="s">
        <v>268</v>
      </c>
      <c r="G3888" s="127">
        <v>6795</v>
      </c>
      <c r="H3888" s="127">
        <v>2022</v>
      </c>
      <c r="I3888" s="127">
        <v>0</v>
      </c>
      <c r="J3888" s="127">
        <v>1</v>
      </c>
      <c r="K3888" s="127">
        <v>10679.9</v>
      </c>
      <c r="L3888" s="127">
        <v>10274.6</v>
      </c>
      <c r="M3888" s="127">
        <v>1178352.31</v>
      </c>
      <c r="N3888" s="127">
        <v>1803070.18</v>
      </c>
      <c r="O3888" s="127">
        <v>1865655.01</v>
      </c>
      <c r="P3888" s="127">
        <v>2127541.56</v>
      </c>
      <c r="Q3888" s="127">
        <v>110.33</v>
      </c>
    </row>
    <row r="3889" spans="1:17" x14ac:dyDescent="0.2">
      <c r="A3889" t="str">
        <f t="shared" si="60"/>
        <v>2022_6822</v>
      </c>
      <c r="D3889" s="126">
        <v>3887</v>
      </c>
      <c r="E3889" s="127">
        <v>6822</v>
      </c>
      <c r="F3889" s="127" t="s">
        <v>269</v>
      </c>
      <c r="G3889" s="127">
        <v>6822</v>
      </c>
      <c r="H3889" s="127">
        <v>2022</v>
      </c>
      <c r="I3889" s="127">
        <v>0</v>
      </c>
      <c r="J3889" s="127">
        <v>1</v>
      </c>
      <c r="K3889" s="127">
        <v>12615.8</v>
      </c>
      <c r="L3889" s="127">
        <v>12261.3</v>
      </c>
      <c r="M3889" s="127">
        <v>9029989.7200000007</v>
      </c>
      <c r="N3889" s="127">
        <v>3874911.73</v>
      </c>
      <c r="O3889" s="127">
        <v>4135835.44</v>
      </c>
      <c r="P3889" s="127">
        <v>2923228.94</v>
      </c>
      <c r="Q3889" s="127">
        <v>715.77</v>
      </c>
    </row>
    <row r="3890" spans="1:17" ht="38.25" x14ac:dyDescent="0.2">
      <c r="A3890" t="str">
        <f t="shared" si="60"/>
        <v>2022_6840</v>
      </c>
      <c r="D3890" s="126">
        <v>3888</v>
      </c>
      <c r="E3890" s="127">
        <v>6840</v>
      </c>
      <c r="F3890" s="127" t="s">
        <v>270</v>
      </c>
      <c r="G3890" s="127">
        <v>6840</v>
      </c>
      <c r="H3890" s="127">
        <v>2022</v>
      </c>
      <c r="I3890" s="127">
        <v>0</v>
      </c>
      <c r="J3890" s="127">
        <v>1</v>
      </c>
      <c r="K3890" s="127">
        <v>2168.1999999999998</v>
      </c>
      <c r="L3890" s="127">
        <v>2260</v>
      </c>
      <c r="M3890" s="127">
        <v>508178.68</v>
      </c>
      <c r="N3890" s="127">
        <v>430211.99</v>
      </c>
      <c r="O3890" s="127">
        <v>437390.87</v>
      </c>
      <c r="P3890" s="127">
        <v>918981.55</v>
      </c>
      <c r="Q3890" s="127">
        <v>234.38</v>
      </c>
    </row>
    <row r="3891" spans="1:17" x14ac:dyDescent="0.2">
      <c r="A3891" t="str">
        <f t="shared" si="60"/>
        <v>2022_6854</v>
      </c>
      <c r="D3891" s="126">
        <v>3889</v>
      </c>
      <c r="E3891" s="127">
        <v>6854</v>
      </c>
      <c r="F3891" s="127" t="s">
        <v>271</v>
      </c>
      <c r="G3891" s="127">
        <v>6854</v>
      </c>
      <c r="H3891" s="127">
        <v>2022</v>
      </c>
      <c r="I3891" s="127">
        <v>0</v>
      </c>
      <c r="J3891" s="127">
        <v>1</v>
      </c>
      <c r="K3891" s="127">
        <v>576.4</v>
      </c>
      <c r="L3891" s="127">
        <v>620.29999999999995</v>
      </c>
      <c r="M3891" s="127">
        <v>212263.19</v>
      </c>
      <c r="N3891" s="127">
        <v>300161.26</v>
      </c>
      <c r="O3891" s="127">
        <v>303463.43</v>
      </c>
      <c r="P3891" s="127">
        <v>351131.04</v>
      </c>
      <c r="Q3891" s="127">
        <v>368.26</v>
      </c>
    </row>
    <row r="3892" spans="1:17" ht="25.5" x14ac:dyDescent="0.2">
      <c r="A3892" t="str">
        <f t="shared" si="60"/>
        <v>2022_6867</v>
      </c>
      <c r="D3892" s="126">
        <v>3890</v>
      </c>
      <c r="E3892" s="127">
        <v>6867</v>
      </c>
      <c r="F3892" s="127" t="s">
        <v>272</v>
      </c>
      <c r="G3892" s="127">
        <v>6867</v>
      </c>
      <c r="H3892" s="127">
        <v>2022</v>
      </c>
      <c r="I3892" s="127">
        <v>0</v>
      </c>
      <c r="J3892" s="127">
        <v>1</v>
      </c>
      <c r="K3892" s="127">
        <v>1763.4</v>
      </c>
      <c r="L3892" s="127">
        <v>1765</v>
      </c>
      <c r="M3892" s="127">
        <v>197106.45</v>
      </c>
      <c r="N3892" s="127">
        <v>600879.38</v>
      </c>
      <c r="O3892" s="127">
        <v>652224.56000000006</v>
      </c>
      <c r="P3892" s="127">
        <v>484303.51</v>
      </c>
      <c r="Q3892" s="127">
        <v>111.78</v>
      </c>
    </row>
    <row r="3893" spans="1:17" ht="38.25" x14ac:dyDescent="0.2">
      <c r="A3893" t="str">
        <f t="shared" si="60"/>
        <v>2022_6921</v>
      </c>
      <c r="D3893" s="126">
        <v>3891</v>
      </c>
      <c r="E3893" s="127">
        <v>6921</v>
      </c>
      <c r="F3893" s="127" t="s">
        <v>273</v>
      </c>
      <c r="G3893" s="127">
        <v>6921</v>
      </c>
      <c r="H3893" s="127">
        <v>2022</v>
      </c>
      <c r="I3893" s="127">
        <v>0</v>
      </c>
      <c r="J3893" s="127">
        <v>1</v>
      </c>
      <c r="K3893" s="127">
        <v>318</v>
      </c>
      <c r="L3893" s="127">
        <v>336</v>
      </c>
      <c r="M3893" s="127">
        <v>1324928.1299999999</v>
      </c>
      <c r="N3893" s="127">
        <v>400004.7</v>
      </c>
      <c r="O3893" s="127">
        <v>406230.38</v>
      </c>
      <c r="P3893" s="127">
        <v>120469.54</v>
      </c>
      <c r="Q3893" s="127">
        <v>4166.4399999999996</v>
      </c>
    </row>
    <row r="3894" spans="1:17" ht="25.5" x14ac:dyDescent="0.2">
      <c r="A3894" t="str">
        <f t="shared" si="60"/>
        <v>2022_6930</v>
      </c>
      <c r="D3894" s="126">
        <v>3892</v>
      </c>
      <c r="E3894" s="127">
        <v>6930</v>
      </c>
      <c r="F3894" s="127" t="s">
        <v>274</v>
      </c>
      <c r="G3894" s="127">
        <v>6930</v>
      </c>
      <c r="H3894" s="127">
        <v>2022</v>
      </c>
      <c r="I3894" s="127">
        <v>0</v>
      </c>
      <c r="J3894" s="127">
        <v>1</v>
      </c>
      <c r="K3894" s="127">
        <v>769.4</v>
      </c>
      <c r="L3894" s="127">
        <v>796.5</v>
      </c>
      <c r="M3894" s="127">
        <v>501999.7</v>
      </c>
      <c r="N3894" s="127">
        <v>202077.49</v>
      </c>
      <c r="O3894" s="127">
        <v>206055.8</v>
      </c>
      <c r="P3894" s="127">
        <v>292748</v>
      </c>
      <c r="Q3894" s="127">
        <v>652.46</v>
      </c>
    </row>
    <row r="3895" spans="1:17" ht="38.25" x14ac:dyDescent="0.2">
      <c r="A3895" t="str">
        <f t="shared" si="60"/>
        <v>2022_6937</v>
      </c>
      <c r="D3895" s="126">
        <v>3893</v>
      </c>
      <c r="E3895" s="127">
        <v>6937</v>
      </c>
      <c r="F3895" s="127" t="s">
        <v>347</v>
      </c>
      <c r="G3895" s="127">
        <v>6937</v>
      </c>
      <c r="H3895" s="127">
        <v>2022</v>
      </c>
      <c r="I3895" s="127">
        <v>0</v>
      </c>
      <c r="J3895" s="127">
        <v>1</v>
      </c>
      <c r="K3895" s="127">
        <v>426</v>
      </c>
      <c r="L3895" s="127">
        <v>890</v>
      </c>
      <c r="M3895" s="127">
        <v>360781.31</v>
      </c>
      <c r="N3895" s="127">
        <v>449043.83</v>
      </c>
      <c r="O3895" s="127">
        <v>477719.61</v>
      </c>
      <c r="P3895" s="127">
        <v>278538.62</v>
      </c>
      <c r="Q3895" s="127">
        <v>846.9</v>
      </c>
    </row>
    <row r="3896" spans="1:17" ht="25.5" x14ac:dyDescent="0.2">
      <c r="A3896" t="str">
        <f t="shared" si="60"/>
        <v>2022_6943</v>
      </c>
      <c r="D3896" s="126">
        <v>3894</v>
      </c>
      <c r="E3896" s="127">
        <v>6943</v>
      </c>
      <c r="F3896" s="127" t="s">
        <v>275</v>
      </c>
      <c r="G3896" s="127">
        <v>6943</v>
      </c>
      <c r="H3896" s="127">
        <v>2022</v>
      </c>
      <c r="I3896" s="127">
        <v>0</v>
      </c>
      <c r="J3896" s="127">
        <v>1</v>
      </c>
      <c r="K3896" s="127">
        <v>255.2</v>
      </c>
      <c r="L3896" s="127">
        <v>285.2</v>
      </c>
      <c r="M3896" s="127">
        <v>231451.45</v>
      </c>
      <c r="N3896" s="127">
        <v>142040.51999999999</v>
      </c>
      <c r="O3896" s="127">
        <v>143227.81</v>
      </c>
      <c r="P3896" s="127">
        <v>97733.6</v>
      </c>
      <c r="Q3896" s="127">
        <v>906.94</v>
      </c>
    </row>
    <row r="3897" spans="1:17" ht="38.25" x14ac:dyDescent="0.2">
      <c r="A3897" t="str">
        <f t="shared" si="60"/>
        <v>2022_6264</v>
      </c>
      <c r="D3897" s="126">
        <v>3895</v>
      </c>
      <c r="E3897" s="127">
        <v>6264</v>
      </c>
      <c r="F3897" s="127" t="s">
        <v>276</v>
      </c>
      <c r="G3897" s="127">
        <v>6264</v>
      </c>
      <c r="H3897" s="127">
        <v>2022</v>
      </c>
      <c r="I3897" s="127">
        <v>0</v>
      </c>
      <c r="J3897" s="127">
        <v>1</v>
      </c>
      <c r="K3897" s="127">
        <v>934.7</v>
      </c>
      <c r="L3897" s="127">
        <v>814.2</v>
      </c>
      <c r="M3897" s="127">
        <v>685409.16</v>
      </c>
      <c r="N3897" s="127">
        <v>592698.73</v>
      </c>
      <c r="O3897" s="127">
        <v>605924.01</v>
      </c>
      <c r="P3897" s="127">
        <v>304762.46999999997</v>
      </c>
      <c r="Q3897" s="127">
        <v>733.29</v>
      </c>
    </row>
    <row r="3898" spans="1:17" ht="38.25" x14ac:dyDescent="0.2">
      <c r="A3898" t="str">
        <f t="shared" si="60"/>
        <v>2022_6950</v>
      </c>
      <c r="D3898" s="126">
        <v>3896</v>
      </c>
      <c r="E3898" s="127">
        <v>6950</v>
      </c>
      <c r="F3898" s="127" t="s">
        <v>348</v>
      </c>
      <c r="G3898" s="127">
        <v>6950</v>
      </c>
      <c r="H3898" s="127">
        <v>2022</v>
      </c>
      <c r="I3898" s="127">
        <v>0</v>
      </c>
      <c r="J3898" s="127">
        <v>1</v>
      </c>
      <c r="K3898" s="127">
        <v>1394</v>
      </c>
      <c r="L3898" s="127">
        <v>1327.9</v>
      </c>
      <c r="M3898" s="127">
        <v>435400.28</v>
      </c>
      <c r="N3898" s="127">
        <v>340920.07</v>
      </c>
      <c r="O3898" s="127">
        <v>349288.17</v>
      </c>
      <c r="P3898" s="127">
        <v>601847.39</v>
      </c>
      <c r="Q3898" s="127">
        <v>312.33999999999997</v>
      </c>
    </row>
    <row r="3899" spans="1:17" ht="38.25" x14ac:dyDescent="0.2">
      <c r="A3899" t="str">
        <f t="shared" si="60"/>
        <v>2022_6957</v>
      </c>
      <c r="D3899" s="126">
        <v>3897</v>
      </c>
      <c r="E3899" s="127">
        <v>6957</v>
      </c>
      <c r="F3899" s="127" t="s">
        <v>277</v>
      </c>
      <c r="G3899" s="127">
        <v>6957</v>
      </c>
      <c r="H3899" s="127">
        <v>2022</v>
      </c>
      <c r="I3899" s="127">
        <v>0</v>
      </c>
      <c r="J3899" s="127">
        <v>1</v>
      </c>
      <c r="K3899" s="127">
        <v>8774.5</v>
      </c>
      <c r="L3899" s="127">
        <v>9032</v>
      </c>
      <c r="M3899" s="127">
        <v>9773137.8100000005</v>
      </c>
      <c r="N3899" s="127">
        <v>1332753.75</v>
      </c>
      <c r="O3899" s="127">
        <v>1605131.53</v>
      </c>
      <c r="P3899" s="127">
        <v>3687734.03</v>
      </c>
      <c r="Q3899" s="127">
        <v>1113.81</v>
      </c>
    </row>
    <row r="3900" spans="1:17" ht="25.5" x14ac:dyDescent="0.2">
      <c r="A3900" t="str">
        <f t="shared" si="60"/>
        <v>2022_5922</v>
      </c>
      <c r="D3900" s="126">
        <v>3898</v>
      </c>
      <c r="E3900" s="127">
        <v>5922</v>
      </c>
      <c r="F3900" s="127" t="s">
        <v>349</v>
      </c>
      <c r="G3900" s="127">
        <v>5922</v>
      </c>
      <c r="H3900" s="127">
        <v>2022</v>
      </c>
      <c r="I3900" s="127">
        <v>0</v>
      </c>
      <c r="J3900" s="127">
        <v>1</v>
      </c>
      <c r="K3900" s="127">
        <v>749.9</v>
      </c>
      <c r="L3900" s="127">
        <v>698.9</v>
      </c>
      <c r="M3900" s="127">
        <v>577270.56999999995</v>
      </c>
      <c r="N3900" s="127">
        <v>125078.58</v>
      </c>
      <c r="O3900" s="127">
        <v>133581.37</v>
      </c>
      <c r="P3900" s="127">
        <v>262259.08</v>
      </c>
      <c r="Q3900" s="127">
        <v>769.8</v>
      </c>
    </row>
    <row r="3901" spans="1:17" ht="25.5" x14ac:dyDescent="0.2">
      <c r="A3901" t="str">
        <f t="shared" si="60"/>
        <v>2022_819</v>
      </c>
      <c r="D3901" s="126">
        <v>3899</v>
      </c>
      <c r="E3901" s="127">
        <v>819</v>
      </c>
      <c r="F3901" s="127" t="s">
        <v>278</v>
      </c>
      <c r="G3901" s="127">
        <v>819</v>
      </c>
      <c r="H3901" s="127">
        <v>2022</v>
      </c>
      <c r="I3901" s="127">
        <v>0</v>
      </c>
      <c r="J3901" s="127">
        <v>1</v>
      </c>
      <c r="K3901" s="127">
        <v>563.6</v>
      </c>
      <c r="L3901" s="127">
        <v>557.6</v>
      </c>
      <c r="M3901" s="127">
        <v>427104.13</v>
      </c>
      <c r="N3901" s="127">
        <v>249894.64</v>
      </c>
      <c r="O3901" s="127">
        <v>255098.73</v>
      </c>
      <c r="P3901" s="127">
        <v>260152.14</v>
      </c>
      <c r="Q3901" s="127">
        <v>757.81</v>
      </c>
    </row>
    <row r="3902" spans="1:17" ht="25.5" x14ac:dyDescent="0.2">
      <c r="A3902" t="str">
        <f t="shared" si="60"/>
        <v>2022_6969</v>
      </c>
      <c r="D3902" s="126">
        <v>3900</v>
      </c>
      <c r="E3902" s="127">
        <v>6969</v>
      </c>
      <c r="F3902" s="127" t="s">
        <v>279</v>
      </c>
      <c r="G3902" s="127">
        <v>6969</v>
      </c>
      <c r="H3902" s="127">
        <v>2022</v>
      </c>
      <c r="I3902" s="127">
        <v>0</v>
      </c>
      <c r="J3902" s="127">
        <v>1</v>
      </c>
      <c r="K3902" s="127">
        <v>350.6</v>
      </c>
      <c r="L3902" s="127">
        <v>294</v>
      </c>
      <c r="M3902" s="127">
        <v>991058.62</v>
      </c>
      <c r="N3902" s="127">
        <v>250749.6</v>
      </c>
      <c r="O3902" s="127">
        <v>253306.57</v>
      </c>
      <c r="P3902" s="127">
        <v>220538.35</v>
      </c>
      <c r="Q3902" s="127">
        <v>2826.75</v>
      </c>
    </row>
    <row r="3903" spans="1:17" ht="25.5" x14ac:dyDescent="0.2">
      <c r="A3903" t="str">
        <f t="shared" si="60"/>
        <v>2022_6975</v>
      </c>
      <c r="D3903" s="126">
        <v>3901</v>
      </c>
      <c r="E3903" s="127">
        <v>6975</v>
      </c>
      <c r="F3903" s="127" t="s">
        <v>280</v>
      </c>
      <c r="G3903" s="127">
        <v>6975</v>
      </c>
      <c r="H3903" s="127">
        <v>2022</v>
      </c>
      <c r="I3903" s="127">
        <v>0</v>
      </c>
      <c r="J3903" s="127">
        <v>1</v>
      </c>
      <c r="K3903" s="127">
        <v>1235.0999999999999</v>
      </c>
      <c r="L3903" s="127">
        <v>1225.8</v>
      </c>
      <c r="M3903" s="127">
        <v>455971.29</v>
      </c>
      <c r="N3903" s="127">
        <v>326819.71000000002</v>
      </c>
      <c r="O3903" s="127">
        <v>356445.16</v>
      </c>
      <c r="P3903" s="127">
        <v>287897.40000000002</v>
      </c>
      <c r="Q3903" s="127">
        <v>369.18</v>
      </c>
    </row>
    <row r="3904" spans="1:17" ht="25.5" x14ac:dyDescent="0.2">
      <c r="A3904" t="str">
        <f t="shared" si="60"/>
        <v>2022_6983</v>
      </c>
      <c r="D3904" s="126">
        <v>3902</v>
      </c>
      <c r="E3904" s="127">
        <v>6983</v>
      </c>
      <c r="F3904" s="127" t="s">
        <v>281</v>
      </c>
      <c r="G3904" s="127">
        <v>6983</v>
      </c>
      <c r="H3904" s="127">
        <v>2022</v>
      </c>
      <c r="I3904" s="127">
        <v>0</v>
      </c>
      <c r="J3904" s="127">
        <v>1</v>
      </c>
      <c r="K3904" s="127">
        <v>934.4</v>
      </c>
      <c r="L3904" s="127">
        <v>912.4</v>
      </c>
      <c r="M3904" s="127">
        <v>292398.05</v>
      </c>
      <c r="N3904" s="127">
        <v>239442.76</v>
      </c>
      <c r="O3904" s="127">
        <v>243098.85</v>
      </c>
      <c r="P3904" s="127">
        <v>241113.35</v>
      </c>
      <c r="Q3904" s="127">
        <v>312.93</v>
      </c>
    </row>
    <row r="3905" spans="1:17" ht="25.5" x14ac:dyDescent="0.2">
      <c r="A3905" t="str">
        <f t="shared" si="60"/>
        <v>2022_6985</v>
      </c>
      <c r="D3905" s="126">
        <v>3903</v>
      </c>
      <c r="E3905" s="127">
        <v>6985</v>
      </c>
      <c r="F3905" s="127" t="s">
        <v>282</v>
      </c>
      <c r="G3905" s="127">
        <v>6985</v>
      </c>
      <c r="H3905" s="127">
        <v>2022</v>
      </c>
      <c r="I3905" s="127">
        <v>0</v>
      </c>
      <c r="J3905" s="127">
        <v>1</v>
      </c>
      <c r="K3905" s="127">
        <v>813.6</v>
      </c>
      <c r="L3905" s="127">
        <v>920.6</v>
      </c>
      <c r="M3905" s="127">
        <v>132072.28</v>
      </c>
      <c r="N3905" s="127">
        <v>201337.12</v>
      </c>
      <c r="O3905" s="127">
        <v>209386.35</v>
      </c>
      <c r="P3905" s="127">
        <v>228072</v>
      </c>
      <c r="Q3905" s="127">
        <v>162.33000000000001</v>
      </c>
    </row>
    <row r="3906" spans="1:17" ht="25.5" x14ac:dyDescent="0.2">
      <c r="A3906" t="str">
        <f t="shared" si="60"/>
        <v>2022_6987</v>
      </c>
      <c r="D3906" s="126">
        <v>3904</v>
      </c>
      <c r="E3906" s="127">
        <v>6987</v>
      </c>
      <c r="F3906" s="127" t="s">
        <v>283</v>
      </c>
      <c r="G3906" s="127">
        <v>6987</v>
      </c>
      <c r="H3906" s="127">
        <v>2022</v>
      </c>
      <c r="I3906" s="127">
        <v>0</v>
      </c>
      <c r="J3906" s="127">
        <v>1</v>
      </c>
      <c r="K3906" s="127">
        <v>614.79999999999995</v>
      </c>
      <c r="L3906" s="127">
        <v>605.79999999999995</v>
      </c>
      <c r="M3906" s="127">
        <v>1463803.55</v>
      </c>
      <c r="N3906" s="127">
        <v>350690.77</v>
      </c>
      <c r="O3906" s="127">
        <v>365333.79</v>
      </c>
      <c r="P3906" s="127">
        <v>306009.34000000003</v>
      </c>
      <c r="Q3906" s="127">
        <v>2380.94</v>
      </c>
    </row>
    <row r="3907" spans="1:17" ht="25.5" x14ac:dyDescent="0.2">
      <c r="A3907" t="str">
        <f t="shared" si="60"/>
        <v>2022_6990</v>
      </c>
      <c r="D3907" s="126">
        <v>3905</v>
      </c>
      <c r="E3907" s="127">
        <v>6990</v>
      </c>
      <c r="F3907" s="127" t="s">
        <v>284</v>
      </c>
      <c r="G3907" s="127">
        <v>6990</v>
      </c>
      <c r="H3907" s="127">
        <v>2022</v>
      </c>
      <c r="I3907" s="127">
        <v>0</v>
      </c>
      <c r="J3907" s="127">
        <v>1</v>
      </c>
      <c r="K3907" s="127">
        <v>809.8</v>
      </c>
      <c r="L3907" s="127">
        <v>758.7</v>
      </c>
      <c r="M3907" s="127">
        <v>378289.96</v>
      </c>
      <c r="N3907" s="127">
        <v>535324.53</v>
      </c>
      <c r="O3907" s="127">
        <v>544752.62</v>
      </c>
      <c r="P3907" s="127">
        <v>458255.51</v>
      </c>
      <c r="Q3907" s="127">
        <v>467.14</v>
      </c>
    </row>
    <row r="3908" spans="1:17" ht="38.25" x14ac:dyDescent="0.2">
      <c r="A3908" t="str">
        <f t="shared" ref="A3908:A3971" si="61">CONCATENATE(H3908,"_",G3908)</f>
        <v>2022_6961</v>
      </c>
      <c r="D3908" s="126">
        <v>3906</v>
      </c>
      <c r="E3908" s="127">
        <v>6961</v>
      </c>
      <c r="F3908" s="127" t="s">
        <v>350</v>
      </c>
      <c r="G3908" s="127">
        <v>6961</v>
      </c>
      <c r="H3908" s="127">
        <v>2022</v>
      </c>
      <c r="I3908" s="127">
        <v>0</v>
      </c>
      <c r="J3908" s="127">
        <v>1</v>
      </c>
      <c r="K3908" s="127">
        <v>3196.5</v>
      </c>
      <c r="L3908" s="127">
        <v>3450.1</v>
      </c>
      <c r="M3908" s="127">
        <v>4302058.0999999996</v>
      </c>
      <c r="N3908" s="127">
        <v>600374.69999999995</v>
      </c>
      <c r="O3908" s="127">
        <v>713088.89</v>
      </c>
      <c r="P3908" s="127">
        <v>872633.1</v>
      </c>
      <c r="Q3908" s="127">
        <v>1345.87</v>
      </c>
    </row>
    <row r="3909" spans="1:17" ht="25.5" x14ac:dyDescent="0.2">
      <c r="A3909" t="str">
        <f t="shared" si="61"/>
        <v>2022_6992</v>
      </c>
      <c r="D3909" s="126">
        <v>3907</v>
      </c>
      <c r="E3909" s="127">
        <v>6992</v>
      </c>
      <c r="F3909" s="127" t="s">
        <v>285</v>
      </c>
      <c r="G3909" s="127">
        <v>6992</v>
      </c>
      <c r="H3909" s="127">
        <v>2022</v>
      </c>
      <c r="I3909" s="127">
        <v>0</v>
      </c>
      <c r="J3909" s="127">
        <v>1</v>
      </c>
      <c r="K3909" s="127">
        <v>521.5</v>
      </c>
      <c r="L3909" s="127">
        <v>575</v>
      </c>
      <c r="M3909" s="127">
        <v>483798.73</v>
      </c>
      <c r="N3909" s="127">
        <v>292756.93</v>
      </c>
      <c r="O3909" s="127">
        <v>304339.81</v>
      </c>
      <c r="P3909" s="127">
        <v>359850.34</v>
      </c>
      <c r="Q3909" s="127">
        <v>927.71</v>
      </c>
    </row>
    <row r="3910" spans="1:17" x14ac:dyDescent="0.2">
      <c r="A3910" t="str">
        <f t="shared" si="61"/>
        <v>2022_7002</v>
      </c>
      <c r="D3910" s="126">
        <v>3908</v>
      </c>
      <c r="E3910" s="127">
        <v>7002</v>
      </c>
      <c r="F3910" s="127" t="s">
        <v>286</v>
      </c>
      <c r="G3910" s="127">
        <v>7002</v>
      </c>
      <c r="H3910" s="127">
        <v>2022</v>
      </c>
      <c r="I3910" s="127">
        <v>0</v>
      </c>
      <c r="J3910" s="127">
        <v>1</v>
      </c>
      <c r="K3910" s="127">
        <v>193</v>
      </c>
      <c r="L3910" s="127">
        <v>180</v>
      </c>
      <c r="M3910" s="127">
        <v>602447.18999999994</v>
      </c>
      <c r="N3910" s="127">
        <v>365433.62</v>
      </c>
      <c r="O3910" s="127">
        <v>373399.41</v>
      </c>
      <c r="P3910" s="127">
        <v>174036.33</v>
      </c>
      <c r="Q3910" s="127">
        <v>3121.49</v>
      </c>
    </row>
    <row r="3911" spans="1:17" ht="25.5" x14ac:dyDescent="0.2">
      <c r="A3911" t="str">
        <f t="shared" si="61"/>
        <v>2022_7029</v>
      </c>
      <c r="D3911" s="126">
        <v>3909</v>
      </c>
      <c r="E3911" s="127">
        <v>7029</v>
      </c>
      <c r="F3911" s="127" t="s">
        <v>287</v>
      </c>
      <c r="G3911" s="127">
        <v>7029</v>
      </c>
      <c r="H3911" s="127">
        <v>2022</v>
      </c>
      <c r="I3911" s="127">
        <v>0</v>
      </c>
      <c r="J3911" s="127">
        <v>1</v>
      </c>
      <c r="K3911" s="127">
        <v>1133.3</v>
      </c>
      <c r="L3911" s="127">
        <v>1181.5999999999999</v>
      </c>
      <c r="M3911" s="127">
        <v>528856.27</v>
      </c>
      <c r="N3911" s="127">
        <v>514915.11</v>
      </c>
      <c r="O3911" s="127">
        <v>543703.02</v>
      </c>
      <c r="P3911" s="127">
        <v>578565.22</v>
      </c>
      <c r="Q3911" s="127">
        <v>466.65</v>
      </c>
    </row>
    <row r="3912" spans="1:17" x14ac:dyDescent="0.2">
      <c r="A3912" t="str">
        <f t="shared" si="61"/>
        <v>2022_7038</v>
      </c>
      <c r="D3912" s="126">
        <v>3910</v>
      </c>
      <c r="E3912" s="127">
        <v>7038</v>
      </c>
      <c r="F3912" s="127" t="s">
        <v>288</v>
      </c>
      <c r="G3912" s="127">
        <v>7038</v>
      </c>
      <c r="H3912" s="127">
        <v>2022</v>
      </c>
      <c r="I3912" s="127">
        <v>0</v>
      </c>
      <c r="J3912" s="127">
        <v>1</v>
      </c>
      <c r="K3912" s="127">
        <v>843.3</v>
      </c>
      <c r="L3912" s="127">
        <v>908.4</v>
      </c>
      <c r="M3912" s="127">
        <v>696154.54</v>
      </c>
      <c r="N3912" s="127">
        <v>396183.28</v>
      </c>
      <c r="O3912" s="127">
        <v>404432.84</v>
      </c>
      <c r="P3912" s="127">
        <v>282192</v>
      </c>
      <c r="Q3912" s="127">
        <v>825.51</v>
      </c>
    </row>
    <row r="3913" spans="1:17" ht="25.5" x14ac:dyDescent="0.2">
      <c r="A3913" t="str">
        <f t="shared" si="61"/>
        <v>2022_7047</v>
      </c>
      <c r="D3913" s="126">
        <v>3911</v>
      </c>
      <c r="E3913" s="127">
        <v>7047</v>
      </c>
      <c r="F3913" s="127" t="s">
        <v>289</v>
      </c>
      <c r="G3913" s="127">
        <v>7047</v>
      </c>
      <c r="H3913" s="127">
        <v>2022</v>
      </c>
      <c r="I3913" s="127">
        <v>0</v>
      </c>
      <c r="J3913" s="127">
        <v>1</v>
      </c>
      <c r="K3913" s="127">
        <v>315.10000000000002</v>
      </c>
      <c r="L3913" s="127">
        <v>388</v>
      </c>
      <c r="M3913" s="127">
        <v>235527.29</v>
      </c>
      <c r="N3913" s="127">
        <v>232415.56</v>
      </c>
      <c r="O3913" s="127">
        <v>234005.72</v>
      </c>
      <c r="P3913" s="127">
        <v>83262</v>
      </c>
      <c r="Q3913" s="127">
        <v>747.47</v>
      </c>
    </row>
    <row r="3914" spans="1:17" x14ac:dyDescent="0.2">
      <c r="A3914" t="str">
        <f t="shared" si="61"/>
        <v>2022_7056</v>
      </c>
      <c r="D3914" s="126">
        <v>3912</v>
      </c>
      <c r="E3914" s="127">
        <v>7056</v>
      </c>
      <c r="F3914" s="127" t="s">
        <v>290</v>
      </c>
      <c r="G3914" s="127">
        <v>7056</v>
      </c>
      <c r="H3914" s="127">
        <v>2022</v>
      </c>
      <c r="I3914" s="127">
        <v>0</v>
      </c>
      <c r="J3914" s="127">
        <v>1</v>
      </c>
      <c r="K3914" s="127">
        <v>1702.4</v>
      </c>
      <c r="L3914" s="127">
        <v>1657.3</v>
      </c>
      <c r="M3914" s="127">
        <v>2041378.38</v>
      </c>
      <c r="N3914" s="127">
        <v>113397.01</v>
      </c>
      <c r="O3914" s="127">
        <v>123898.01</v>
      </c>
      <c r="P3914" s="127">
        <v>470921.55</v>
      </c>
      <c r="Q3914" s="127">
        <v>1199.1199999999999</v>
      </c>
    </row>
    <row r="3915" spans="1:17" ht="25.5" x14ac:dyDescent="0.2">
      <c r="A3915" t="str">
        <f t="shared" si="61"/>
        <v>2022_7092</v>
      </c>
      <c r="D3915" s="126">
        <v>3913</v>
      </c>
      <c r="E3915" s="127">
        <v>7092</v>
      </c>
      <c r="F3915" s="127" t="s">
        <v>291</v>
      </c>
      <c r="G3915" s="127">
        <v>7092</v>
      </c>
      <c r="H3915" s="127">
        <v>2022</v>
      </c>
      <c r="I3915" s="127">
        <v>0</v>
      </c>
      <c r="J3915" s="127">
        <v>1</v>
      </c>
      <c r="K3915" s="127">
        <v>478.4</v>
      </c>
      <c r="L3915" s="127">
        <v>465.5</v>
      </c>
      <c r="M3915" s="127">
        <v>968660.22</v>
      </c>
      <c r="N3915" s="127">
        <v>468368.62</v>
      </c>
      <c r="O3915" s="127">
        <v>473675.57</v>
      </c>
      <c r="P3915" s="127">
        <v>466332.99</v>
      </c>
      <c r="Q3915" s="127">
        <v>2024.79</v>
      </c>
    </row>
    <row r="3916" spans="1:17" ht="25.5" x14ac:dyDescent="0.2">
      <c r="A3916" t="str">
        <f t="shared" si="61"/>
        <v>2022_7098</v>
      </c>
      <c r="D3916" s="126">
        <v>3914</v>
      </c>
      <c r="E3916" s="127">
        <v>7098</v>
      </c>
      <c r="F3916" s="127" t="s">
        <v>292</v>
      </c>
      <c r="G3916" s="127">
        <v>7098</v>
      </c>
      <c r="H3916" s="127">
        <v>2022</v>
      </c>
      <c r="I3916" s="127">
        <v>0</v>
      </c>
      <c r="J3916" s="127">
        <v>1</v>
      </c>
      <c r="K3916" s="127">
        <v>525.6</v>
      </c>
      <c r="L3916" s="127">
        <v>551.4</v>
      </c>
      <c r="M3916" s="127">
        <v>133114.79</v>
      </c>
      <c r="N3916" s="127">
        <v>209238.77</v>
      </c>
      <c r="O3916" s="127">
        <v>211897.92</v>
      </c>
      <c r="P3916" s="127">
        <v>223973.28</v>
      </c>
      <c r="Q3916" s="127">
        <v>253.26</v>
      </c>
    </row>
    <row r="3917" spans="1:17" ht="25.5" x14ac:dyDescent="0.2">
      <c r="A3917" t="str">
        <f t="shared" si="61"/>
        <v>2022_7110</v>
      </c>
      <c r="D3917" s="126">
        <v>3915</v>
      </c>
      <c r="E3917" s="127">
        <v>7110</v>
      </c>
      <c r="F3917" s="127" t="s">
        <v>293</v>
      </c>
      <c r="G3917" s="127">
        <v>7110</v>
      </c>
      <c r="H3917" s="127">
        <v>2022</v>
      </c>
      <c r="I3917" s="127">
        <v>0</v>
      </c>
      <c r="J3917" s="127">
        <v>1</v>
      </c>
      <c r="K3917" s="127">
        <v>1037.2</v>
      </c>
      <c r="L3917" s="127">
        <v>1064.9000000000001</v>
      </c>
      <c r="M3917" s="127">
        <v>709802.19</v>
      </c>
      <c r="N3917" s="127">
        <v>500058.16</v>
      </c>
      <c r="O3917" s="127">
        <v>533127.74</v>
      </c>
      <c r="P3917" s="127">
        <v>375794.83</v>
      </c>
      <c r="Q3917" s="127">
        <v>684.34</v>
      </c>
    </row>
    <row r="3918" spans="1:17" x14ac:dyDescent="0.2">
      <c r="A3918" t="str">
        <f t="shared" si="61"/>
        <v>2023_8100</v>
      </c>
      <c r="D3918" s="126">
        <v>3916</v>
      </c>
      <c r="E3918" s="127">
        <v>0</v>
      </c>
      <c r="F3918" s="127"/>
      <c r="G3918" s="127">
        <v>8100</v>
      </c>
      <c r="H3918" s="127">
        <v>2023</v>
      </c>
      <c r="I3918" s="127">
        <v>0</v>
      </c>
      <c r="J3918" s="127">
        <v>1</v>
      </c>
      <c r="K3918" s="127">
        <v>0</v>
      </c>
      <c r="L3918" s="127">
        <v>86</v>
      </c>
      <c r="M3918" s="127">
        <v>0</v>
      </c>
      <c r="N3918" s="127">
        <v>0</v>
      </c>
      <c r="O3918" s="127">
        <v>0</v>
      </c>
      <c r="P3918" s="127">
        <v>0</v>
      </c>
      <c r="Q3918" s="127">
        <v>0</v>
      </c>
    </row>
    <row r="3919" spans="1:17" x14ac:dyDescent="0.2">
      <c r="A3919" t="str">
        <f t="shared" si="61"/>
        <v>2023_9</v>
      </c>
      <c r="D3919" s="126">
        <v>3917</v>
      </c>
      <c r="E3919" s="127">
        <v>9</v>
      </c>
      <c r="F3919" s="127" t="s">
        <v>0</v>
      </c>
      <c r="G3919" s="127">
        <v>9</v>
      </c>
      <c r="H3919" s="127">
        <v>2023</v>
      </c>
      <c r="I3919" s="127">
        <v>0</v>
      </c>
      <c r="J3919" s="127">
        <v>1</v>
      </c>
      <c r="K3919" s="127">
        <v>686.4</v>
      </c>
      <c r="L3919" s="127">
        <v>596</v>
      </c>
      <c r="M3919" s="127">
        <v>387145.46</v>
      </c>
      <c r="N3919" s="127">
        <v>251009.91</v>
      </c>
      <c r="O3919" s="127">
        <v>256403.05</v>
      </c>
      <c r="P3919" s="127">
        <v>350901.55</v>
      </c>
      <c r="Q3919" s="127">
        <v>564.02</v>
      </c>
    </row>
    <row r="3920" spans="1:17" x14ac:dyDescent="0.2">
      <c r="A3920" t="str">
        <f t="shared" si="61"/>
        <v>2023_441</v>
      </c>
      <c r="D3920" s="126">
        <v>3918</v>
      </c>
      <c r="E3920" s="127">
        <v>441</v>
      </c>
      <c r="F3920" s="127" t="s">
        <v>295</v>
      </c>
      <c r="G3920" s="127">
        <v>441</v>
      </c>
      <c r="H3920" s="127">
        <v>2023</v>
      </c>
      <c r="I3920" s="127">
        <v>0</v>
      </c>
      <c r="J3920" s="127">
        <v>1</v>
      </c>
      <c r="K3920" s="127">
        <v>792.6</v>
      </c>
      <c r="L3920" s="127">
        <v>734.3</v>
      </c>
      <c r="M3920" s="127">
        <v>974487.88</v>
      </c>
      <c r="N3920" s="127">
        <v>245120.34</v>
      </c>
      <c r="O3920" s="127">
        <v>262574</v>
      </c>
      <c r="P3920" s="127">
        <v>154067.51999999999</v>
      </c>
      <c r="Q3920" s="127">
        <v>1229.48</v>
      </c>
    </row>
    <row r="3921" spans="1:17" ht="25.5" x14ac:dyDescent="0.2">
      <c r="A3921" t="str">
        <f t="shared" si="61"/>
        <v>2023_18</v>
      </c>
      <c r="D3921" s="126">
        <v>3919</v>
      </c>
      <c r="E3921" s="127">
        <v>18</v>
      </c>
      <c r="F3921" s="127" t="s">
        <v>10</v>
      </c>
      <c r="G3921" s="127">
        <v>18</v>
      </c>
      <c r="H3921" s="127">
        <v>2023</v>
      </c>
      <c r="I3921" s="127">
        <v>0</v>
      </c>
      <c r="J3921" s="127">
        <v>1</v>
      </c>
      <c r="K3921" s="127">
        <v>306.3</v>
      </c>
      <c r="L3921" s="127">
        <v>253</v>
      </c>
      <c r="M3921" s="127">
        <v>249543.82</v>
      </c>
      <c r="N3921" s="127">
        <v>149939.87</v>
      </c>
      <c r="O3921" s="127">
        <v>153221.76999999999</v>
      </c>
      <c r="P3921" s="127">
        <v>109181.57</v>
      </c>
      <c r="Q3921" s="127">
        <v>814.7</v>
      </c>
    </row>
    <row r="3922" spans="1:17" ht="38.25" x14ac:dyDescent="0.2">
      <c r="A3922" t="str">
        <f t="shared" si="61"/>
        <v>2023_27</v>
      </c>
      <c r="D3922" s="126">
        <v>3920</v>
      </c>
      <c r="E3922" s="127">
        <v>27</v>
      </c>
      <c r="F3922" s="127" t="s">
        <v>324</v>
      </c>
      <c r="G3922" s="127">
        <v>27</v>
      </c>
      <c r="H3922" s="127">
        <v>2023</v>
      </c>
      <c r="I3922" s="127">
        <v>0</v>
      </c>
      <c r="J3922" s="127">
        <v>1</v>
      </c>
      <c r="K3922" s="127">
        <v>2130.9</v>
      </c>
      <c r="L3922" s="127">
        <v>2216.8000000000002</v>
      </c>
      <c r="M3922" s="127">
        <v>2767649.1</v>
      </c>
      <c r="N3922" s="127">
        <v>798429.96</v>
      </c>
      <c r="O3922" s="127">
        <v>894259.5</v>
      </c>
      <c r="P3922" s="127">
        <v>464797.25</v>
      </c>
      <c r="Q3922" s="127">
        <v>1298.82</v>
      </c>
    </row>
    <row r="3923" spans="1:17" ht="25.5" x14ac:dyDescent="0.2">
      <c r="A3923" t="str">
        <f t="shared" si="61"/>
        <v>2023_63</v>
      </c>
      <c r="D3923" s="126">
        <v>3921</v>
      </c>
      <c r="E3923" s="127">
        <v>63</v>
      </c>
      <c r="F3923" s="127" t="s">
        <v>325</v>
      </c>
      <c r="G3923" s="127">
        <v>63</v>
      </c>
      <c r="H3923" s="127">
        <v>2023</v>
      </c>
      <c r="I3923" s="127">
        <v>0</v>
      </c>
      <c r="J3923" s="127">
        <v>1</v>
      </c>
      <c r="K3923" s="127">
        <v>555.20000000000005</v>
      </c>
      <c r="L3923" s="127">
        <v>548.20000000000005</v>
      </c>
      <c r="M3923" s="127">
        <v>407216.92</v>
      </c>
      <c r="N3923" s="127">
        <v>650082.29</v>
      </c>
      <c r="O3923" s="127">
        <v>653359.26</v>
      </c>
      <c r="P3923" s="127">
        <v>464514.97</v>
      </c>
      <c r="Q3923" s="127">
        <v>733.46</v>
      </c>
    </row>
    <row r="3924" spans="1:17" ht="38.25" x14ac:dyDescent="0.2">
      <c r="A3924" t="str">
        <f t="shared" si="61"/>
        <v>2023_72</v>
      </c>
      <c r="D3924" s="126">
        <v>3922</v>
      </c>
      <c r="E3924" s="127">
        <v>72</v>
      </c>
      <c r="F3924" s="127" t="s">
        <v>11</v>
      </c>
      <c r="G3924" s="127">
        <v>72</v>
      </c>
      <c r="H3924" s="127">
        <v>2023</v>
      </c>
      <c r="I3924" s="127">
        <v>0</v>
      </c>
      <c r="J3924" s="127">
        <v>1</v>
      </c>
      <c r="K3924" s="127">
        <v>209.6</v>
      </c>
      <c r="L3924" s="127">
        <v>102</v>
      </c>
      <c r="M3924" s="127">
        <v>213915.8</v>
      </c>
      <c r="N3924" s="127">
        <v>159662.23000000001</v>
      </c>
      <c r="O3924" s="127">
        <v>160480.65</v>
      </c>
      <c r="P3924" s="127">
        <v>166941.67000000001</v>
      </c>
      <c r="Q3924" s="127">
        <v>1020.59</v>
      </c>
    </row>
    <row r="3925" spans="1:17" x14ac:dyDescent="0.2">
      <c r="A3925" t="str">
        <f t="shared" si="61"/>
        <v>2023_81</v>
      </c>
      <c r="D3925" s="126">
        <v>3923</v>
      </c>
      <c r="E3925" s="127">
        <v>81</v>
      </c>
      <c r="F3925" s="127" t="s">
        <v>12</v>
      </c>
      <c r="G3925" s="127">
        <v>81</v>
      </c>
      <c r="H3925" s="127">
        <v>2023</v>
      </c>
      <c r="I3925" s="127">
        <v>0</v>
      </c>
      <c r="J3925" s="127">
        <v>1</v>
      </c>
      <c r="K3925" s="127">
        <v>1099.4000000000001</v>
      </c>
      <c r="L3925" s="127">
        <v>1070.0999999999999</v>
      </c>
      <c r="M3925" s="127">
        <v>1141171.0900000001</v>
      </c>
      <c r="N3925" s="127">
        <v>500303.18</v>
      </c>
      <c r="O3925" s="127">
        <v>508751.27</v>
      </c>
      <c r="P3925" s="127">
        <v>393585.94</v>
      </c>
      <c r="Q3925" s="127">
        <v>1037.99</v>
      </c>
    </row>
    <row r="3926" spans="1:17" x14ac:dyDescent="0.2">
      <c r="A3926" t="str">
        <f t="shared" si="61"/>
        <v>2023_99</v>
      </c>
      <c r="D3926" s="126">
        <v>3924</v>
      </c>
      <c r="E3926" s="127">
        <v>99</v>
      </c>
      <c r="F3926" s="127" t="s">
        <v>13</v>
      </c>
      <c r="G3926" s="127">
        <v>99</v>
      </c>
      <c r="H3926" s="127">
        <v>2023</v>
      </c>
      <c r="I3926" s="127">
        <v>0</v>
      </c>
      <c r="J3926" s="127">
        <v>1</v>
      </c>
      <c r="K3926" s="127">
        <v>526.5</v>
      </c>
      <c r="L3926" s="127">
        <v>769.6</v>
      </c>
      <c r="M3926" s="127">
        <v>156677.24</v>
      </c>
      <c r="N3926" s="127">
        <v>174992.55</v>
      </c>
      <c r="O3926" s="127">
        <v>175052.85</v>
      </c>
      <c r="P3926" s="127">
        <v>207429.45</v>
      </c>
      <c r="Q3926" s="127">
        <v>297.58</v>
      </c>
    </row>
    <row r="3927" spans="1:17" x14ac:dyDescent="0.2">
      <c r="A3927" t="str">
        <f t="shared" si="61"/>
        <v>2023_108</v>
      </c>
      <c r="D3927" s="126">
        <v>3925</v>
      </c>
      <c r="E3927" s="127">
        <v>108</v>
      </c>
      <c r="F3927" s="127" t="s">
        <v>14</v>
      </c>
      <c r="G3927" s="127">
        <v>108</v>
      </c>
      <c r="H3927" s="127">
        <v>2023</v>
      </c>
      <c r="I3927" s="127">
        <v>0</v>
      </c>
      <c r="J3927" s="127">
        <v>1</v>
      </c>
      <c r="K3927" s="127">
        <v>273.7</v>
      </c>
      <c r="L3927" s="127">
        <v>129</v>
      </c>
      <c r="M3927" s="127">
        <v>78965.48</v>
      </c>
      <c r="N3927" s="127">
        <v>100754.8</v>
      </c>
      <c r="O3927" s="127">
        <v>101080.73</v>
      </c>
      <c r="P3927" s="127">
        <v>119823.85</v>
      </c>
      <c r="Q3927" s="127">
        <v>288.51</v>
      </c>
    </row>
    <row r="3928" spans="1:17" x14ac:dyDescent="0.2">
      <c r="A3928" t="str">
        <f t="shared" si="61"/>
        <v>2023_126</v>
      </c>
      <c r="D3928" s="126">
        <v>3926</v>
      </c>
      <c r="E3928" s="127">
        <v>126</v>
      </c>
      <c r="F3928" s="127" t="s">
        <v>15</v>
      </c>
      <c r="G3928" s="127">
        <v>126</v>
      </c>
      <c r="H3928" s="127">
        <v>2023</v>
      </c>
      <c r="I3928" s="127">
        <v>0</v>
      </c>
      <c r="J3928" s="127">
        <v>2</v>
      </c>
      <c r="K3928" s="127">
        <v>1446.4</v>
      </c>
      <c r="L3928" s="127">
        <v>1455.6</v>
      </c>
      <c r="M3928" s="127">
        <v>820175.49</v>
      </c>
      <c r="N3928" s="127">
        <v>1016647.2</v>
      </c>
      <c r="O3928" s="127">
        <v>1025321.81</v>
      </c>
      <c r="P3928" s="127">
        <v>947857.99</v>
      </c>
      <c r="Q3928" s="127">
        <v>567.04999999999995</v>
      </c>
    </row>
    <row r="3929" spans="1:17" ht="25.5" x14ac:dyDescent="0.2">
      <c r="A3929" t="str">
        <f t="shared" si="61"/>
        <v>2023_135</v>
      </c>
      <c r="D3929" s="126">
        <v>3927</v>
      </c>
      <c r="E3929" s="127">
        <v>135</v>
      </c>
      <c r="F3929" s="127" t="s">
        <v>16</v>
      </c>
      <c r="G3929" s="127">
        <v>135</v>
      </c>
      <c r="H3929" s="127">
        <v>2023</v>
      </c>
      <c r="I3929" s="127">
        <v>0</v>
      </c>
      <c r="J3929" s="127">
        <v>1</v>
      </c>
      <c r="K3929" s="127">
        <v>1087.4000000000001</v>
      </c>
      <c r="L3929" s="127">
        <v>1082.5</v>
      </c>
      <c r="M3929" s="127">
        <v>688229.76</v>
      </c>
      <c r="N3929" s="127">
        <v>300978.95</v>
      </c>
      <c r="O3929" s="127">
        <v>314722.32</v>
      </c>
      <c r="P3929" s="127">
        <v>379424.38</v>
      </c>
      <c r="Q3929" s="127">
        <v>632.91</v>
      </c>
    </row>
    <row r="3930" spans="1:17" ht="25.5" x14ac:dyDescent="0.2">
      <c r="A3930" t="str">
        <f t="shared" si="61"/>
        <v>2023_171</v>
      </c>
      <c r="D3930" s="126">
        <v>3928</v>
      </c>
      <c r="E3930" s="127">
        <v>171</v>
      </c>
      <c r="F3930" s="127" t="s">
        <v>326</v>
      </c>
      <c r="G3930" s="127">
        <v>171</v>
      </c>
      <c r="H3930" s="127">
        <v>2023</v>
      </c>
      <c r="I3930" s="127">
        <v>0</v>
      </c>
      <c r="J3930" s="127">
        <v>1</v>
      </c>
      <c r="K3930" s="127">
        <v>872.8</v>
      </c>
      <c r="L3930" s="127">
        <v>796.8</v>
      </c>
      <c r="M3930" s="127">
        <v>542672.04</v>
      </c>
      <c r="N3930" s="127">
        <v>30051.83</v>
      </c>
      <c r="O3930" s="127">
        <v>32713.03</v>
      </c>
      <c r="P3930" s="127">
        <v>375851.8</v>
      </c>
      <c r="Q3930" s="127">
        <v>621.76</v>
      </c>
    </row>
    <row r="3931" spans="1:17" x14ac:dyDescent="0.2">
      <c r="A3931" t="str">
        <f t="shared" si="61"/>
        <v>2023_225</v>
      </c>
      <c r="D3931" s="126">
        <v>3929</v>
      </c>
      <c r="E3931" s="127">
        <v>225</v>
      </c>
      <c r="F3931" s="127" t="s">
        <v>17</v>
      </c>
      <c r="G3931" s="127">
        <v>225</v>
      </c>
      <c r="H3931" s="127">
        <v>2023</v>
      </c>
      <c r="I3931" s="127">
        <v>0</v>
      </c>
      <c r="J3931" s="127">
        <v>1</v>
      </c>
      <c r="K3931" s="127">
        <v>4439.6000000000004</v>
      </c>
      <c r="L3931" s="127">
        <v>4558.5</v>
      </c>
      <c r="M3931" s="127">
        <v>3189210.07</v>
      </c>
      <c r="N3931" s="127">
        <v>1433003.12</v>
      </c>
      <c r="O3931" s="127">
        <v>1518627.77</v>
      </c>
      <c r="P3931" s="127">
        <v>1221434.3</v>
      </c>
      <c r="Q3931" s="127">
        <v>718.36</v>
      </c>
    </row>
    <row r="3932" spans="1:17" x14ac:dyDescent="0.2">
      <c r="A3932" t="str">
        <f t="shared" si="61"/>
        <v>2023_234</v>
      </c>
      <c r="D3932" s="126">
        <v>3930</v>
      </c>
      <c r="E3932" s="127">
        <v>234</v>
      </c>
      <c r="F3932" s="127" t="s">
        <v>18</v>
      </c>
      <c r="G3932" s="127">
        <v>234</v>
      </c>
      <c r="H3932" s="127">
        <v>2023</v>
      </c>
      <c r="I3932" s="127">
        <v>0</v>
      </c>
      <c r="J3932" s="127">
        <v>1</v>
      </c>
      <c r="K3932" s="127">
        <v>1256.0999999999999</v>
      </c>
      <c r="L3932" s="127">
        <v>1124</v>
      </c>
      <c r="M3932" s="127">
        <v>765282.61</v>
      </c>
      <c r="N3932" s="127">
        <v>787112.12</v>
      </c>
      <c r="O3932" s="127">
        <v>796546.02</v>
      </c>
      <c r="P3932" s="127">
        <v>295998.64</v>
      </c>
      <c r="Q3932" s="127">
        <v>609.25</v>
      </c>
    </row>
    <row r="3933" spans="1:17" x14ac:dyDescent="0.2">
      <c r="A3933" t="str">
        <f t="shared" si="61"/>
        <v>2023_243</v>
      </c>
      <c r="D3933" s="126">
        <v>3931</v>
      </c>
      <c r="E3933" s="127">
        <v>243</v>
      </c>
      <c r="F3933" s="127" t="s">
        <v>19</v>
      </c>
      <c r="G3933" s="127">
        <v>243</v>
      </c>
      <c r="H3933" s="127">
        <v>2023</v>
      </c>
      <c r="I3933" s="127">
        <v>0</v>
      </c>
      <c r="J3933" s="127">
        <v>1</v>
      </c>
      <c r="K3933" s="127">
        <v>233</v>
      </c>
      <c r="L3933" s="127">
        <v>125</v>
      </c>
      <c r="M3933" s="127">
        <v>1812432.38</v>
      </c>
      <c r="N3933" s="127">
        <v>320331.18</v>
      </c>
      <c r="O3933" s="127">
        <v>375111.36</v>
      </c>
      <c r="P3933" s="127">
        <v>77664.23</v>
      </c>
      <c r="Q3933" s="127">
        <v>7778.68</v>
      </c>
    </row>
    <row r="3934" spans="1:17" x14ac:dyDescent="0.2">
      <c r="A3934" t="str">
        <f t="shared" si="61"/>
        <v>2023_261</v>
      </c>
      <c r="D3934" s="126">
        <v>3932</v>
      </c>
      <c r="E3934" s="127">
        <v>261</v>
      </c>
      <c r="F3934" s="127" t="s">
        <v>20</v>
      </c>
      <c r="G3934" s="127">
        <v>261</v>
      </c>
      <c r="H3934" s="127">
        <v>2023</v>
      </c>
      <c r="I3934" s="127">
        <v>0</v>
      </c>
      <c r="J3934" s="127">
        <v>1</v>
      </c>
      <c r="K3934" s="127">
        <v>12671.4</v>
      </c>
      <c r="L3934" s="127">
        <v>12485.8</v>
      </c>
      <c r="M3934" s="127">
        <v>6831277.8899999997</v>
      </c>
      <c r="N3934" s="127">
        <v>1998961.25</v>
      </c>
      <c r="O3934" s="127">
        <v>2215446.15</v>
      </c>
      <c r="P3934" s="127">
        <v>2360024.77</v>
      </c>
      <c r="Q3934" s="127">
        <v>539.11</v>
      </c>
    </row>
    <row r="3935" spans="1:17" ht="38.25" x14ac:dyDescent="0.2">
      <c r="A3935" t="str">
        <f t="shared" si="61"/>
        <v>2023_279</v>
      </c>
      <c r="D3935" s="126">
        <v>3933</v>
      </c>
      <c r="E3935" s="127">
        <v>279</v>
      </c>
      <c r="F3935" s="127" t="s">
        <v>21</v>
      </c>
      <c r="G3935" s="127">
        <v>279</v>
      </c>
      <c r="H3935" s="127">
        <v>2023</v>
      </c>
      <c r="I3935" s="127">
        <v>0</v>
      </c>
      <c r="J3935" s="127">
        <v>1</v>
      </c>
      <c r="K3935" s="127">
        <v>813.2</v>
      </c>
      <c r="L3935" s="127">
        <v>821.4</v>
      </c>
      <c r="M3935" s="127">
        <v>468959.59</v>
      </c>
      <c r="N3935" s="127">
        <v>549093.25</v>
      </c>
      <c r="O3935" s="127">
        <v>562227.26</v>
      </c>
      <c r="P3935" s="127">
        <v>476159.93</v>
      </c>
      <c r="Q3935" s="127">
        <v>576.67999999999995</v>
      </c>
    </row>
    <row r="3936" spans="1:17" x14ac:dyDescent="0.2">
      <c r="A3936" t="str">
        <f t="shared" si="61"/>
        <v>2023_355</v>
      </c>
      <c r="D3936" s="126">
        <v>3934</v>
      </c>
      <c r="E3936" s="127">
        <v>355</v>
      </c>
      <c r="F3936" s="127" t="s">
        <v>22</v>
      </c>
      <c r="G3936" s="127">
        <v>355</v>
      </c>
      <c r="H3936" s="127">
        <v>2023</v>
      </c>
      <c r="I3936" s="127">
        <v>0</v>
      </c>
      <c r="J3936" s="127">
        <v>1</v>
      </c>
      <c r="K3936" s="127">
        <v>276.2</v>
      </c>
      <c r="L3936" s="127">
        <v>225</v>
      </c>
      <c r="M3936" s="127">
        <v>1452114.15</v>
      </c>
      <c r="N3936" s="127">
        <v>150046.04</v>
      </c>
      <c r="O3936" s="127">
        <v>171203.09</v>
      </c>
      <c r="P3936" s="127">
        <v>86406.98</v>
      </c>
      <c r="Q3936" s="127">
        <v>5257.47</v>
      </c>
    </row>
    <row r="3937" spans="1:17" x14ac:dyDescent="0.2">
      <c r="A3937" t="str">
        <f t="shared" si="61"/>
        <v>2023_387</v>
      </c>
      <c r="D3937" s="126">
        <v>3935</v>
      </c>
      <c r="E3937" s="127">
        <v>387</v>
      </c>
      <c r="F3937" s="127" t="s">
        <v>23</v>
      </c>
      <c r="G3937" s="127">
        <v>387</v>
      </c>
      <c r="H3937" s="127">
        <v>2023</v>
      </c>
      <c r="I3937" s="127">
        <v>0</v>
      </c>
      <c r="J3937" s="127">
        <v>1</v>
      </c>
      <c r="K3937" s="127">
        <v>1401.9</v>
      </c>
      <c r="L3937" s="127">
        <v>1516</v>
      </c>
      <c r="M3937" s="127">
        <v>329665.78000000003</v>
      </c>
      <c r="N3937" s="127">
        <v>182848.27</v>
      </c>
      <c r="O3937" s="127">
        <v>195952.11</v>
      </c>
      <c r="P3937" s="127">
        <v>261738.98</v>
      </c>
      <c r="Q3937" s="127">
        <v>235.16</v>
      </c>
    </row>
    <row r="3938" spans="1:17" x14ac:dyDescent="0.2">
      <c r="A3938" t="str">
        <f t="shared" si="61"/>
        <v>2023_414</v>
      </c>
      <c r="D3938" s="126">
        <v>3936</v>
      </c>
      <c r="E3938" s="127">
        <v>414</v>
      </c>
      <c r="F3938" s="127" t="s">
        <v>24</v>
      </c>
      <c r="G3938" s="127">
        <v>414</v>
      </c>
      <c r="H3938" s="127">
        <v>2023</v>
      </c>
      <c r="I3938" s="127">
        <v>0</v>
      </c>
      <c r="J3938" s="127">
        <v>1</v>
      </c>
      <c r="K3938" s="127">
        <v>510.6</v>
      </c>
      <c r="L3938" s="127">
        <v>508.2</v>
      </c>
      <c r="M3938" s="127">
        <v>170702.34</v>
      </c>
      <c r="N3938" s="127">
        <v>375903.99</v>
      </c>
      <c r="O3938" s="127">
        <v>375903.99</v>
      </c>
      <c r="P3938" s="127">
        <v>346103.02</v>
      </c>
      <c r="Q3938" s="127">
        <v>334.32</v>
      </c>
    </row>
    <row r="3939" spans="1:17" x14ac:dyDescent="0.2">
      <c r="A3939" t="str">
        <f t="shared" si="61"/>
        <v>2023_540</v>
      </c>
      <c r="D3939" s="126">
        <v>3937</v>
      </c>
      <c r="E3939" s="127">
        <v>540</v>
      </c>
      <c r="F3939" s="127" t="s">
        <v>3</v>
      </c>
      <c r="G3939" s="127">
        <v>540</v>
      </c>
      <c r="H3939" s="127">
        <v>2023</v>
      </c>
      <c r="I3939" s="127">
        <v>0</v>
      </c>
      <c r="J3939" s="127">
        <v>1</v>
      </c>
      <c r="K3939" s="127">
        <v>461.6</v>
      </c>
      <c r="L3939" s="127">
        <v>476</v>
      </c>
      <c r="M3939" s="127">
        <v>1900347.42</v>
      </c>
      <c r="N3939" s="127">
        <v>350387.34</v>
      </c>
      <c r="O3939" s="127">
        <v>365380.79</v>
      </c>
      <c r="P3939" s="127">
        <v>278025.40000000002</v>
      </c>
      <c r="Q3939" s="127">
        <v>4116.87</v>
      </c>
    </row>
    <row r="3940" spans="1:17" x14ac:dyDescent="0.2">
      <c r="A3940" t="str">
        <f t="shared" si="61"/>
        <v>2023_472</v>
      </c>
      <c r="D3940" s="126">
        <v>3938</v>
      </c>
      <c r="E3940" s="127">
        <v>472</v>
      </c>
      <c r="F3940" s="127" t="s">
        <v>25</v>
      </c>
      <c r="G3940" s="127">
        <v>472</v>
      </c>
      <c r="H3940" s="127">
        <v>2023</v>
      </c>
      <c r="I3940" s="127">
        <v>0</v>
      </c>
      <c r="J3940" s="127">
        <v>1</v>
      </c>
      <c r="K3940" s="127">
        <v>1759.2</v>
      </c>
      <c r="L3940" s="127">
        <v>1848.1</v>
      </c>
      <c r="M3940" s="127">
        <v>3027112.02</v>
      </c>
      <c r="N3940" s="127">
        <v>955281.43</v>
      </c>
      <c r="O3940" s="127">
        <v>997167.69</v>
      </c>
      <c r="P3940" s="127">
        <v>469441.4</v>
      </c>
      <c r="Q3940" s="127">
        <v>1720.73</v>
      </c>
    </row>
    <row r="3941" spans="1:17" x14ac:dyDescent="0.2">
      <c r="A3941" t="str">
        <f t="shared" si="61"/>
        <v>2023_513</v>
      </c>
      <c r="D3941" s="126">
        <v>3939</v>
      </c>
      <c r="E3941" s="127">
        <v>513</v>
      </c>
      <c r="F3941" s="127" t="s">
        <v>26</v>
      </c>
      <c r="G3941" s="127">
        <v>513</v>
      </c>
      <c r="H3941" s="127">
        <v>2023</v>
      </c>
      <c r="I3941" s="127">
        <v>0</v>
      </c>
      <c r="J3941" s="127">
        <v>1</v>
      </c>
      <c r="K3941" s="127">
        <v>360.7</v>
      </c>
      <c r="L3941" s="127">
        <v>456.8</v>
      </c>
      <c r="M3941" s="127">
        <v>114242.51</v>
      </c>
      <c r="N3941" s="127">
        <v>79760.94</v>
      </c>
      <c r="O3941" s="127">
        <v>79782.84</v>
      </c>
      <c r="P3941" s="127">
        <v>252788.02</v>
      </c>
      <c r="Q3941" s="127">
        <v>316.72000000000003</v>
      </c>
    </row>
    <row r="3942" spans="1:17" x14ac:dyDescent="0.2">
      <c r="A3942" t="str">
        <f t="shared" si="61"/>
        <v>2023_549</v>
      </c>
      <c r="D3942" s="126">
        <v>3940</v>
      </c>
      <c r="E3942" s="127">
        <v>549</v>
      </c>
      <c r="F3942" s="127" t="s">
        <v>27</v>
      </c>
      <c r="G3942" s="127">
        <v>549</v>
      </c>
      <c r="H3942" s="127">
        <v>2023</v>
      </c>
      <c r="I3942" s="127">
        <v>0</v>
      </c>
      <c r="J3942" s="127">
        <v>1</v>
      </c>
      <c r="K3942" s="127">
        <v>501.8</v>
      </c>
      <c r="L3942" s="127">
        <v>500.6</v>
      </c>
      <c r="M3942" s="127">
        <v>398872.07</v>
      </c>
      <c r="N3942" s="127">
        <v>389695.66</v>
      </c>
      <c r="O3942" s="127">
        <v>394943.58</v>
      </c>
      <c r="P3942" s="127">
        <v>333737.36</v>
      </c>
      <c r="Q3942" s="127">
        <v>794.88</v>
      </c>
    </row>
    <row r="3943" spans="1:17" ht="25.5" x14ac:dyDescent="0.2">
      <c r="A3943" t="str">
        <f t="shared" si="61"/>
        <v>2023_576</v>
      </c>
      <c r="D3943" s="126">
        <v>3941</v>
      </c>
      <c r="E3943" s="127">
        <v>576</v>
      </c>
      <c r="F3943" s="127" t="s">
        <v>28</v>
      </c>
      <c r="G3943" s="127">
        <v>576</v>
      </c>
      <c r="H3943" s="127">
        <v>2023</v>
      </c>
      <c r="I3943" s="127">
        <v>0</v>
      </c>
      <c r="J3943" s="127">
        <v>1</v>
      </c>
      <c r="K3943" s="127">
        <v>472.7</v>
      </c>
      <c r="L3943" s="127">
        <v>453.1</v>
      </c>
      <c r="M3943" s="127">
        <v>657452.11</v>
      </c>
      <c r="N3943" s="127">
        <v>400467.65</v>
      </c>
      <c r="O3943" s="127">
        <v>400467.65</v>
      </c>
      <c r="P3943" s="127">
        <v>275238.40000000002</v>
      </c>
      <c r="Q3943" s="127">
        <v>1390.84</v>
      </c>
    </row>
    <row r="3944" spans="1:17" x14ac:dyDescent="0.2">
      <c r="A3944" t="str">
        <f t="shared" si="61"/>
        <v>2023_585</v>
      </c>
      <c r="D3944" s="126">
        <v>3942</v>
      </c>
      <c r="E3944" s="127">
        <v>585</v>
      </c>
      <c r="F3944" s="127" t="s">
        <v>29</v>
      </c>
      <c r="G3944" s="127">
        <v>585</v>
      </c>
      <c r="H3944" s="127">
        <v>2023</v>
      </c>
      <c r="I3944" s="127">
        <v>0</v>
      </c>
      <c r="J3944" s="127">
        <v>1</v>
      </c>
      <c r="K3944" s="127">
        <v>631.70000000000005</v>
      </c>
      <c r="L3944" s="127">
        <v>710.7</v>
      </c>
      <c r="M3944" s="127">
        <v>375017.83</v>
      </c>
      <c r="N3944" s="127">
        <v>150203.63</v>
      </c>
      <c r="O3944" s="127">
        <v>151946.17000000001</v>
      </c>
      <c r="P3944" s="127">
        <v>158797.57</v>
      </c>
      <c r="Q3944" s="127">
        <v>593.66</v>
      </c>
    </row>
    <row r="3945" spans="1:17" ht="25.5" x14ac:dyDescent="0.2">
      <c r="A3945" t="str">
        <f t="shared" si="61"/>
        <v>2023_594</v>
      </c>
      <c r="D3945" s="126">
        <v>3943</v>
      </c>
      <c r="E3945" s="127">
        <v>594</v>
      </c>
      <c r="F3945" s="127" t="s">
        <v>30</v>
      </c>
      <c r="G3945" s="127">
        <v>594</v>
      </c>
      <c r="H3945" s="127">
        <v>2023</v>
      </c>
      <c r="I3945" s="127">
        <v>0</v>
      </c>
      <c r="J3945" s="127">
        <v>1</v>
      </c>
      <c r="K3945" s="127">
        <v>740.1</v>
      </c>
      <c r="L3945" s="127">
        <v>653.1</v>
      </c>
      <c r="M3945" s="127">
        <v>694539.6</v>
      </c>
      <c r="N3945" s="127">
        <v>100284.35</v>
      </c>
      <c r="O3945" s="127">
        <v>118848.85</v>
      </c>
      <c r="P3945" s="127">
        <v>211451.3</v>
      </c>
      <c r="Q3945" s="127">
        <v>938.44</v>
      </c>
    </row>
    <row r="3946" spans="1:17" x14ac:dyDescent="0.2">
      <c r="A3946" t="str">
        <f t="shared" si="61"/>
        <v>2023_603</v>
      </c>
      <c r="D3946" s="126">
        <v>3944</v>
      </c>
      <c r="E3946" s="127">
        <v>603</v>
      </c>
      <c r="F3946" s="127" t="s">
        <v>31</v>
      </c>
      <c r="G3946" s="127">
        <v>603</v>
      </c>
      <c r="H3946" s="127">
        <v>2023</v>
      </c>
      <c r="I3946" s="127">
        <v>0</v>
      </c>
      <c r="J3946" s="127">
        <v>1</v>
      </c>
      <c r="K3946" s="127">
        <v>175.2</v>
      </c>
      <c r="L3946" s="127">
        <v>69</v>
      </c>
      <c r="M3946" s="127">
        <v>624013.18000000005</v>
      </c>
      <c r="N3946" s="127">
        <v>150082.94</v>
      </c>
      <c r="O3946" s="127">
        <v>162717.23000000001</v>
      </c>
      <c r="P3946" s="127">
        <v>66931.38</v>
      </c>
      <c r="Q3946" s="127">
        <v>3561.72</v>
      </c>
    </row>
    <row r="3947" spans="1:17" x14ac:dyDescent="0.2">
      <c r="A3947" t="str">
        <f t="shared" si="61"/>
        <v>2023_609</v>
      </c>
      <c r="D3947" s="126">
        <v>3945</v>
      </c>
      <c r="E3947" s="127">
        <v>609</v>
      </c>
      <c r="F3947" s="127" t="s">
        <v>32</v>
      </c>
      <c r="G3947" s="127">
        <v>609</v>
      </c>
      <c r="H3947" s="127">
        <v>2023</v>
      </c>
      <c r="I3947" s="127">
        <v>0</v>
      </c>
      <c r="J3947" s="127">
        <v>1</v>
      </c>
      <c r="K3947" s="127">
        <v>1537.7</v>
      </c>
      <c r="L3947" s="127">
        <v>1541.7</v>
      </c>
      <c r="M3947" s="127">
        <v>1849457.15</v>
      </c>
      <c r="N3947" s="127">
        <v>758013.15</v>
      </c>
      <c r="O3947" s="127">
        <v>763992.85</v>
      </c>
      <c r="P3947" s="127">
        <v>587381.07999999996</v>
      </c>
      <c r="Q3947" s="127">
        <v>1202.74</v>
      </c>
    </row>
    <row r="3948" spans="1:17" ht="25.5" x14ac:dyDescent="0.2">
      <c r="A3948" t="str">
        <f t="shared" si="61"/>
        <v>2023_621</v>
      </c>
      <c r="D3948" s="126">
        <v>3946</v>
      </c>
      <c r="E3948" s="127">
        <v>621</v>
      </c>
      <c r="F3948" s="127" t="s">
        <v>33</v>
      </c>
      <c r="G3948" s="127">
        <v>621</v>
      </c>
      <c r="H3948" s="127">
        <v>2023</v>
      </c>
      <c r="I3948" s="127">
        <v>0</v>
      </c>
      <c r="J3948" s="127">
        <v>1</v>
      </c>
      <c r="K3948" s="127">
        <v>4017.2</v>
      </c>
      <c r="L3948" s="127">
        <v>4377.8</v>
      </c>
      <c r="M3948" s="127">
        <v>5345736.53</v>
      </c>
      <c r="N3948" s="127">
        <v>1098387.94</v>
      </c>
      <c r="O3948" s="127">
        <v>1291089.25</v>
      </c>
      <c r="P3948" s="127">
        <v>1530110.16</v>
      </c>
      <c r="Q3948" s="127">
        <v>1330.71</v>
      </c>
    </row>
    <row r="3949" spans="1:17" ht="25.5" x14ac:dyDescent="0.2">
      <c r="A3949" t="str">
        <f t="shared" si="61"/>
        <v>2023_720</v>
      </c>
      <c r="D3949" s="126">
        <v>3947</v>
      </c>
      <c r="E3949" s="127">
        <v>720</v>
      </c>
      <c r="F3949" s="127" t="s">
        <v>34</v>
      </c>
      <c r="G3949" s="127">
        <v>720</v>
      </c>
      <c r="H3949" s="127">
        <v>2023</v>
      </c>
      <c r="I3949" s="127">
        <v>0</v>
      </c>
      <c r="J3949" s="127">
        <v>1</v>
      </c>
      <c r="K3949" s="127">
        <v>2514.9</v>
      </c>
      <c r="L3949" s="127">
        <v>2604.5</v>
      </c>
      <c r="M3949" s="127">
        <v>1432308.97</v>
      </c>
      <c r="N3949" s="127">
        <v>1124366.5</v>
      </c>
      <c r="O3949" s="127">
        <v>1165233.57</v>
      </c>
      <c r="P3949" s="127">
        <v>564052.11</v>
      </c>
      <c r="Q3949" s="127">
        <v>569.53</v>
      </c>
    </row>
    <row r="3950" spans="1:17" x14ac:dyDescent="0.2">
      <c r="A3950" t="str">
        <f t="shared" si="61"/>
        <v>2023_729</v>
      </c>
      <c r="D3950" s="126">
        <v>3948</v>
      </c>
      <c r="E3950" s="127">
        <v>729</v>
      </c>
      <c r="F3950" s="127" t="s">
        <v>35</v>
      </c>
      <c r="G3950" s="127">
        <v>729</v>
      </c>
      <c r="H3950" s="127">
        <v>2023</v>
      </c>
      <c r="I3950" s="127">
        <v>0</v>
      </c>
      <c r="J3950" s="127">
        <v>1</v>
      </c>
      <c r="K3950" s="127">
        <v>2037.5</v>
      </c>
      <c r="L3950" s="127">
        <v>1948.9</v>
      </c>
      <c r="M3950" s="127">
        <v>1620709.72</v>
      </c>
      <c r="N3950" s="127">
        <v>1496326.54</v>
      </c>
      <c r="O3950" s="127">
        <v>1497075.58</v>
      </c>
      <c r="P3950" s="127">
        <v>525634.25</v>
      </c>
      <c r="Q3950" s="127">
        <v>795.44</v>
      </c>
    </row>
    <row r="3951" spans="1:17" ht="25.5" x14ac:dyDescent="0.2">
      <c r="A3951" t="str">
        <f t="shared" si="61"/>
        <v>2023_747</v>
      </c>
      <c r="D3951" s="126">
        <v>3949</v>
      </c>
      <c r="E3951" s="127">
        <v>747</v>
      </c>
      <c r="F3951" s="127" t="s">
        <v>36</v>
      </c>
      <c r="G3951" s="127">
        <v>747</v>
      </c>
      <c r="H3951" s="127">
        <v>2023</v>
      </c>
      <c r="I3951" s="127">
        <v>0</v>
      </c>
      <c r="J3951" s="127">
        <v>1</v>
      </c>
      <c r="K3951" s="127">
        <v>568.5</v>
      </c>
      <c r="L3951" s="127">
        <v>573.5</v>
      </c>
      <c r="M3951" s="127">
        <v>588528.36</v>
      </c>
      <c r="N3951" s="127">
        <v>170137.08</v>
      </c>
      <c r="O3951" s="127">
        <v>170178.2</v>
      </c>
      <c r="P3951" s="127">
        <v>336552.89</v>
      </c>
      <c r="Q3951" s="127">
        <v>1035.23</v>
      </c>
    </row>
    <row r="3952" spans="1:17" ht="25.5" x14ac:dyDescent="0.2">
      <c r="A3952" t="str">
        <f t="shared" si="61"/>
        <v>2023_1917</v>
      </c>
      <c r="D3952" s="126">
        <v>3950</v>
      </c>
      <c r="E3952" s="127">
        <v>1917</v>
      </c>
      <c r="F3952" s="127" t="s">
        <v>37</v>
      </c>
      <c r="G3952" s="127">
        <v>1917</v>
      </c>
      <c r="H3952" s="127">
        <v>2023</v>
      </c>
      <c r="I3952" s="127">
        <v>0</v>
      </c>
      <c r="J3952" s="127">
        <v>1</v>
      </c>
      <c r="K3952" s="127">
        <v>379.2</v>
      </c>
      <c r="L3952" s="127">
        <v>377.2</v>
      </c>
      <c r="M3952" s="127">
        <v>702713.69</v>
      </c>
      <c r="N3952" s="127">
        <v>332742.40999999997</v>
      </c>
      <c r="O3952" s="127">
        <v>352588.73</v>
      </c>
      <c r="P3952" s="127">
        <v>308442.23</v>
      </c>
      <c r="Q3952" s="127">
        <v>1853.15</v>
      </c>
    </row>
    <row r="3953" spans="1:17" ht="38.25" x14ac:dyDescent="0.2">
      <c r="A3953" t="str">
        <f t="shared" si="61"/>
        <v>2023_846</v>
      </c>
      <c r="D3953" s="126">
        <v>3951</v>
      </c>
      <c r="E3953" s="127">
        <v>846</v>
      </c>
      <c r="F3953" s="127" t="s">
        <v>396</v>
      </c>
      <c r="G3953" s="127">
        <v>846</v>
      </c>
      <c r="H3953" s="127">
        <v>2023</v>
      </c>
      <c r="I3953" s="127">
        <v>0</v>
      </c>
      <c r="J3953" s="127">
        <v>1</v>
      </c>
      <c r="K3953" s="127">
        <v>514.70000000000005</v>
      </c>
      <c r="L3953" s="127">
        <v>531.6</v>
      </c>
      <c r="M3953" s="127">
        <v>980878.17</v>
      </c>
      <c r="N3953" s="127">
        <v>501555.31</v>
      </c>
      <c r="O3953" s="127">
        <v>508001.15</v>
      </c>
      <c r="P3953" s="127">
        <v>649042.75</v>
      </c>
      <c r="Q3953" s="127">
        <v>1905.73</v>
      </c>
    </row>
    <row r="3954" spans="1:17" ht="25.5" x14ac:dyDescent="0.2">
      <c r="A3954" t="str">
        <f t="shared" si="61"/>
        <v>2023_882</v>
      </c>
      <c r="D3954" s="126">
        <v>3952</v>
      </c>
      <c r="E3954" s="127">
        <v>882</v>
      </c>
      <c r="F3954" s="127" t="s">
        <v>38</v>
      </c>
      <c r="G3954" s="127">
        <v>882</v>
      </c>
      <c r="H3954" s="127">
        <v>2023</v>
      </c>
      <c r="I3954" s="127">
        <v>0</v>
      </c>
      <c r="J3954" s="127">
        <v>1</v>
      </c>
      <c r="K3954" s="127">
        <v>3860.2</v>
      </c>
      <c r="L3954" s="127">
        <v>3213.7</v>
      </c>
      <c r="M3954" s="127">
        <v>4723208.68</v>
      </c>
      <c r="N3954" s="127">
        <v>1676634.46</v>
      </c>
      <c r="O3954" s="127">
        <v>1832596.76</v>
      </c>
      <c r="P3954" s="127">
        <v>1247826.99</v>
      </c>
      <c r="Q3954" s="127">
        <v>1223.57</v>
      </c>
    </row>
    <row r="3955" spans="1:17" x14ac:dyDescent="0.2">
      <c r="A3955" t="str">
        <f t="shared" si="61"/>
        <v>2023_916</v>
      </c>
      <c r="D3955" s="126">
        <v>3953</v>
      </c>
      <c r="E3955" s="127">
        <v>916</v>
      </c>
      <c r="F3955" s="127" t="s">
        <v>4</v>
      </c>
      <c r="G3955" s="127">
        <v>916</v>
      </c>
      <c r="H3955" s="127">
        <v>2023</v>
      </c>
      <c r="I3955" s="127">
        <v>0</v>
      </c>
      <c r="J3955" s="127">
        <v>1</v>
      </c>
      <c r="K3955" s="127">
        <v>280.8</v>
      </c>
      <c r="L3955" s="127">
        <v>146.30000000000001</v>
      </c>
      <c r="M3955" s="127">
        <v>462256.32</v>
      </c>
      <c r="N3955" s="127">
        <v>202955.74</v>
      </c>
      <c r="O3955" s="127">
        <v>215342.55</v>
      </c>
      <c r="P3955" s="127">
        <v>89264.05</v>
      </c>
      <c r="Q3955" s="127">
        <v>1646.21</v>
      </c>
    </row>
    <row r="3956" spans="1:17" x14ac:dyDescent="0.2">
      <c r="A3956" t="str">
        <f t="shared" si="61"/>
        <v>2023_914</v>
      </c>
      <c r="D3956" s="126">
        <v>3954</v>
      </c>
      <c r="E3956" s="127">
        <v>914</v>
      </c>
      <c r="F3956" s="127" t="s">
        <v>5</v>
      </c>
      <c r="G3956" s="127">
        <v>914</v>
      </c>
      <c r="H3956" s="127">
        <v>2023</v>
      </c>
      <c r="I3956" s="127">
        <v>0</v>
      </c>
      <c r="J3956" s="127">
        <v>1</v>
      </c>
      <c r="K3956" s="127">
        <v>463.9</v>
      </c>
      <c r="L3956" s="127">
        <v>1416.4</v>
      </c>
      <c r="M3956" s="127">
        <v>425529.44</v>
      </c>
      <c r="N3956" s="127">
        <v>273734.65000000002</v>
      </c>
      <c r="O3956" s="127">
        <v>278561.65000000002</v>
      </c>
      <c r="P3956" s="127">
        <v>278702.28000000003</v>
      </c>
      <c r="Q3956" s="127">
        <v>917.29</v>
      </c>
    </row>
    <row r="3957" spans="1:17" ht="38.25" x14ac:dyDescent="0.2">
      <c r="A3957" t="str">
        <f t="shared" si="61"/>
        <v>2023_918</v>
      </c>
      <c r="D3957" s="126">
        <v>3955</v>
      </c>
      <c r="E3957" s="127">
        <v>918</v>
      </c>
      <c r="F3957" s="127" t="s">
        <v>39</v>
      </c>
      <c r="G3957" s="127">
        <v>918</v>
      </c>
      <c r="H3957" s="127">
        <v>2023</v>
      </c>
      <c r="I3957" s="127">
        <v>0</v>
      </c>
      <c r="J3957" s="127">
        <v>1</v>
      </c>
      <c r="K3957" s="127">
        <v>381.3</v>
      </c>
      <c r="L3957" s="127">
        <v>403.4</v>
      </c>
      <c r="M3957" s="127">
        <v>177634.36</v>
      </c>
      <c r="N3957" s="127">
        <v>225076.97</v>
      </c>
      <c r="O3957" s="127">
        <v>225837.59</v>
      </c>
      <c r="P3957" s="127">
        <v>215061</v>
      </c>
      <c r="Q3957" s="127">
        <v>465.87</v>
      </c>
    </row>
    <row r="3958" spans="1:17" ht="25.5" x14ac:dyDescent="0.2">
      <c r="A3958" t="str">
        <f t="shared" si="61"/>
        <v>2023_936</v>
      </c>
      <c r="D3958" s="126">
        <v>3956</v>
      </c>
      <c r="E3958" s="127">
        <v>936</v>
      </c>
      <c r="F3958" s="127" t="s">
        <v>40</v>
      </c>
      <c r="G3958" s="127">
        <v>936</v>
      </c>
      <c r="H3958" s="127">
        <v>2023</v>
      </c>
      <c r="I3958" s="127">
        <v>0</v>
      </c>
      <c r="J3958" s="127">
        <v>1</v>
      </c>
      <c r="K3958" s="127">
        <v>854.3</v>
      </c>
      <c r="L3958" s="127">
        <v>939.2</v>
      </c>
      <c r="M3958" s="127">
        <v>156721.54999999999</v>
      </c>
      <c r="N3958" s="127">
        <v>209469.33</v>
      </c>
      <c r="O3958" s="127">
        <v>212229.92</v>
      </c>
      <c r="P3958" s="127">
        <v>432899.96</v>
      </c>
      <c r="Q3958" s="127">
        <v>183.45</v>
      </c>
    </row>
    <row r="3959" spans="1:17" x14ac:dyDescent="0.2">
      <c r="A3959" t="str">
        <f t="shared" si="61"/>
        <v>2023_977</v>
      </c>
      <c r="D3959" s="126">
        <v>3957</v>
      </c>
      <c r="E3959" s="127">
        <v>977</v>
      </c>
      <c r="F3959" s="127" t="s">
        <v>41</v>
      </c>
      <c r="G3959" s="127">
        <v>977</v>
      </c>
      <c r="H3959" s="127">
        <v>2023</v>
      </c>
      <c r="I3959" s="127">
        <v>0</v>
      </c>
      <c r="J3959" s="127">
        <v>1</v>
      </c>
      <c r="K3959" s="127">
        <v>573.5</v>
      </c>
      <c r="L3959" s="127">
        <v>944.3</v>
      </c>
      <c r="M3959" s="127">
        <v>177584.25</v>
      </c>
      <c r="N3959" s="127">
        <v>346574.7</v>
      </c>
      <c r="O3959" s="127">
        <v>346574.7</v>
      </c>
      <c r="P3959" s="127">
        <v>273132.96999999997</v>
      </c>
      <c r="Q3959" s="127">
        <v>309.64999999999998</v>
      </c>
    </row>
    <row r="3960" spans="1:17" x14ac:dyDescent="0.2">
      <c r="A3960" t="str">
        <f t="shared" si="61"/>
        <v>2023_981</v>
      </c>
      <c r="D3960" s="126">
        <v>3958</v>
      </c>
      <c r="E3960" s="127">
        <v>981</v>
      </c>
      <c r="F3960" s="127" t="s">
        <v>42</v>
      </c>
      <c r="G3960" s="127">
        <v>981</v>
      </c>
      <c r="H3960" s="127">
        <v>2023</v>
      </c>
      <c r="I3960" s="127">
        <v>0</v>
      </c>
      <c r="J3960" s="127">
        <v>1</v>
      </c>
      <c r="K3960" s="127">
        <v>2011</v>
      </c>
      <c r="L3960" s="127">
        <v>2249.6</v>
      </c>
      <c r="M3960" s="127">
        <v>989159.35</v>
      </c>
      <c r="N3960" s="127">
        <v>701223.23</v>
      </c>
      <c r="O3960" s="127">
        <v>757860.22</v>
      </c>
      <c r="P3960" s="127">
        <v>478831.09</v>
      </c>
      <c r="Q3960" s="127">
        <v>491.87</v>
      </c>
    </row>
    <row r="3961" spans="1:17" x14ac:dyDescent="0.2">
      <c r="A3961" t="str">
        <f t="shared" si="61"/>
        <v>2023_999</v>
      </c>
      <c r="D3961" s="126">
        <v>3959</v>
      </c>
      <c r="E3961" s="127">
        <v>999</v>
      </c>
      <c r="F3961" s="127" t="s">
        <v>43</v>
      </c>
      <c r="G3961" s="127">
        <v>999</v>
      </c>
      <c r="H3961" s="127">
        <v>2023</v>
      </c>
      <c r="I3961" s="127">
        <v>0</v>
      </c>
      <c r="J3961" s="127">
        <v>1</v>
      </c>
      <c r="K3961" s="127">
        <v>1644.7</v>
      </c>
      <c r="L3961" s="127">
        <v>1649.9</v>
      </c>
      <c r="M3961" s="127">
        <v>853068.61</v>
      </c>
      <c r="N3961" s="127">
        <v>504445.54</v>
      </c>
      <c r="O3961" s="127">
        <v>519222.14</v>
      </c>
      <c r="P3961" s="127">
        <v>906110.25</v>
      </c>
      <c r="Q3961" s="127">
        <v>518.67999999999995</v>
      </c>
    </row>
    <row r="3962" spans="1:17" ht="25.5" x14ac:dyDescent="0.2">
      <c r="A3962" t="str">
        <f t="shared" si="61"/>
        <v>2023_1044</v>
      </c>
      <c r="D3962" s="126">
        <v>3960</v>
      </c>
      <c r="E3962" s="127">
        <v>1044</v>
      </c>
      <c r="F3962" s="127" t="s">
        <v>44</v>
      </c>
      <c r="G3962" s="127">
        <v>1044</v>
      </c>
      <c r="H3962" s="127">
        <v>2023</v>
      </c>
      <c r="I3962" s="127">
        <v>0</v>
      </c>
      <c r="J3962" s="127">
        <v>1</v>
      </c>
      <c r="K3962" s="127">
        <v>5520.1</v>
      </c>
      <c r="L3962" s="127">
        <v>5720.6</v>
      </c>
      <c r="M3962" s="127">
        <v>563472.61</v>
      </c>
      <c r="N3962" s="127">
        <v>809664.99</v>
      </c>
      <c r="O3962" s="127">
        <v>810628.66</v>
      </c>
      <c r="P3962" s="127">
        <v>908427.07</v>
      </c>
      <c r="Q3962" s="127">
        <v>102.08</v>
      </c>
    </row>
    <row r="3963" spans="1:17" ht="25.5" x14ac:dyDescent="0.2">
      <c r="A3963" t="str">
        <f t="shared" si="61"/>
        <v>2023_1053</v>
      </c>
      <c r="D3963" s="126">
        <v>3961</v>
      </c>
      <c r="E3963" s="127">
        <v>1053</v>
      </c>
      <c r="F3963" s="127" t="s">
        <v>45</v>
      </c>
      <c r="G3963" s="127">
        <v>1053</v>
      </c>
      <c r="H3963" s="127">
        <v>2023</v>
      </c>
      <c r="I3963" s="127">
        <v>0</v>
      </c>
      <c r="J3963" s="127">
        <v>1</v>
      </c>
      <c r="K3963" s="127">
        <v>15959.3</v>
      </c>
      <c r="L3963" s="127">
        <v>14857.9</v>
      </c>
      <c r="M3963" s="127">
        <v>12028925.76</v>
      </c>
      <c r="N3963" s="127">
        <v>9360990.8699999992</v>
      </c>
      <c r="O3963" s="127">
        <v>11527718.41</v>
      </c>
      <c r="P3963" s="127">
        <v>9005777.6999999993</v>
      </c>
      <c r="Q3963" s="127">
        <v>753.73</v>
      </c>
    </row>
    <row r="3964" spans="1:17" ht="38.25" x14ac:dyDescent="0.2">
      <c r="A3964" t="str">
        <f t="shared" si="61"/>
        <v>2023_1062</v>
      </c>
      <c r="D3964" s="126">
        <v>3962</v>
      </c>
      <c r="E3964" s="127">
        <v>1062</v>
      </c>
      <c r="F3964" s="127" t="s">
        <v>46</v>
      </c>
      <c r="G3964" s="127">
        <v>1062</v>
      </c>
      <c r="H3964" s="127">
        <v>2023</v>
      </c>
      <c r="I3964" s="127">
        <v>0</v>
      </c>
      <c r="J3964" s="127">
        <v>1</v>
      </c>
      <c r="K3964" s="127">
        <v>1201.9000000000001</v>
      </c>
      <c r="L3964" s="127">
        <v>1397.2</v>
      </c>
      <c r="M3964" s="127">
        <v>518399.4</v>
      </c>
      <c r="N3964" s="127">
        <v>776753.57</v>
      </c>
      <c r="O3964" s="127">
        <v>777077.8</v>
      </c>
      <c r="P3964" s="127">
        <v>477839.46</v>
      </c>
      <c r="Q3964" s="127">
        <v>431.32</v>
      </c>
    </row>
    <row r="3965" spans="1:17" ht="25.5" x14ac:dyDescent="0.2">
      <c r="A3965" t="str">
        <f t="shared" si="61"/>
        <v>2023_1071</v>
      </c>
      <c r="D3965" s="126">
        <v>3963</v>
      </c>
      <c r="E3965" s="127">
        <v>1071</v>
      </c>
      <c r="F3965" s="127" t="s">
        <v>47</v>
      </c>
      <c r="G3965" s="127">
        <v>1071</v>
      </c>
      <c r="H3965" s="127">
        <v>2023</v>
      </c>
      <c r="I3965" s="127">
        <v>0</v>
      </c>
      <c r="J3965" s="127">
        <v>1</v>
      </c>
      <c r="K3965" s="127">
        <v>1331.8</v>
      </c>
      <c r="L3965" s="127">
        <v>1280.5</v>
      </c>
      <c r="M3965" s="127">
        <v>1465498.69</v>
      </c>
      <c r="N3965" s="127">
        <v>601298.12</v>
      </c>
      <c r="O3965" s="127">
        <v>611321.31999999995</v>
      </c>
      <c r="P3965" s="127">
        <v>442457.86</v>
      </c>
      <c r="Q3965" s="127">
        <v>1100.3900000000001</v>
      </c>
    </row>
    <row r="3966" spans="1:17" ht="25.5" x14ac:dyDescent="0.2">
      <c r="A3966" t="str">
        <f t="shared" si="61"/>
        <v>2023_1089</v>
      </c>
      <c r="D3966" s="126">
        <v>3964</v>
      </c>
      <c r="E3966" s="127">
        <v>1089</v>
      </c>
      <c r="F3966" s="127" t="s">
        <v>48</v>
      </c>
      <c r="G3966" s="127">
        <v>1089</v>
      </c>
      <c r="H3966" s="127">
        <v>2023</v>
      </c>
      <c r="I3966" s="127">
        <v>0</v>
      </c>
      <c r="J3966" s="127">
        <v>1</v>
      </c>
      <c r="K3966" s="127">
        <v>434.4</v>
      </c>
      <c r="L3966" s="127">
        <v>414.7</v>
      </c>
      <c r="M3966" s="127">
        <v>655939.57999999996</v>
      </c>
      <c r="N3966" s="127">
        <v>501372.6</v>
      </c>
      <c r="O3966" s="127">
        <v>508164.55</v>
      </c>
      <c r="P3966" s="127">
        <v>229362.96</v>
      </c>
      <c r="Q3966" s="127">
        <v>1509.99</v>
      </c>
    </row>
    <row r="3967" spans="1:17" ht="25.5" x14ac:dyDescent="0.2">
      <c r="A3967" t="str">
        <f t="shared" si="61"/>
        <v>2023_1080</v>
      </c>
      <c r="D3967" s="126">
        <v>3965</v>
      </c>
      <c r="E3967" s="127">
        <v>1080</v>
      </c>
      <c r="F3967" s="127" t="s">
        <v>327</v>
      </c>
      <c r="G3967" s="127">
        <v>1080</v>
      </c>
      <c r="H3967" s="127">
        <v>2023</v>
      </c>
      <c r="I3967" s="127">
        <v>0</v>
      </c>
      <c r="J3967" s="127">
        <v>1</v>
      </c>
      <c r="K3967" s="127">
        <v>451.7</v>
      </c>
      <c r="L3967" s="127">
        <v>437.1</v>
      </c>
      <c r="M3967" s="127">
        <v>240423.52</v>
      </c>
      <c r="N3967" s="127">
        <v>150037.13</v>
      </c>
      <c r="O3967" s="127">
        <v>153080.38</v>
      </c>
      <c r="P3967" s="127">
        <v>154606.38</v>
      </c>
      <c r="Q3967" s="127">
        <v>532.26</v>
      </c>
    </row>
    <row r="3968" spans="1:17" ht="25.5" x14ac:dyDescent="0.2">
      <c r="A3968" t="str">
        <f t="shared" si="61"/>
        <v>2023_1082</v>
      </c>
      <c r="D3968" s="126">
        <v>3966</v>
      </c>
      <c r="E3968" s="127">
        <v>1082</v>
      </c>
      <c r="F3968" s="127" t="s">
        <v>296</v>
      </c>
      <c r="G3968" s="127">
        <v>1082</v>
      </c>
      <c r="H3968" s="127">
        <v>2023</v>
      </c>
      <c r="I3968" s="127">
        <v>0</v>
      </c>
      <c r="J3968" s="127">
        <v>1</v>
      </c>
      <c r="K3968" s="127">
        <v>1452.9</v>
      </c>
      <c r="L3968" s="127">
        <v>1525</v>
      </c>
      <c r="M3968" s="127">
        <v>1331749.18</v>
      </c>
      <c r="N3968" s="127">
        <v>489625.82</v>
      </c>
      <c r="O3968" s="127">
        <v>535513.81999999995</v>
      </c>
      <c r="P3968" s="127">
        <v>428441</v>
      </c>
      <c r="Q3968" s="127">
        <v>916.61</v>
      </c>
    </row>
    <row r="3969" spans="1:17" ht="25.5" x14ac:dyDescent="0.2">
      <c r="A3969" t="str">
        <f t="shared" si="61"/>
        <v>2023_1093</v>
      </c>
      <c r="D3969" s="126">
        <v>3967</v>
      </c>
      <c r="E3969" s="127">
        <v>1093</v>
      </c>
      <c r="F3969" s="127" t="s">
        <v>49</v>
      </c>
      <c r="G3969" s="127">
        <v>1093</v>
      </c>
      <c r="H3969" s="127">
        <v>2023</v>
      </c>
      <c r="I3969" s="127">
        <v>0</v>
      </c>
      <c r="J3969" s="127">
        <v>1</v>
      </c>
      <c r="K3969" s="127">
        <v>642.70000000000005</v>
      </c>
      <c r="L3969" s="127">
        <v>655.1</v>
      </c>
      <c r="M3969" s="127">
        <v>370019.47</v>
      </c>
      <c r="N3969" s="127">
        <v>301949.21000000002</v>
      </c>
      <c r="O3969" s="127">
        <v>302312.52</v>
      </c>
      <c r="P3969" s="127">
        <v>292366.21999999997</v>
      </c>
      <c r="Q3969" s="127">
        <v>575.73</v>
      </c>
    </row>
    <row r="3970" spans="1:17" ht="25.5" x14ac:dyDescent="0.2">
      <c r="A3970" t="str">
        <f t="shared" si="61"/>
        <v>2023_1079</v>
      </c>
      <c r="D3970" s="126">
        <v>3968</v>
      </c>
      <c r="E3970" s="127">
        <v>1079</v>
      </c>
      <c r="F3970" s="127" t="s">
        <v>50</v>
      </c>
      <c r="G3970" s="127">
        <v>1079</v>
      </c>
      <c r="H3970" s="127">
        <v>2023</v>
      </c>
      <c r="I3970" s="127">
        <v>0</v>
      </c>
      <c r="J3970" s="127">
        <v>1</v>
      </c>
      <c r="K3970" s="127">
        <v>803.1</v>
      </c>
      <c r="L3970" s="127">
        <v>1191.9000000000001</v>
      </c>
      <c r="M3970" s="127">
        <v>138146.01999999999</v>
      </c>
      <c r="N3970" s="127">
        <v>0</v>
      </c>
      <c r="O3970" s="127">
        <v>0</v>
      </c>
      <c r="P3970" s="127">
        <v>375725.03</v>
      </c>
      <c r="Q3970" s="127">
        <v>172.02</v>
      </c>
    </row>
    <row r="3971" spans="1:17" ht="25.5" x14ac:dyDescent="0.2">
      <c r="A3971" t="str">
        <f t="shared" si="61"/>
        <v>2023_1095</v>
      </c>
      <c r="D3971" s="126">
        <v>3969</v>
      </c>
      <c r="E3971" s="127">
        <v>1095</v>
      </c>
      <c r="F3971" s="127" t="s">
        <v>51</v>
      </c>
      <c r="G3971" s="127">
        <v>1095</v>
      </c>
      <c r="H3971" s="127">
        <v>2023</v>
      </c>
      <c r="I3971" s="127">
        <v>0</v>
      </c>
      <c r="J3971" s="127">
        <v>1</v>
      </c>
      <c r="K3971" s="127">
        <v>765.1</v>
      </c>
      <c r="L3971" s="127">
        <v>753.1</v>
      </c>
      <c r="M3971" s="127">
        <v>214191</v>
      </c>
      <c r="N3971" s="127">
        <v>249958.61</v>
      </c>
      <c r="O3971" s="127">
        <v>250460.24</v>
      </c>
      <c r="P3971" s="127">
        <v>288182.84999999998</v>
      </c>
      <c r="Q3971" s="127">
        <v>279.95</v>
      </c>
    </row>
    <row r="3972" spans="1:17" ht="25.5" x14ac:dyDescent="0.2">
      <c r="A3972" t="str">
        <f t="shared" ref="A3972:A4035" si="62">CONCATENATE(H3972,"_",G3972)</f>
        <v>2023_4772</v>
      </c>
      <c r="D3972" s="126">
        <v>3970</v>
      </c>
      <c r="E3972" s="127">
        <v>4772</v>
      </c>
      <c r="F3972" s="127" t="s">
        <v>52</v>
      </c>
      <c r="G3972" s="127">
        <v>4772</v>
      </c>
      <c r="H3972" s="127">
        <v>2023</v>
      </c>
      <c r="I3972" s="127">
        <v>0</v>
      </c>
      <c r="J3972" s="127">
        <v>1</v>
      </c>
      <c r="K3972" s="127">
        <v>805.3</v>
      </c>
      <c r="L3972" s="127">
        <v>745.1</v>
      </c>
      <c r="M3972" s="127">
        <v>428257.78</v>
      </c>
      <c r="N3972" s="127">
        <v>703694.67</v>
      </c>
      <c r="O3972" s="127">
        <v>762492.87</v>
      </c>
      <c r="P3972" s="127">
        <v>481293.29</v>
      </c>
      <c r="Q3972" s="127">
        <v>531.79999999999995</v>
      </c>
    </row>
    <row r="3973" spans="1:17" x14ac:dyDescent="0.2">
      <c r="A3973" t="str">
        <f t="shared" si="62"/>
        <v>2023_1107</v>
      </c>
      <c r="D3973" s="126">
        <v>3971</v>
      </c>
      <c r="E3973" s="127">
        <v>1107</v>
      </c>
      <c r="F3973" s="127" t="s">
        <v>53</v>
      </c>
      <c r="G3973" s="127">
        <v>1107</v>
      </c>
      <c r="H3973" s="127">
        <v>2023</v>
      </c>
      <c r="I3973" s="127">
        <v>0</v>
      </c>
      <c r="J3973" s="127">
        <v>1</v>
      </c>
      <c r="K3973" s="127">
        <v>1271.3</v>
      </c>
      <c r="L3973" s="127">
        <v>1225</v>
      </c>
      <c r="M3973" s="127">
        <v>1421229.13</v>
      </c>
      <c r="N3973" s="127">
        <v>300157.44</v>
      </c>
      <c r="O3973" s="127">
        <v>300274.13</v>
      </c>
      <c r="P3973" s="127">
        <v>288811.37</v>
      </c>
      <c r="Q3973" s="127">
        <v>1117.93</v>
      </c>
    </row>
    <row r="3974" spans="1:17" ht="25.5" x14ac:dyDescent="0.2">
      <c r="A3974" t="str">
        <f t="shared" si="62"/>
        <v>2023_1116</v>
      </c>
      <c r="D3974" s="126">
        <v>3972</v>
      </c>
      <c r="E3974" s="127">
        <v>1116</v>
      </c>
      <c r="F3974" s="127" t="s">
        <v>54</v>
      </c>
      <c r="G3974" s="127">
        <v>1116</v>
      </c>
      <c r="H3974" s="127">
        <v>2023</v>
      </c>
      <c r="I3974" s="127">
        <v>0</v>
      </c>
      <c r="J3974" s="127">
        <v>1</v>
      </c>
      <c r="K3974" s="127">
        <v>1489.8</v>
      </c>
      <c r="L3974" s="127">
        <v>1489.8</v>
      </c>
      <c r="M3974" s="127">
        <v>472699.49</v>
      </c>
      <c r="N3974" s="127">
        <v>430629.41</v>
      </c>
      <c r="O3974" s="127">
        <v>445025.4</v>
      </c>
      <c r="P3974" s="127">
        <v>730129.26</v>
      </c>
      <c r="Q3974" s="127">
        <v>317.29000000000002</v>
      </c>
    </row>
    <row r="3975" spans="1:17" ht="25.5" x14ac:dyDescent="0.2">
      <c r="A3975" t="str">
        <f t="shared" si="62"/>
        <v>2023_1134</v>
      </c>
      <c r="D3975" s="126">
        <v>3973</v>
      </c>
      <c r="E3975" s="127">
        <v>1134</v>
      </c>
      <c r="F3975" s="127" t="s">
        <v>55</v>
      </c>
      <c r="G3975" s="127">
        <v>1134</v>
      </c>
      <c r="H3975" s="127">
        <v>2023</v>
      </c>
      <c r="I3975" s="127">
        <v>0</v>
      </c>
      <c r="J3975" s="127">
        <v>1</v>
      </c>
      <c r="K3975" s="127">
        <v>287.2</v>
      </c>
      <c r="L3975" s="127">
        <v>172.5</v>
      </c>
      <c r="M3975" s="127">
        <v>581035.59</v>
      </c>
      <c r="N3975" s="127">
        <v>229845.29</v>
      </c>
      <c r="O3975" s="127">
        <v>249602.41</v>
      </c>
      <c r="P3975" s="127">
        <v>119272.46</v>
      </c>
      <c r="Q3975" s="127">
        <v>2023.1</v>
      </c>
    </row>
    <row r="3976" spans="1:17" x14ac:dyDescent="0.2">
      <c r="A3976" t="str">
        <f t="shared" si="62"/>
        <v>2023_1152</v>
      </c>
      <c r="D3976" s="126">
        <v>3974</v>
      </c>
      <c r="E3976" s="127">
        <v>1152</v>
      </c>
      <c r="F3976" s="127" t="s">
        <v>56</v>
      </c>
      <c r="G3976" s="127">
        <v>1152</v>
      </c>
      <c r="H3976" s="127">
        <v>2023</v>
      </c>
      <c r="I3976" s="127">
        <v>0</v>
      </c>
      <c r="J3976" s="127">
        <v>1</v>
      </c>
      <c r="K3976" s="127">
        <v>1035.3</v>
      </c>
      <c r="L3976" s="127">
        <v>1148.4000000000001</v>
      </c>
      <c r="M3976" s="127">
        <v>1006905.93</v>
      </c>
      <c r="N3976" s="127">
        <v>430997.97</v>
      </c>
      <c r="O3976" s="127">
        <v>469906.78</v>
      </c>
      <c r="P3976" s="127">
        <v>423258.95</v>
      </c>
      <c r="Q3976" s="127">
        <v>972.57</v>
      </c>
    </row>
    <row r="3977" spans="1:17" x14ac:dyDescent="0.2">
      <c r="A3977" t="str">
        <f t="shared" si="62"/>
        <v>2023_1197</v>
      </c>
      <c r="D3977" s="126">
        <v>3975</v>
      </c>
      <c r="E3977" s="127">
        <v>1197</v>
      </c>
      <c r="F3977" s="127" t="s">
        <v>57</v>
      </c>
      <c r="G3977" s="127">
        <v>1197</v>
      </c>
      <c r="H3977" s="127">
        <v>2023</v>
      </c>
      <c r="I3977" s="127">
        <v>0</v>
      </c>
      <c r="J3977" s="127">
        <v>1</v>
      </c>
      <c r="K3977" s="127">
        <v>989.1</v>
      </c>
      <c r="L3977" s="127">
        <v>1039.3</v>
      </c>
      <c r="M3977" s="127">
        <v>449574.19</v>
      </c>
      <c r="N3977" s="127">
        <v>515764.55</v>
      </c>
      <c r="O3977" s="127">
        <v>516030.92</v>
      </c>
      <c r="P3977" s="127">
        <v>323907.76</v>
      </c>
      <c r="Q3977" s="127">
        <v>454.53</v>
      </c>
    </row>
    <row r="3978" spans="1:17" ht="38.25" x14ac:dyDescent="0.2">
      <c r="A3978" t="str">
        <f t="shared" si="62"/>
        <v>2023_1206</v>
      </c>
      <c r="D3978" s="126">
        <v>3976</v>
      </c>
      <c r="E3978" s="127">
        <v>1206</v>
      </c>
      <c r="F3978" s="127" t="s">
        <v>58</v>
      </c>
      <c r="G3978" s="127">
        <v>1206</v>
      </c>
      <c r="H3978" s="127">
        <v>2023</v>
      </c>
      <c r="I3978" s="127">
        <v>0</v>
      </c>
      <c r="J3978" s="127">
        <v>1</v>
      </c>
      <c r="K3978" s="127">
        <v>1011.1</v>
      </c>
      <c r="L3978" s="127">
        <v>977.2</v>
      </c>
      <c r="M3978" s="127">
        <v>406146.74</v>
      </c>
      <c r="N3978" s="127">
        <v>503591.63</v>
      </c>
      <c r="O3978" s="127">
        <v>508006.49</v>
      </c>
      <c r="P3978" s="127">
        <v>692270.7</v>
      </c>
      <c r="Q3978" s="127">
        <v>401.69</v>
      </c>
    </row>
    <row r="3979" spans="1:17" x14ac:dyDescent="0.2">
      <c r="A3979" t="str">
        <f t="shared" si="62"/>
        <v>2023_1211</v>
      </c>
      <c r="D3979" s="126">
        <v>3977</v>
      </c>
      <c r="E3979" s="127">
        <v>1211</v>
      </c>
      <c r="F3979" s="127" t="s">
        <v>59</v>
      </c>
      <c r="G3979" s="127">
        <v>1211</v>
      </c>
      <c r="H3979" s="127">
        <v>2023</v>
      </c>
      <c r="I3979" s="127">
        <v>0</v>
      </c>
      <c r="J3979" s="127">
        <v>1</v>
      </c>
      <c r="K3979" s="127">
        <v>1442.5</v>
      </c>
      <c r="L3979" s="127">
        <v>1297.5999999999999</v>
      </c>
      <c r="M3979" s="127">
        <v>323417.93</v>
      </c>
      <c r="N3979" s="127">
        <v>800734.63</v>
      </c>
      <c r="O3979" s="127">
        <v>804154.23</v>
      </c>
      <c r="P3979" s="127">
        <v>601401.69999999995</v>
      </c>
      <c r="Q3979" s="127">
        <v>224.21</v>
      </c>
    </row>
    <row r="3980" spans="1:17" ht="25.5" x14ac:dyDescent="0.2">
      <c r="A3980" t="str">
        <f t="shared" si="62"/>
        <v>2023_1215</v>
      </c>
      <c r="D3980" s="126">
        <v>3978</v>
      </c>
      <c r="E3980" s="127">
        <v>1215</v>
      </c>
      <c r="F3980" s="127" t="s">
        <v>60</v>
      </c>
      <c r="G3980" s="127">
        <v>1215</v>
      </c>
      <c r="H3980" s="127">
        <v>2023</v>
      </c>
      <c r="I3980" s="127">
        <v>0</v>
      </c>
      <c r="J3980" s="127">
        <v>1</v>
      </c>
      <c r="K3980" s="127">
        <v>289.39999999999998</v>
      </c>
      <c r="L3980" s="127">
        <v>282</v>
      </c>
      <c r="M3980" s="127">
        <v>23839.53</v>
      </c>
      <c r="N3980" s="127">
        <v>134852.35999999999</v>
      </c>
      <c r="O3980" s="127">
        <v>135973.57999999999</v>
      </c>
      <c r="P3980" s="127">
        <v>145476.81</v>
      </c>
      <c r="Q3980" s="127">
        <v>82.38</v>
      </c>
    </row>
    <row r="3981" spans="1:17" ht="38.25" x14ac:dyDescent="0.2">
      <c r="A3981" t="str">
        <f t="shared" si="62"/>
        <v>2023_1218</v>
      </c>
      <c r="D3981" s="126">
        <v>3979</v>
      </c>
      <c r="E3981" s="127">
        <v>1218</v>
      </c>
      <c r="F3981" s="127" t="s">
        <v>61</v>
      </c>
      <c r="G3981" s="127">
        <v>1218</v>
      </c>
      <c r="H3981" s="127">
        <v>2023</v>
      </c>
      <c r="I3981" s="127">
        <v>0</v>
      </c>
      <c r="J3981" s="127">
        <v>1</v>
      </c>
      <c r="K3981" s="127">
        <v>290.10000000000002</v>
      </c>
      <c r="L3981" s="127">
        <v>61</v>
      </c>
      <c r="M3981" s="127">
        <v>409332.51</v>
      </c>
      <c r="N3981" s="127">
        <v>249641.09</v>
      </c>
      <c r="O3981" s="127">
        <v>251249.61</v>
      </c>
      <c r="P3981" s="127">
        <v>188216.05</v>
      </c>
      <c r="Q3981" s="127">
        <v>1411</v>
      </c>
    </row>
    <row r="3982" spans="1:17" ht="25.5" x14ac:dyDescent="0.2">
      <c r="A3982" t="str">
        <f t="shared" si="62"/>
        <v>2023_2763</v>
      </c>
      <c r="D3982" s="126">
        <v>3980</v>
      </c>
      <c r="E3982" s="127">
        <v>2763</v>
      </c>
      <c r="F3982" s="127" t="s">
        <v>62</v>
      </c>
      <c r="G3982" s="127">
        <v>2763</v>
      </c>
      <c r="H3982" s="127">
        <v>2023</v>
      </c>
      <c r="I3982" s="127">
        <v>0</v>
      </c>
      <c r="J3982" s="127">
        <v>1</v>
      </c>
      <c r="K3982" s="127">
        <v>641.9</v>
      </c>
      <c r="L3982" s="127">
        <v>1460.3</v>
      </c>
      <c r="M3982" s="127">
        <v>259943.23</v>
      </c>
      <c r="N3982" s="127">
        <v>300787.98</v>
      </c>
      <c r="O3982" s="127">
        <v>340049.1</v>
      </c>
      <c r="P3982" s="127">
        <v>304826.99</v>
      </c>
      <c r="Q3982" s="127">
        <v>404.96</v>
      </c>
    </row>
    <row r="3983" spans="1:17" ht="38.25" x14ac:dyDescent="0.2">
      <c r="A3983" t="str">
        <f t="shared" si="62"/>
        <v>2023_1221</v>
      </c>
      <c r="D3983" s="126">
        <v>3981</v>
      </c>
      <c r="E3983" s="127">
        <v>1221</v>
      </c>
      <c r="F3983" s="127" t="s">
        <v>328</v>
      </c>
      <c r="G3983" s="127">
        <v>1221</v>
      </c>
      <c r="H3983" s="127">
        <v>2023</v>
      </c>
      <c r="I3983" s="127">
        <v>0</v>
      </c>
      <c r="J3983" s="127">
        <v>1</v>
      </c>
      <c r="K3983" s="127">
        <v>2937.9</v>
      </c>
      <c r="L3983" s="127">
        <v>2919.8</v>
      </c>
      <c r="M3983" s="127">
        <v>257558.15</v>
      </c>
      <c r="N3983" s="127">
        <v>999475.65</v>
      </c>
      <c r="O3983" s="127">
        <v>1006933.56</v>
      </c>
      <c r="P3983" s="127">
        <v>1056522.3500000001</v>
      </c>
      <c r="Q3983" s="127">
        <v>87.67</v>
      </c>
    </row>
    <row r="3984" spans="1:17" ht="25.5" x14ac:dyDescent="0.2">
      <c r="A3984" t="str">
        <f t="shared" si="62"/>
        <v>2023_1233</v>
      </c>
      <c r="D3984" s="126">
        <v>3982</v>
      </c>
      <c r="E3984" s="127">
        <v>1233</v>
      </c>
      <c r="F3984" s="127" t="s">
        <v>63</v>
      </c>
      <c r="G3984" s="127">
        <v>1233</v>
      </c>
      <c r="H3984" s="127">
        <v>2023</v>
      </c>
      <c r="I3984" s="127">
        <v>0</v>
      </c>
      <c r="J3984" s="127">
        <v>1</v>
      </c>
      <c r="K3984" s="127">
        <v>1173.0999999999999</v>
      </c>
      <c r="L3984" s="127">
        <v>1411.3</v>
      </c>
      <c r="M3984" s="127">
        <v>1293111.1599999999</v>
      </c>
      <c r="N3984" s="127">
        <v>623220.12</v>
      </c>
      <c r="O3984" s="127">
        <v>664727.37</v>
      </c>
      <c r="P3984" s="127">
        <v>504262.3</v>
      </c>
      <c r="Q3984" s="127">
        <v>1102.3</v>
      </c>
    </row>
    <row r="3985" spans="1:17" x14ac:dyDescent="0.2">
      <c r="A3985" t="str">
        <f t="shared" si="62"/>
        <v>2023_1278</v>
      </c>
      <c r="D3985" s="126">
        <v>3983</v>
      </c>
      <c r="E3985" s="127">
        <v>1278</v>
      </c>
      <c r="F3985" s="127" t="s">
        <v>64</v>
      </c>
      <c r="G3985" s="127">
        <v>1278</v>
      </c>
      <c r="H3985" s="127">
        <v>2023</v>
      </c>
      <c r="I3985" s="127">
        <v>0</v>
      </c>
      <c r="J3985" s="127">
        <v>1</v>
      </c>
      <c r="K3985" s="127">
        <v>3604.2</v>
      </c>
      <c r="L3985" s="127">
        <v>3249.2</v>
      </c>
      <c r="M3985" s="127">
        <v>986232.57</v>
      </c>
      <c r="N3985" s="127">
        <v>991768.68</v>
      </c>
      <c r="O3985" s="127">
        <v>993277.62</v>
      </c>
      <c r="P3985" s="127">
        <v>731336.6</v>
      </c>
      <c r="Q3985" s="127">
        <v>273.63</v>
      </c>
    </row>
    <row r="3986" spans="1:17" ht="25.5" x14ac:dyDescent="0.2">
      <c r="A3986" t="str">
        <f t="shared" si="62"/>
        <v>2023_1332</v>
      </c>
      <c r="D3986" s="126">
        <v>3984</v>
      </c>
      <c r="E3986" s="127">
        <v>1332</v>
      </c>
      <c r="F3986" s="127" t="s">
        <v>65</v>
      </c>
      <c r="G3986" s="127">
        <v>1332</v>
      </c>
      <c r="H3986" s="127">
        <v>2023</v>
      </c>
      <c r="I3986" s="127">
        <v>0</v>
      </c>
      <c r="J3986" s="127">
        <v>1</v>
      </c>
      <c r="K3986" s="127">
        <v>707.2</v>
      </c>
      <c r="L3986" s="127">
        <v>659</v>
      </c>
      <c r="M3986" s="127">
        <v>370525.95</v>
      </c>
      <c r="N3986" s="127">
        <v>221320</v>
      </c>
      <c r="O3986" s="127">
        <v>222100.48000000001</v>
      </c>
      <c r="P3986" s="127">
        <v>201776.02</v>
      </c>
      <c r="Q3986" s="127">
        <v>523.92999999999995</v>
      </c>
    </row>
    <row r="3987" spans="1:17" ht="38.25" x14ac:dyDescent="0.2">
      <c r="A3987" t="str">
        <f t="shared" si="62"/>
        <v>2023_1337</v>
      </c>
      <c r="D3987" s="126">
        <v>3985</v>
      </c>
      <c r="E3987" s="127">
        <v>1337</v>
      </c>
      <c r="F3987" s="127" t="s">
        <v>329</v>
      </c>
      <c r="G3987" s="127">
        <v>1337</v>
      </c>
      <c r="H3987" s="127">
        <v>2023</v>
      </c>
      <c r="I3987" s="127">
        <v>0</v>
      </c>
      <c r="J3987" s="127">
        <v>1</v>
      </c>
      <c r="K3987" s="127">
        <v>5147.8999999999996</v>
      </c>
      <c r="L3987" s="127">
        <v>5484.4</v>
      </c>
      <c r="M3987" s="127">
        <v>5450208.2599999998</v>
      </c>
      <c r="N3987" s="127">
        <v>5085564.78</v>
      </c>
      <c r="O3987" s="127">
        <v>5619909.8700000001</v>
      </c>
      <c r="P3987" s="127">
        <v>2166305.6</v>
      </c>
      <c r="Q3987" s="127">
        <v>1058.72</v>
      </c>
    </row>
    <row r="3988" spans="1:17" ht="25.5" x14ac:dyDescent="0.2">
      <c r="A3988" t="str">
        <f t="shared" si="62"/>
        <v>2023_1350</v>
      </c>
      <c r="D3988" s="126">
        <v>3986</v>
      </c>
      <c r="E3988" s="127">
        <v>1350</v>
      </c>
      <c r="F3988" s="127" t="s">
        <v>66</v>
      </c>
      <c r="G3988" s="127">
        <v>1350</v>
      </c>
      <c r="H3988" s="127">
        <v>2023</v>
      </c>
      <c r="I3988" s="127">
        <v>0</v>
      </c>
      <c r="J3988" s="127">
        <v>1</v>
      </c>
      <c r="K3988" s="127">
        <v>463.9</v>
      </c>
      <c r="L3988" s="127">
        <v>394.2</v>
      </c>
      <c r="M3988" s="127">
        <v>347269.61</v>
      </c>
      <c r="N3988" s="127">
        <v>233850.12</v>
      </c>
      <c r="O3988" s="127">
        <v>235441.72</v>
      </c>
      <c r="P3988" s="127">
        <v>295067.58</v>
      </c>
      <c r="Q3988" s="127">
        <v>748.59</v>
      </c>
    </row>
    <row r="3989" spans="1:17" ht="25.5" x14ac:dyDescent="0.2">
      <c r="A3989" t="str">
        <f t="shared" si="62"/>
        <v>2023_1359</v>
      </c>
      <c r="D3989" s="126">
        <v>3987</v>
      </c>
      <c r="E3989" s="127">
        <v>1359</v>
      </c>
      <c r="F3989" s="127" t="s">
        <v>330</v>
      </c>
      <c r="G3989" s="127">
        <v>1359</v>
      </c>
      <c r="H3989" s="127">
        <v>2023</v>
      </c>
      <c r="I3989" s="127">
        <v>0</v>
      </c>
      <c r="J3989" s="127">
        <v>1</v>
      </c>
      <c r="K3989" s="127">
        <v>452.9</v>
      </c>
      <c r="L3989" s="127">
        <v>350.9</v>
      </c>
      <c r="M3989" s="127">
        <v>195545.67</v>
      </c>
      <c r="N3989" s="127">
        <v>0</v>
      </c>
      <c r="O3989" s="127">
        <v>0</v>
      </c>
      <c r="P3989" s="127">
        <v>257800.57</v>
      </c>
      <c r="Q3989" s="127">
        <v>431.76</v>
      </c>
    </row>
    <row r="3990" spans="1:17" ht="25.5" x14ac:dyDescent="0.2">
      <c r="A3990" t="str">
        <f t="shared" si="62"/>
        <v>2023_1368</v>
      </c>
      <c r="D3990" s="126">
        <v>3988</v>
      </c>
      <c r="E3990" s="127">
        <v>1368</v>
      </c>
      <c r="F3990" s="127" t="s">
        <v>67</v>
      </c>
      <c r="G3990" s="127">
        <v>1368</v>
      </c>
      <c r="H3990" s="127">
        <v>2023</v>
      </c>
      <c r="I3990" s="127">
        <v>0</v>
      </c>
      <c r="J3990" s="127">
        <v>1</v>
      </c>
      <c r="K3990" s="127">
        <v>741.9</v>
      </c>
      <c r="L3990" s="127">
        <v>627</v>
      </c>
      <c r="M3990" s="127">
        <v>1491903.19</v>
      </c>
      <c r="N3990" s="127">
        <v>351475.65</v>
      </c>
      <c r="O3990" s="127">
        <v>392718.39</v>
      </c>
      <c r="P3990" s="127">
        <v>238856.89</v>
      </c>
      <c r="Q3990" s="127">
        <v>2010.92</v>
      </c>
    </row>
    <row r="3991" spans="1:17" ht="38.25" x14ac:dyDescent="0.2">
      <c r="A3991" t="str">
        <f t="shared" si="62"/>
        <v>2023_1413</v>
      </c>
      <c r="D3991" s="126">
        <v>3989</v>
      </c>
      <c r="E3991" s="127">
        <v>1413</v>
      </c>
      <c r="F3991" s="127" t="s">
        <v>68</v>
      </c>
      <c r="G3991" s="127">
        <v>1413</v>
      </c>
      <c r="H3991" s="127">
        <v>2023</v>
      </c>
      <c r="I3991" s="127">
        <v>0</v>
      </c>
      <c r="J3991" s="127">
        <v>1</v>
      </c>
      <c r="K3991" s="127">
        <v>425</v>
      </c>
      <c r="L3991" s="127">
        <v>404</v>
      </c>
      <c r="M3991" s="127">
        <v>91561.33</v>
      </c>
      <c r="N3991" s="127">
        <v>160224.99</v>
      </c>
      <c r="O3991" s="127">
        <v>162092.35999999999</v>
      </c>
      <c r="P3991" s="127">
        <v>208675.14</v>
      </c>
      <c r="Q3991" s="127">
        <v>215.44</v>
      </c>
    </row>
    <row r="3992" spans="1:17" x14ac:dyDescent="0.2">
      <c r="A3992" t="str">
        <f t="shared" si="62"/>
        <v>2023_1431</v>
      </c>
      <c r="D3992" s="126">
        <v>3990</v>
      </c>
      <c r="E3992" s="127">
        <v>1431</v>
      </c>
      <c r="F3992" s="127" t="s">
        <v>69</v>
      </c>
      <c r="G3992" s="127">
        <v>1431</v>
      </c>
      <c r="H3992" s="127">
        <v>2023</v>
      </c>
      <c r="I3992" s="127">
        <v>0</v>
      </c>
      <c r="J3992" s="127">
        <v>1</v>
      </c>
      <c r="K3992" s="127">
        <v>382.1</v>
      </c>
      <c r="L3992" s="127">
        <v>400</v>
      </c>
      <c r="M3992" s="127">
        <v>936472.56</v>
      </c>
      <c r="N3992" s="127">
        <v>399939.4</v>
      </c>
      <c r="O3992" s="127">
        <v>426195.14</v>
      </c>
      <c r="P3992" s="127">
        <v>307744.8</v>
      </c>
      <c r="Q3992" s="127">
        <v>2450.86</v>
      </c>
    </row>
    <row r="3993" spans="1:17" ht="25.5" x14ac:dyDescent="0.2">
      <c r="A3993" t="str">
        <f t="shared" si="62"/>
        <v>2023_1476</v>
      </c>
      <c r="D3993" s="126">
        <v>3991</v>
      </c>
      <c r="E3993" s="127">
        <v>1476</v>
      </c>
      <c r="F3993" s="127" t="s">
        <v>70</v>
      </c>
      <c r="G3993" s="127">
        <v>1476</v>
      </c>
      <c r="H3993" s="127">
        <v>2023</v>
      </c>
      <c r="I3993" s="127">
        <v>0</v>
      </c>
      <c r="J3993" s="127">
        <v>1</v>
      </c>
      <c r="K3993" s="127">
        <v>8707.7000000000007</v>
      </c>
      <c r="L3993" s="127">
        <v>8288.2999999999993</v>
      </c>
      <c r="M3993" s="127">
        <v>1912010.55</v>
      </c>
      <c r="N3993" s="127">
        <v>1599395.1</v>
      </c>
      <c r="O3993" s="127">
        <v>1599395.1</v>
      </c>
      <c r="P3993" s="127">
        <v>2123944.2599999998</v>
      </c>
      <c r="Q3993" s="127">
        <v>219.58</v>
      </c>
    </row>
    <row r="3994" spans="1:17" x14ac:dyDescent="0.2">
      <c r="A3994" t="str">
        <f t="shared" si="62"/>
        <v>2023_1503</v>
      </c>
      <c r="D3994" s="126">
        <v>3992</v>
      </c>
      <c r="E3994" s="127">
        <v>1503</v>
      </c>
      <c r="F3994" s="127" t="s">
        <v>71</v>
      </c>
      <c r="G3994" s="127">
        <v>1503</v>
      </c>
      <c r="H3994" s="127">
        <v>2023</v>
      </c>
      <c r="I3994" s="127">
        <v>0</v>
      </c>
      <c r="J3994" s="127">
        <v>1</v>
      </c>
      <c r="K3994" s="127">
        <v>1397</v>
      </c>
      <c r="L3994" s="127">
        <v>1343</v>
      </c>
      <c r="M3994" s="127">
        <v>667752.14</v>
      </c>
      <c r="N3994" s="127">
        <v>1103150.0800000001</v>
      </c>
      <c r="O3994" s="127">
        <v>1105357.78</v>
      </c>
      <c r="P3994" s="127">
        <v>1187935.95</v>
      </c>
      <c r="Q3994" s="127">
        <v>477.99</v>
      </c>
    </row>
    <row r="3995" spans="1:17" ht="38.25" x14ac:dyDescent="0.2">
      <c r="A3995" t="str">
        <f t="shared" si="62"/>
        <v>2023_1576</v>
      </c>
      <c r="D3995" s="126">
        <v>3993</v>
      </c>
      <c r="E3995" s="127">
        <v>1576</v>
      </c>
      <c r="F3995" s="127" t="s">
        <v>72</v>
      </c>
      <c r="G3995" s="127">
        <v>1576</v>
      </c>
      <c r="H3995" s="127">
        <v>2023</v>
      </c>
      <c r="I3995" s="127">
        <v>0</v>
      </c>
      <c r="J3995" s="127">
        <v>1</v>
      </c>
      <c r="K3995" s="127">
        <v>3478</v>
      </c>
      <c r="L3995" s="127">
        <v>3539.3</v>
      </c>
      <c r="M3995" s="127">
        <v>1796577.14</v>
      </c>
      <c r="N3995" s="127">
        <v>399760.04</v>
      </c>
      <c r="O3995" s="127">
        <v>403017.94</v>
      </c>
      <c r="P3995" s="127">
        <v>901962.46</v>
      </c>
      <c r="Q3995" s="127">
        <v>516.54999999999995</v>
      </c>
    </row>
    <row r="3996" spans="1:17" x14ac:dyDescent="0.2">
      <c r="A3996" t="str">
        <f t="shared" si="62"/>
        <v>2023_1602</v>
      </c>
      <c r="D3996" s="126">
        <v>3994</v>
      </c>
      <c r="E3996" s="127">
        <v>1602</v>
      </c>
      <c r="F3996" s="127" t="s">
        <v>73</v>
      </c>
      <c r="G3996" s="127">
        <v>1602</v>
      </c>
      <c r="H3996" s="127">
        <v>2023</v>
      </c>
      <c r="I3996" s="127">
        <v>0</v>
      </c>
      <c r="J3996" s="127">
        <v>1</v>
      </c>
      <c r="K3996" s="127">
        <v>432.4</v>
      </c>
      <c r="L3996" s="127">
        <v>626.1</v>
      </c>
      <c r="M3996" s="127">
        <v>160804.66</v>
      </c>
      <c r="N3996" s="127">
        <v>222643.58</v>
      </c>
      <c r="O3996" s="127">
        <v>222727.85</v>
      </c>
      <c r="P3996" s="127">
        <v>235924.37</v>
      </c>
      <c r="Q3996" s="127">
        <v>371.89</v>
      </c>
    </row>
    <row r="3997" spans="1:17" x14ac:dyDescent="0.2">
      <c r="A3997" t="str">
        <f t="shared" si="62"/>
        <v>2023_1611</v>
      </c>
      <c r="D3997" s="126">
        <v>3995</v>
      </c>
      <c r="E3997" s="127">
        <v>1611</v>
      </c>
      <c r="F3997" s="127" t="s">
        <v>74</v>
      </c>
      <c r="G3997" s="127">
        <v>1611</v>
      </c>
      <c r="H3997" s="127">
        <v>2023</v>
      </c>
      <c r="I3997" s="127">
        <v>0</v>
      </c>
      <c r="J3997" s="127">
        <v>1</v>
      </c>
      <c r="K3997" s="127">
        <v>14164.5</v>
      </c>
      <c r="L3997" s="127">
        <v>13371.8</v>
      </c>
      <c r="M3997" s="127">
        <v>8026754.2800000003</v>
      </c>
      <c r="N3997" s="127">
        <v>4412155.76</v>
      </c>
      <c r="O3997" s="127">
        <v>5108499.46</v>
      </c>
      <c r="P3997" s="127">
        <v>4619744</v>
      </c>
      <c r="Q3997" s="127">
        <v>566.67999999999995</v>
      </c>
    </row>
    <row r="3998" spans="1:17" ht="25.5" x14ac:dyDescent="0.2">
      <c r="A3998" t="str">
        <f t="shared" si="62"/>
        <v>2023_1619</v>
      </c>
      <c r="D3998" s="126">
        <v>3996</v>
      </c>
      <c r="E3998" s="127">
        <v>1619</v>
      </c>
      <c r="F3998" s="127" t="s">
        <v>75</v>
      </c>
      <c r="G3998" s="127">
        <v>1619</v>
      </c>
      <c r="H3998" s="127">
        <v>2023</v>
      </c>
      <c r="I3998" s="127">
        <v>0</v>
      </c>
      <c r="J3998" s="127">
        <v>1</v>
      </c>
      <c r="K3998" s="127">
        <v>1148.7</v>
      </c>
      <c r="L3998" s="127">
        <v>1237.8</v>
      </c>
      <c r="M3998" s="127">
        <v>853600.79</v>
      </c>
      <c r="N3998" s="127">
        <v>622355.64</v>
      </c>
      <c r="O3998" s="127">
        <v>623218.02</v>
      </c>
      <c r="P3998" s="127">
        <v>663138.53</v>
      </c>
      <c r="Q3998" s="127">
        <v>743.1</v>
      </c>
    </row>
    <row r="3999" spans="1:17" x14ac:dyDescent="0.2">
      <c r="A3999" t="str">
        <f t="shared" si="62"/>
        <v>2023_1638</v>
      </c>
      <c r="D3999" s="126">
        <v>3997</v>
      </c>
      <c r="E3999" s="127">
        <v>1638</v>
      </c>
      <c r="F3999" s="127" t="s">
        <v>331</v>
      </c>
      <c r="G3999" s="127">
        <v>1638</v>
      </c>
      <c r="H3999" s="127">
        <v>2023</v>
      </c>
      <c r="I3999" s="127">
        <v>0</v>
      </c>
      <c r="J3999" s="127">
        <v>1</v>
      </c>
      <c r="K3999" s="127">
        <v>1522.6</v>
      </c>
      <c r="L3999" s="127">
        <v>1618.3</v>
      </c>
      <c r="M3999" s="127">
        <v>735598.07</v>
      </c>
      <c r="N3999" s="127">
        <v>950121.6</v>
      </c>
      <c r="O3999" s="127">
        <v>1303902.3600000001</v>
      </c>
      <c r="P3999" s="127">
        <v>869799.59</v>
      </c>
      <c r="Q3999" s="127">
        <v>483.12</v>
      </c>
    </row>
    <row r="4000" spans="1:17" x14ac:dyDescent="0.2">
      <c r="A4000" t="str">
        <f t="shared" si="62"/>
        <v>2023_1675</v>
      </c>
      <c r="D4000" s="126">
        <v>3998</v>
      </c>
      <c r="E4000" s="127">
        <v>1675</v>
      </c>
      <c r="F4000" s="127" t="s">
        <v>76</v>
      </c>
      <c r="G4000" s="127">
        <v>1675</v>
      </c>
      <c r="H4000" s="127">
        <v>2023</v>
      </c>
      <c r="I4000" s="127">
        <v>0</v>
      </c>
      <c r="J4000" s="127">
        <v>1</v>
      </c>
      <c r="K4000" s="127">
        <v>200</v>
      </c>
      <c r="L4000" s="127">
        <v>135.6</v>
      </c>
      <c r="M4000" s="127">
        <v>75512.759999999995</v>
      </c>
      <c r="N4000" s="127">
        <v>70043.509999999995</v>
      </c>
      <c r="O4000" s="127">
        <v>71621.34</v>
      </c>
      <c r="P4000" s="127">
        <v>72539.38</v>
      </c>
      <c r="Q4000" s="127">
        <v>377.56</v>
      </c>
    </row>
    <row r="4001" spans="1:17" x14ac:dyDescent="0.2">
      <c r="A4001" t="str">
        <f t="shared" si="62"/>
        <v>2023_1701</v>
      </c>
      <c r="D4001" s="126">
        <v>3999</v>
      </c>
      <c r="E4001" s="127">
        <v>1701</v>
      </c>
      <c r="F4001" s="127" t="s">
        <v>77</v>
      </c>
      <c r="G4001" s="127">
        <v>1701</v>
      </c>
      <c r="H4001" s="127">
        <v>2023</v>
      </c>
      <c r="I4001" s="127">
        <v>0</v>
      </c>
      <c r="J4001" s="127">
        <v>1</v>
      </c>
      <c r="K4001" s="127">
        <v>2026.3</v>
      </c>
      <c r="L4001" s="127">
        <v>2166.5</v>
      </c>
      <c r="M4001" s="127">
        <v>16120.66</v>
      </c>
      <c r="N4001" s="127">
        <v>347060.76</v>
      </c>
      <c r="O4001" s="127">
        <v>347185.76</v>
      </c>
      <c r="P4001" s="127">
        <v>555541.41</v>
      </c>
      <c r="Q4001" s="127">
        <v>7.96</v>
      </c>
    </row>
    <row r="4002" spans="1:17" x14ac:dyDescent="0.2">
      <c r="A4002" t="str">
        <f t="shared" si="62"/>
        <v>2023_1719</v>
      </c>
      <c r="D4002" s="126">
        <v>4000</v>
      </c>
      <c r="E4002" s="127">
        <v>1719</v>
      </c>
      <c r="F4002" s="127" t="s">
        <v>78</v>
      </c>
      <c r="G4002" s="127">
        <v>1719</v>
      </c>
      <c r="H4002" s="127">
        <v>2023</v>
      </c>
      <c r="I4002" s="127">
        <v>0</v>
      </c>
      <c r="J4002" s="127">
        <v>1</v>
      </c>
      <c r="K4002" s="127">
        <v>862.9</v>
      </c>
      <c r="L4002" s="127">
        <v>937.9</v>
      </c>
      <c r="M4002" s="127">
        <v>267.75</v>
      </c>
      <c r="N4002" s="127">
        <v>159834.04</v>
      </c>
      <c r="O4002" s="127">
        <v>159933.75</v>
      </c>
      <c r="P4002" s="127">
        <v>222120.39</v>
      </c>
      <c r="Q4002" s="127">
        <v>0.31</v>
      </c>
    </row>
    <row r="4003" spans="1:17" ht="25.5" x14ac:dyDescent="0.2">
      <c r="A4003" t="str">
        <f t="shared" si="62"/>
        <v>2023_1737</v>
      </c>
      <c r="D4003" s="126">
        <v>4001</v>
      </c>
      <c r="E4003" s="127">
        <v>1737</v>
      </c>
      <c r="F4003" s="127" t="s">
        <v>332</v>
      </c>
      <c r="G4003" s="127">
        <v>1737</v>
      </c>
      <c r="H4003" s="127">
        <v>2023</v>
      </c>
      <c r="I4003" s="127">
        <v>0</v>
      </c>
      <c r="J4003" s="127">
        <v>1</v>
      </c>
      <c r="K4003" s="127">
        <v>30773.9</v>
      </c>
      <c r="L4003" s="127">
        <v>29338.5</v>
      </c>
      <c r="M4003" s="127">
        <v>39716506.159999996</v>
      </c>
      <c r="N4003" s="127">
        <v>20664404.449999999</v>
      </c>
      <c r="O4003" s="127">
        <v>20668063.649999999</v>
      </c>
      <c r="P4003" s="127">
        <v>14890178.789999999</v>
      </c>
      <c r="Q4003" s="127">
        <v>1290.5899999999999</v>
      </c>
    </row>
    <row r="4004" spans="1:17" x14ac:dyDescent="0.2">
      <c r="A4004" t="str">
        <f t="shared" si="62"/>
        <v>2023_1782</v>
      </c>
      <c r="D4004" s="126">
        <v>4002</v>
      </c>
      <c r="E4004" s="127">
        <v>1782</v>
      </c>
      <c r="F4004" s="127" t="s">
        <v>79</v>
      </c>
      <c r="G4004" s="127">
        <v>1782</v>
      </c>
      <c r="H4004" s="127">
        <v>2023</v>
      </c>
      <c r="I4004" s="127">
        <v>0</v>
      </c>
      <c r="J4004" s="127">
        <v>1</v>
      </c>
      <c r="K4004" s="127">
        <v>112</v>
      </c>
      <c r="L4004" s="127">
        <v>114</v>
      </c>
      <c r="M4004" s="127">
        <v>635993.23</v>
      </c>
      <c r="N4004" s="127">
        <v>0</v>
      </c>
      <c r="O4004" s="127">
        <v>24.91</v>
      </c>
      <c r="P4004" s="127">
        <v>86395.38</v>
      </c>
      <c r="Q4004" s="127">
        <v>5678.51</v>
      </c>
    </row>
    <row r="4005" spans="1:17" ht="25.5" x14ac:dyDescent="0.2">
      <c r="A4005" t="str">
        <f t="shared" si="62"/>
        <v>2023_1791</v>
      </c>
      <c r="D4005" s="126">
        <v>4003</v>
      </c>
      <c r="E4005" s="127">
        <v>1791</v>
      </c>
      <c r="F4005" s="127" t="s">
        <v>80</v>
      </c>
      <c r="G4005" s="127">
        <v>1791</v>
      </c>
      <c r="H4005" s="127">
        <v>2023</v>
      </c>
      <c r="I4005" s="127">
        <v>0</v>
      </c>
      <c r="J4005" s="127">
        <v>1</v>
      </c>
      <c r="K4005" s="127">
        <v>876.2</v>
      </c>
      <c r="L4005" s="127">
        <v>911.2</v>
      </c>
      <c r="M4005" s="127">
        <v>181584.05</v>
      </c>
      <c r="N4005" s="127">
        <v>450766.28</v>
      </c>
      <c r="O4005" s="127">
        <v>454513.36</v>
      </c>
      <c r="P4005" s="127">
        <v>667769.24</v>
      </c>
      <c r="Q4005" s="127">
        <v>207.24</v>
      </c>
    </row>
    <row r="4006" spans="1:17" x14ac:dyDescent="0.2">
      <c r="A4006" t="str">
        <f t="shared" si="62"/>
        <v>2023_1863</v>
      </c>
      <c r="D4006" s="126">
        <v>4004</v>
      </c>
      <c r="E4006" s="127">
        <v>1863</v>
      </c>
      <c r="F4006" s="127" t="s">
        <v>81</v>
      </c>
      <c r="G4006" s="127">
        <v>1863</v>
      </c>
      <c r="H4006" s="127">
        <v>2023</v>
      </c>
      <c r="I4006" s="127">
        <v>0</v>
      </c>
      <c r="J4006" s="127">
        <v>1</v>
      </c>
      <c r="K4006" s="127">
        <v>10064.1</v>
      </c>
      <c r="L4006" s="127">
        <v>9807.2000000000007</v>
      </c>
      <c r="M4006" s="127">
        <v>9755172.4399999995</v>
      </c>
      <c r="N4006" s="127">
        <v>6015984.5099999998</v>
      </c>
      <c r="O4006" s="127">
        <v>6446054.3899999997</v>
      </c>
      <c r="P4006" s="127">
        <v>4256390.84</v>
      </c>
      <c r="Q4006" s="127">
        <v>969.3</v>
      </c>
    </row>
    <row r="4007" spans="1:17" ht="25.5" x14ac:dyDescent="0.2">
      <c r="A4007" t="str">
        <f t="shared" si="62"/>
        <v>2023_1908</v>
      </c>
      <c r="D4007" s="126">
        <v>4005</v>
      </c>
      <c r="E4007" s="127">
        <v>1908</v>
      </c>
      <c r="F4007" s="127" t="s">
        <v>82</v>
      </c>
      <c r="G4007" s="127">
        <v>1908</v>
      </c>
      <c r="H4007" s="127">
        <v>2023</v>
      </c>
      <c r="I4007" s="127">
        <v>0</v>
      </c>
      <c r="J4007" s="127">
        <v>1</v>
      </c>
      <c r="K4007" s="127">
        <v>366.1</v>
      </c>
      <c r="L4007" s="127">
        <v>384</v>
      </c>
      <c r="M4007" s="127">
        <v>1773341.81</v>
      </c>
      <c r="N4007" s="127">
        <v>412101.31</v>
      </c>
      <c r="O4007" s="127">
        <v>419175.88</v>
      </c>
      <c r="P4007" s="127">
        <v>293914.96000000002</v>
      </c>
      <c r="Q4007" s="127">
        <v>4843.87</v>
      </c>
    </row>
    <row r="4008" spans="1:17" x14ac:dyDescent="0.2">
      <c r="A4008" t="str">
        <f t="shared" si="62"/>
        <v>2023_1926</v>
      </c>
      <c r="D4008" s="126">
        <v>4006</v>
      </c>
      <c r="E4008" s="127">
        <v>1926</v>
      </c>
      <c r="F4008" s="127" t="s">
        <v>83</v>
      </c>
      <c r="G4008" s="127">
        <v>1926</v>
      </c>
      <c r="H4008" s="127">
        <v>2023</v>
      </c>
      <c r="I4008" s="127">
        <v>0</v>
      </c>
      <c r="J4008" s="127">
        <v>1</v>
      </c>
      <c r="K4008" s="127">
        <v>503.5</v>
      </c>
      <c r="L4008" s="127">
        <v>646.70000000000005</v>
      </c>
      <c r="M4008" s="127">
        <v>352026.33</v>
      </c>
      <c r="N4008" s="127">
        <v>299023.94</v>
      </c>
      <c r="O4008" s="127">
        <v>313739.48</v>
      </c>
      <c r="P4008" s="127">
        <v>316333.32</v>
      </c>
      <c r="Q4008" s="127">
        <v>699.16</v>
      </c>
    </row>
    <row r="4009" spans="1:17" ht="25.5" x14ac:dyDescent="0.2">
      <c r="A4009" t="str">
        <f t="shared" si="62"/>
        <v>2023_1944</v>
      </c>
      <c r="D4009" s="126">
        <v>4007</v>
      </c>
      <c r="E4009" s="127">
        <v>1944</v>
      </c>
      <c r="F4009" s="127" t="s">
        <v>84</v>
      </c>
      <c r="G4009" s="127">
        <v>1944</v>
      </c>
      <c r="H4009" s="127">
        <v>2023</v>
      </c>
      <c r="I4009" s="127">
        <v>0</v>
      </c>
      <c r="J4009" s="127">
        <v>1</v>
      </c>
      <c r="K4009" s="127">
        <v>952</v>
      </c>
      <c r="L4009" s="127">
        <v>950.3</v>
      </c>
      <c r="M4009" s="127">
        <v>1004564.77</v>
      </c>
      <c r="N4009" s="127">
        <v>699627.49</v>
      </c>
      <c r="O4009" s="127">
        <v>733208.08</v>
      </c>
      <c r="P4009" s="127">
        <v>507235.73</v>
      </c>
      <c r="Q4009" s="127">
        <v>1055.22</v>
      </c>
    </row>
    <row r="4010" spans="1:17" x14ac:dyDescent="0.2">
      <c r="A4010" t="str">
        <f t="shared" si="62"/>
        <v>2023_1953</v>
      </c>
      <c r="D4010" s="126">
        <v>4008</v>
      </c>
      <c r="E4010" s="127">
        <v>1953</v>
      </c>
      <c r="F4010" s="127" t="s">
        <v>85</v>
      </c>
      <c r="G4010" s="127">
        <v>1953</v>
      </c>
      <c r="H4010" s="127">
        <v>2023</v>
      </c>
      <c r="I4010" s="127">
        <v>0</v>
      </c>
      <c r="J4010" s="127">
        <v>1</v>
      </c>
      <c r="K4010" s="127">
        <v>562.29999999999995</v>
      </c>
      <c r="L4010" s="127">
        <v>598.4</v>
      </c>
      <c r="M4010" s="127">
        <v>171136.86</v>
      </c>
      <c r="N4010" s="127">
        <v>398352.99</v>
      </c>
      <c r="O4010" s="127">
        <v>401098</v>
      </c>
      <c r="P4010" s="127">
        <v>312624.93</v>
      </c>
      <c r="Q4010" s="127">
        <v>304.35000000000002</v>
      </c>
    </row>
    <row r="4011" spans="1:17" ht="38.25" x14ac:dyDescent="0.2">
      <c r="A4011" t="str">
        <f t="shared" si="62"/>
        <v>2023_1963</v>
      </c>
      <c r="D4011" s="126">
        <v>4009</v>
      </c>
      <c r="E4011" s="127">
        <v>1963</v>
      </c>
      <c r="F4011" s="127" t="s">
        <v>86</v>
      </c>
      <c r="G4011" s="127">
        <v>1963</v>
      </c>
      <c r="H4011" s="127">
        <v>2023</v>
      </c>
      <c r="I4011" s="127">
        <v>0</v>
      </c>
      <c r="J4011" s="127">
        <v>1</v>
      </c>
      <c r="K4011" s="127">
        <v>541.9</v>
      </c>
      <c r="L4011" s="127">
        <v>543.5</v>
      </c>
      <c r="M4011" s="127">
        <v>203946.21</v>
      </c>
      <c r="N4011" s="127">
        <v>125111.5</v>
      </c>
      <c r="O4011" s="127">
        <v>125144.91</v>
      </c>
      <c r="P4011" s="127">
        <v>158780.54999999999</v>
      </c>
      <c r="Q4011" s="127">
        <v>376.35</v>
      </c>
    </row>
    <row r="4012" spans="1:17" ht="25.5" x14ac:dyDescent="0.2">
      <c r="A4012" t="str">
        <f t="shared" si="62"/>
        <v>2023_1968</v>
      </c>
      <c r="D4012" s="126">
        <v>4010</v>
      </c>
      <c r="E4012" s="127">
        <v>3582</v>
      </c>
      <c r="F4012" s="127" t="s">
        <v>87</v>
      </c>
      <c r="G4012" s="127">
        <v>1968</v>
      </c>
      <c r="H4012" s="127">
        <v>2023</v>
      </c>
      <c r="I4012" s="127">
        <v>0</v>
      </c>
      <c r="J4012" s="127">
        <v>1</v>
      </c>
      <c r="K4012" s="127">
        <v>525.20000000000005</v>
      </c>
      <c r="L4012" s="127">
        <v>690.3</v>
      </c>
      <c r="M4012" s="127">
        <v>1844211.78</v>
      </c>
      <c r="N4012" s="127">
        <v>850744.99</v>
      </c>
      <c r="O4012" s="127">
        <v>853940.01</v>
      </c>
      <c r="P4012" s="127">
        <v>302286.09000000003</v>
      </c>
      <c r="Q4012" s="127">
        <v>3511.45</v>
      </c>
    </row>
    <row r="4013" spans="1:17" ht="25.5" x14ac:dyDescent="0.2">
      <c r="A4013" t="str">
        <f t="shared" si="62"/>
        <v>2023_3978</v>
      </c>
      <c r="D4013" s="126">
        <v>4011</v>
      </c>
      <c r="E4013" s="127">
        <v>3978</v>
      </c>
      <c r="F4013" s="127" t="s">
        <v>88</v>
      </c>
      <c r="G4013" s="127">
        <v>3978</v>
      </c>
      <c r="H4013" s="127">
        <v>2023</v>
      </c>
      <c r="I4013" s="127">
        <v>0</v>
      </c>
      <c r="J4013" s="127">
        <v>1</v>
      </c>
      <c r="K4013" s="127">
        <v>528.5</v>
      </c>
      <c r="L4013" s="127">
        <v>420.4</v>
      </c>
      <c r="M4013" s="127">
        <v>652491.28</v>
      </c>
      <c r="N4013" s="127">
        <v>0</v>
      </c>
      <c r="O4013" s="127">
        <v>14815.65</v>
      </c>
      <c r="P4013" s="127">
        <v>366204.99</v>
      </c>
      <c r="Q4013" s="127">
        <v>1234.6099999999999</v>
      </c>
    </row>
    <row r="4014" spans="1:17" ht="25.5" x14ac:dyDescent="0.2">
      <c r="A4014" t="str">
        <f t="shared" si="62"/>
        <v>2023_6741</v>
      </c>
      <c r="D4014" s="126">
        <v>4012</v>
      </c>
      <c r="E4014" s="127">
        <v>6741</v>
      </c>
      <c r="F4014" s="127" t="s">
        <v>89</v>
      </c>
      <c r="G4014" s="127">
        <v>6741</v>
      </c>
      <c r="H4014" s="127">
        <v>2023</v>
      </c>
      <c r="I4014" s="127">
        <v>0</v>
      </c>
      <c r="J4014" s="127">
        <v>1</v>
      </c>
      <c r="K4014" s="127">
        <v>835.5</v>
      </c>
      <c r="L4014" s="127">
        <v>783.2</v>
      </c>
      <c r="M4014" s="127">
        <v>687224.09</v>
      </c>
      <c r="N4014" s="127">
        <v>539387.06000000006</v>
      </c>
      <c r="O4014" s="127">
        <v>552537.67000000004</v>
      </c>
      <c r="P4014" s="127">
        <v>406465.86</v>
      </c>
      <c r="Q4014" s="127">
        <v>822.53</v>
      </c>
    </row>
    <row r="4015" spans="1:17" ht="25.5" x14ac:dyDescent="0.2">
      <c r="A4015" t="str">
        <f t="shared" si="62"/>
        <v>2023_1970</v>
      </c>
      <c r="D4015" s="126">
        <v>4013</v>
      </c>
      <c r="E4015" s="127">
        <v>1970</v>
      </c>
      <c r="F4015" s="127" t="s">
        <v>90</v>
      </c>
      <c r="G4015" s="127">
        <v>1970</v>
      </c>
      <c r="H4015" s="127">
        <v>2023</v>
      </c>
      <c r="I4015" s="127">
        <v>0</v>
      </c>
      <c r="J4015" s="127">
        <v>1</v>
      </c>
      <c r="K4015" s="127">
        <v>472.5</v>
      </c>
      <c r="L4015" s="127">
        <v>462</v>
      </c>
      <c r="M4015" s="127">
        <v>313205.27</v>
      </c>
      <c r="N4015" s="127">
        <v>500296.01</v>
      </c>
      <c r="O4015" s="127">
        <v>540368.01</v>
      </c>
      <c r="P4015" s="127">
        <v>431212.55</v>
      </c>
      <c r="Q4015" s="127">
        <v>662.87</v>
      </c>
    </row>
    <row r="4016" spans="1:17" ht="38.25" x14ac:dyDescent="0.2">
      <c r="A4016" t="str">
        <f t="shared" si="62"/>
        <v>2023_1972</v>
      </c>
      <c r="D4016" s="126">
        <v>4014</v>
      </c>
      <c r="E4016" s="127">
        <v>1972</v>
      </c>
      <c r="F4016" s="127" t="s">
        <v>91</v>
      </c>
      <c r="G4016" s="127">
        <v>1972</v>
      </c>
      <c r="H4016" s="127">
        <v>2023</v>
      </c>
      <c r="I4016" s="127">
        <v>0</v>
      </c>
      <c r="J4016" s="127">
        <v>1</v>
      </c>
      <c r="K4016" s="127">
        <v>331.3</v>
      </c>
      <c r="L4016" s="127">
        <v>315.3</v>
      </c>
      <c r="M4016" s="127">
        <v>750657.98</v>
      </c>
      <c r="N4016" s="127">
        <v>478585.64</v>
      </c>
      <c r="O4016" s="127">
        <v>480171.09</v>
      </c>
      <c r="P4016" s="127">
        <v>210424.87</v>
      </c>
      <c r="Q4016" s="127">
        <v>2265.8000000000002</v>
      </c>
    </row>
    <row r="4017" spans="1:17" ht="25.5" x14ac:dyDescent="0.2">
      <c r="A4017" t="str">
        <f t="shared" si="62"/>
        <v>2023_1965</v>
      </c>
      <c r="D4017" s="126">
        <v>4015</v>
      </c>
      <c r="E4017" s="127">
        <v>1965</v>
      </c>
      <c r="F4017" s="127" t="s">
        <v>92</v>
      </c>
      <c r="G4017" s="127">
        <v>1965</v>
      </c>
      <c r="H4017" s="127">
        <v>2023</v>
      </c>
      <c r="I4017" s="127">
        <v>0</v>
      </c>
      <c r="J4017" s="127">
        <v>1</v>
      </c>
      <c r="K4017" s="127">
        <v>549.6</v>
      </c>
      <c r="L4017" s="127">
        <v>460.6</v>
      </c>
      <c r="M4017" s="127">
        <v>1229707.3799999999</v>
      </c>
      <c r="N4017" s="127">
        <v>522977.07</v>
      </c>
      <c r="O4017" s="127">
        <v>552543.1</v>
      </c>
      <c r="P4017" s="127">
        <v>249521.95</v>
      </c>
      <c r="Q4017" s="127">
        <v>2237.46</v>
      </c>
    </row>
    <row r="4018" spans="1:17" ht="51" x14ac:dyDescent="0.2">
      <c r="A4018" t="str">
        <f t="shared" si="62"/>
        <v>2023_657</v>
      </c>
      <c r="D4018" s="126">
        <v>4016</v>
      </c>
      <c r="E4018" s="127">
        <v>657</v>
      </c>
      <c r="F4018" s="127" t="s">
        <v>333</v>
      </c>
      <c r="G4018" s="127">
        <v>657</v>
      </c>
      <c r="H4018" s="127">
        <v>2023</v>
      </c>
      <c r="I4018" s="127">
        <v>0</v>
      </c>
      <c r="J4018" s="127">
        <v>1</v>
      </c>
      <c r="K4018" s="127">
        <v>835.6</v>
      </c>
      <c r="L4018" s="127">
        <v>971.2</v>
      </c>
      <c r="M4018" s="127">
        <v>699312.4</v>
      </c>
      <c r="N4018" s="127">
        <v>591645.57999999996</v>
      </c>
      <c r="O4018" s="127">
        <v>608157.92000000004</v>
      </c>
      <c r="P4018" s="127">
        <v>672544.62</v>
      </c>
      <c r="Q4018" s="127">
        <v>836.9</v>
      </c>
    </row>
    <row r="4019" spans="1:17" ht="51" x14ac:dyDescent="0.2">
      <c r="A4019" t="str">
        <f t="shared" si="62"/>
        <v>2023_1989</v>
      </c>
      <c r="D4019" s="126">
        <v>4017</v>
      </c>
      <c r="E4019" s="127">
        <v>1989</v>
      </c>
      <c r="F4019" s="127" t="s">
        <v>93</v>
      </c>
      <c r="G4019" s="127">
        <v>1989</v>
      </c>
      <c r="H4019" s="127">
        <v>2023</v>
      </c>
      <c r="I4019" s="127">
        <v>0</v>
      </c>
      <c r="J4019" s="127">
        <v>1</v>
      </c>
      <c r="K4019" s="127">
        <v>401</v>
      </c>
      <c r="L4019" s="127">
        <v>480</v>
      </c>
      <c r="M4019" s="127">
        <v>942115.36</v>
      </c>
      <c r="N4019" s="127">
        <v>160506.79</v>
      </c>
      <c r="O4019" s="127">
        <v>165435.46</v>
      </c>
      <c r="P4019" s="127">
        <v>239092.12</v>
      </c>
      <c r="Q4019" s="127">
        <v>2349.41</v>
      </c>
    </row>
    <row r="4020" spans="1:17" ht="51" x14ac:dyDescent="0.2">
      <c r="A4020" t="str">
        <f t="shared" si="62"/>
        <v>2023_2007</v>
      </c>
      <c r="D4020" s="126">
        <v>4018</v>
      </c>
      <c r="E4020" s="127">
        <v>2007</v>
      </c>
      <c r="F4020" s="127" t="s">
        <v>94</v>
      </c>
      <c r="G4020" s="127">
        <v>2007</v>
      </c>
      <c r="H4020" s="127">
        <v>2023</v>
      </c>
      <c r="I4020" s="127">
        <v>0</v>
      </c>
      <c r="J4020" s="127">
        <v>1</v>
      </c>
      <c r="K4020" s="127">
        <v>560.70000000000005</v>
      </c>
      <c r="L4020" s="127">
        <v>511.1</v>
      </c>
      <c r="M4020" s="127">
        <v>1302388.74</v>
      </c>
      <c r="N4020" s="127">
        <v>487894.41</v>
      </c>
      <c r="O4020" s="127">
        <v>503740.81</v>
      </c>
      <c r="P4020" s="127">
        <v>381403.87</v>
      </c>
      <c r="Q4020" s="127">
        <v>2322.79</v>
      </c>
    </row>
    <row r="4021" spans="1:17" ht="25.5" x14ac:dyDescent="0.2">
      <c r="A4021" t="str">
        <f t="shared" si="62"/>
        <v>2023_2088</v>
      </c>
      <c r="D4021" s="126">
        <v>4019</v>
      </c>
      <c r="E4021" s="127">
        <v>2088</v>
      </c>
      <c r="F4021" s="127" t="s">
        <v>95</v>
      </c>
      <c r="G4021" s="127">
        <v>2088</v>
      </c>
      <c r="H4021" s="127">
        <v>2023</v>
      </c>
      <c r="I4021" s="127">
        <v>0</v>
      </c>
      <c r="J4021" s="127">
        <v>1</v>
      </c>
      <c r="K4021" s="127">
        <v>665.2</v>
      </c>
      <c r="L4021" s="127">
        <v>738.2</v>
      </c>
      <c r="M4021" s="127">
        <v>589110.02</v>
      </c>
      <c r="N4021" s="127">
        <v>600004.85</v>
      </c>
      <c r="O4021" s="127">
        <v>618673.32999999996</v>
      </c>
      <c r="P4021" s="127">
        <v>547962.53</v>
      </c>
      <c r="Q4021" s="127">
        <v>885.61</v>
      </c>
    </row>
    <row r="4022" spans="1:17" ht="25.5" x14ac:dyDescent="0.2">
      <c r="A4022" t="str">
        <f t="shared" si="62"/>
        <v>2023_2097</v>
      </c>
      <c r="D4022" s="126">
        <v>4020</v>
      </c>
      <c r="E4022" s="127">
        <v>2097</v>
      </c>
      <c r="F4022" s="127" t="s">
        <v>96</v>
      </c>
      <c r="G4022" s="127">
        <v>2097</v>
      </c>
      <c r="H4022" s="127">
        <v>2023</v>
      </c>
      <c r="I4022" s="127">
        <v>0</v>
      </c>
      <c r="J4022" s="127">
        <v>1</v>
      </c>
      <c r="K4022" s="127">
        <v>462</v>
      </c>
      <c r="L4022" s="127">
        <v>416.9</v>
      </c>
      <c r="M4022" s="127">
        <v>353532.13</v>
      </c>
      <c r="N4022" s="127">
        <v>350099.29</v>
      </c>
      <c r="O4022" s="127">
        <v>350196.58</v>
      </c>
      <c r="P4022" s="127">
        <v>255175.47</v>
      </c>
      <c r="Q4022" s="127">
        <v>765.22</v>
      </c>
    </row>
    <row r="4023" spans="1:17" x14ac:dyDescent="0.2">
      <c r="A4023" t="str">
        <f t="shared" si="62"/>
        <v>2023_2113</v>
      </c>
      <c r="D4023" s="126">
        <v>4021</v>
      </c>
      <c r="E4023" s="127">
        <v>2113</v>
      </c>
      <c r="F4023" s="127" t="s">
        <v>97</v>
      </c>
      <c r="G4023" s="127">
        <v>2113</v>
      </c>
      <c r="H4023" s="127">
        <v>2023</v>
      </c>
      <c r="I4023" s="127">
        <v>0</v>
      </c>
      <c r="J4023" s="127">
        <v>1</v>
      </c>
      <c r="K4023" s="127">
        <v>185.5</v>
      </c>
      <c r="L4023" s="127">
        <v>198.1</v>
      </c>
      <c r="M4023" s="127">
        <v>510963.83</v>
      </c>
      <c r="N4023" s="127">
        <v>178085.09</v>
      </c>
      <c r="O4023" s="127">
        <v>179976.44</v>
      </c>
      <c r="P4023" s="127">
        <v>72011.38</v>
      </c>
      <c r="Q4023" s="127">
        <v>2754.52</v>
      </c>
    </row>
    <row r="4024" spans="1:17" ht="38.25" x14ac:dyDescent="0.2">
      <c r="A4024" t="str">
        <f t="shared" si="62"/>
        <v>2023_2124</v>
      </c>
      <c r="D4024" s="126">
        <v>4022</v>
      </c>
      <c r="E4024" s="127">
        <v>2124</v>
      </c>
      <c r="F4024" s="127" t="s">
        <v>397</v>
      </c>
      <c r="G4024" s="127">
        <v>2124</v>
      </c>
      <c r="H4024" s="127">
        <v>2023</v>
      </c>
      <c r="I4024" s="127">
        <v>0</v>
      </c>
      <c r="J4024" s="127">
        <v>1</v>
      </c>
      <c r="K4024" s="127">
        <v>1202</v>
      </c>
      <c r="L4024" s="127">
        <v>1145</v>
      </c>
      <c r="M4024" s="127">
        <v>891903.73</v>
      </c>
      <c r="N4024" s="127">
        <v>330866.82</v>
      </c>
      <c r="O4024" s="127">
        <v>375986.06</v>
      </c>
      <c r="P4024" s="127">
        <v>827719.63</v>
      </c>
      <c r="Q4024" s="127">
        <v>742.02</v>
      </c>
    </row>
    <row r="4025" spans="1:17" ht="51" x14ac:dyDescent="0.2">
      <c r="A4025" t="str">
        <f t="shared" si="62"/>
        <v>2023_2151</v>
      </c>
      <c r="D4025" s="126">
        <v>4023</v>
      </c>
      <c r="E4025" s="127">
        <v>2151</v>
      </c>
      <c r="F4025" s="127" t="s">
        <v>406</v>
      </c>
      <c r="G4025" s="127">
        <v>2151</v>
      </c>
      <c r="H4025" s="127">
        <v>2023</v>
      </c>
      <c r="I4025" s="127">
        <v>0</v>
      </c>
      <c r="J4025" s="127">
        <v>1</v>
      </c>
      <c r="K4025" s="127">
        <v>426.5</v>
      </c>
      <c r="L4025" s="127">
        <v>372</v>
      </c>
      <c r="M4025" s="127">
        <v>814030.74</v>
      </c>
      <c r="N4025" s="127">
        <v>225175.09</v>
      </c>
      <c r="O4025" s="127">
        <v>231092.72</v>
      </c>
      <c r="P4025" s="127">
        <v>225221.57</v>
      </c>
      <c r="Q4025" s="127">
        <v>1908.63</v>
      </c>
    </row>
    <row r="4026" spans="1:17" x14ac:dyDescent="0.2">
      <c r="A4026" t="str">
        <f t="shared" si="62"/>
        <v>2023_2169</v>
      </c>
      <c r="D4026" s="126">
        <v>4024</v>
      </c>
      <c r="E4026" s="127">
        <v>2169</v>
      </c>
      <c r="F4026" s="127" t="s">
        <v>98</v>
      </c>
      <c r="G4026" s="127">
        <v>2169</v>
      </c>
      <c r="H4026" s="127">
        <v>2023</v>
      </c>
      <c r="I4026" s="127">
        <v>0</v>
      </c>
      <c r="J4026" s="127">
        <v>1</v>
      </c>
      <c r="K4026" s="127">
        <v>1568.3</v>
      </c>
      <c r="L4026" s="127">
        <v>1489.7</v>
      </c>
      <c r="M4026" s="127">
        <v>3013008.13</v>
      </c>
      <c r="N4026" s="127">
        <v>807475.97</v>
      </c>
      <c r="O4026" s="127">
        <v>820790.63</v>
      </c>
      <c r="P4026" s="127">
        <v>808006.84</v>
      </c>
      <c r="Q4026" s="127">
        <v>1921.19</v>
      </c>
    </row>
    <row r="4027" spans="1:17" ht="25.5" x14ac:dyDescent="0.2">
      <c r="A4027" t="str">
        <f t="shared" si="62"/>
        <v>2023_2295</v>
      </c>
      <c r="D4027" s="126">
        <v>4025</v>
      </c>
      <c r="E4027" s="127">
        <v>2295</v>
      </c>
      <c r="F4027" s="127" t="s">
        <v>99</v>
      </c>
      <c r="G4027" s="127">
        <v>2295</v>
      </c>
      <c r="H4027" s="127">
        <v>2023</v>
      </c>
      <c r="I4027" s="127">
        <v>0</v>
      </c>
      <c r="J4027" s="127">
        <v>1</v>
      </c>
      <c r="K4027" s="127">
        <v>1055.4000000000001</v>
      </c>
      <c r="L4027" s="127">
        <v>1083.9000000000001</v>
      </c>
      <c r="M4027" s="127">
        <v>742649.71</v>
      </c>
      <c r="N4027" s="127">
        <v>400916.1</v>
      </c>
      <c r="O4027" s="127">
        <v>411978.22</v>
      </c>
      <c r="P4027" s="127">
        <v>795295.96</v>
      </c>
      <c r="Q4027" s="127">
        <v>703.67</v>
      </c>
    </row>
    <row r="4028" spans="1:17" ht="25.5" x14ac:dyDescent="0.2">
      <c r="A4028" t="str">
        <f t="shared" si="62"/>
        <v>2023_2313</v>
      </c>
      <c r="D4028" s="126">
        <v>4026</v>
      </c>
      <c r="E4028" s="127">
        <v>2313</v>
      </c>
      <c r="F4028" s="127" t="s">
        <v>100</v>
      </c>
      <c r="G4028" s="127">
        <v>2313</v>
      </c>
      <c r="H4028" s="127">
        <v>2023</v>
      </c>
      <c r="I4028" s="127">
        <v>0</v>
      </c>
      <c r="J4028" s="127">
        <v>1</v>
      </c>
      <c r="K4028" s="127">
        <v>3561</v>
      </c>
      <c r="L4028" s="127">
        <v>3451</v>
      </c>
      <c r="M4028" s="127">
        <v>2197286.2000000002</v>
      </c>
      <c r="N4028" s="127">
        <v>1003034.14</v>
      </c>
      <c r="O4028" s="127">
        <v>1075729.8500000001</v>
      </c>
      <c r="P4028" s="127">
        <v>888081.26</v>
      </c>
      <c r="Q4028" s="127">
        <v>617.04</v>
      </c>
    </row>
    <row r="4029" spans="1:17" ht="25.5" x14ac:dyDescent="0.2">
      <c r="A4029" t="str">
        <f t="shared" si="62"/>
        <v>2023_2322</v>
      </c>
      <c r="D4029" s="126">
        <v>4027</v>
      </c>
      <c r="E4029" s="127">
        <v>2322</v>
      </c>
      <c r="F4029" s="127" t="s">
        <v>101</v>
      </c>
      <c r="G4029" s="127">
        <v>2322</v>
      </c>
      <c r="H4029" s="127">
        <v>2023</v>
      </c>
      <c r="I4029" s="127">
        <v>0</v>
      </c>
      <c r="J4029" s="127">
        <v>1</v>
      </c>
      <c r="K4029" s="127">
        <v>2102.1</v>
      </c>
      <c r="L4029" s="127">
        <v>1775.1</v>
      </c>
      <c r="M4029" s="127">
        <v>897178.66</v>
      </c>
      <c r="N4029" s="127">
        <v>508524.75</v>
      </c>
      <c r="O4029" s="127">
        <v>530889.48</v>
      </c>
      <c r="P4029" s="127">
        <v>486775.75</v>
      </c>
      <c r="Q4029" s="127">
        <v>426.8</v>
      </c>
    </row>
    <row r="4030" spans="1:17" ht="25.5" x14ac:dyDescent="0.2">
      <c r="A4030" t="str">
        <f t="shared" si="62"/>
        <v>2023_2369</v>
      </c>
      <c r="D4030" s="126">
        <v>4028</v>
      </c>
      <c r="E4030" s="127">
        <v>2369</v>
      </c>
      <c r="F4030" s="127" t="s">
        <v>102</v>
      </c>
      <c r="G4030" s="127">
        <v>2369</v>
      </c>
      <c r="H4030" s="127">
        <v>2023</v>
      </c>
      <c r="I4030" s="127">
        <v>0</v>
      </c>
      <c r="J4030" s="127">
        <v>1</v>
      </c>
      <c r="K4030" s="127">
        <v>434</v>
      </c>
      <c r="L4030" s="127">
        <v>423</v>
      </c>
      <c r="M4030" s="127">
        <v>28289.87</v>
      </c>
      <c r="N4030" s="127">
        <v>86364.29</v>
      </c>
      <c r="O4030" s="127">
        <v>87503.56</v>
      </c>
      <c r="P4030" s="127">
        <v>149157.63</v>
      </c>
      <c r="Q4030" s="127">
        <v>65.180000000000007</v>
      </c>
    </row>
    <row r="4031" spans="1:17" x14ac:dyDescent="0.2">
      <c r="A4031" t="str">
        <f t="shared" si="62"/>
        <v>2023_2682</v>
      </c>
      <c r="D4031" s="126">
        <v>4029</v>
      </c>
      <c r="E4031" s="127">
        <v>2682</v>
      </c>
      <c r="F4031" s="127" t="s">
        <v>1</v>
      </c>
      <c r="G4031" s="127">
        <v>2682</v>
      </c>
      <c r="H4031" s="127">
        <v>2023</v>
      </c>
      <c r="I4031" s="127">
        <v>0</v>
      </c>
      <c r="J4031" s="127">
        <v>1</v>
      </c>
      <c r="K4031" s="127">
        <v>254.5</v>
      </c>
      <c r="L4031" s="127">
        <v>452.4</v>
      </c>
      <c r="M4031" s="127">
        <v>905415.51</v>
      </c>
      <c r="N4031" s="127">
        <v>154091.34</v>
      </c>
      <c r="O4031" s="127">
        <v>158926.99</v>
      </c>
      <c r="P4031" s="127">
        <v>183702.9</v>
      </c>
      <c r="Q4031" s="127">
        <v>3557.62</v>
      </c>
    </row>
    <row r="4032" spans="1:17" ht="25.5" x14ac:dyDescent="0.2">
      <c r="A4032" t="str">
        <f t="shared" si="62"/>
        <v>2023_2376</v>
      </c>
      <c r="D4032" s="126">
        <v>4030</v>
      </c>
      <c r="E4032" s="127">
        <v>2376</v>
      </c>
      <c r="F4032" s="127" t="s">
        <v>103</v>
      </c>
      <c r="G4032" s="127">
        <v>2376</v>
      </c>
      <c r="H4032" s="127">
        <v>2023</v>
      </c>
      <c r="I4032" s="127">
        <v>0</v>
      </c>
      <c r="J4032" s="127">
        <v>1</v>
      </c>
      <c r="K4032" s="127">
        <v>464</v>
      </c>
      <c r="L4032" s="127">
        <v>455</v>
      </c>
      <c r="M4032" s="127">
        <v>926206.41</v>
      </c>
      <c r="N4032" s="127">
        <v>155003.04</v>
      </c>
      <c r="O4032" s="127">
        <v>160333.34</v>
      </c>
      <c r="P4032" s="127">
        <v>228043.87</v>
      </c>
      <c r="Q4032" s="127">
        <v>1996.13</v>
      </c>
    </row>
    <row r="4033" spans="1:17" ht="38.25" x14ac:dyDescent="0.2">
      <c r="A4033" t="str">
        <f t="shared" si="62"/>
        <v>2023_2403</v>
      </c>
      <c r="D4033" s="126">
        <v>4031</v>
      </c>
      <c r="E4033" s="127">
        <v>2403</v>
      </c>
      <c r="F4033" s="127" t="s">
        <v>398</v>
      </c>
      <c r="G4033" s="127">
        <v>2403</v>
      </c>
      <c r="H4033" s="127">
        <v>2023</v>
      </c>
      <c r="I4033" s="127">
        <v>0</v>
      </c>
      <c r="J4033" s="127">
        <v>1</v>
      </c>
      <c r="K4033" s="127">
        <v>850</v>
      </c>
      <c r="L4033" s="127">
        <v>906.6</v>
      </c>
      <c r="M4033" s="127">
        <v>970242.42</v>
      </c>
      <c r="N4033" s="127">
        <v>1214677.8700000001</v>
      </c>
      <c r="O4033" s="127">
        <v>1248208.02</v>
      </c>
      <c r="P4033" s="127">
        <v>631103.43000000005</v>
      </c>
      <c r="Q4033" s="127">
        <v>1141.46</v>
      </c>
    </row>
    <row r="4034" spans="1:17" ht="38.25" x14ac:dyDescent="0.2">
      <c r="A4034" t="str">
        <f t="shared" si="62"/>
        <v>2023_2457</v>
      </c>
      <c r="D4034" s="126">
        <v>4032</v>
      </c>
      <c r="E4034" s="127">
        <v>2457</v>
      </c>
      <c r="F4034" s="127" t="s">
        <v>104</v>
      </c>
      <c r="G4034" s="127">
        <v>2457</v>
      </c>
      <c r="H4034" s="127">
        <v>2023</v>
      </c>
      <c r="I4034" s="127">
        <v>0</v>
      </c>
      <c r="J4034" s="127">
        <v>1</v>
      </c>
      <c r="K4034" s="127">
        <v>454.7</v>
      </c>
      <c r="L4034" s="127">
        <v>402.6</v>
      </c>
      <c r="M4034" s="127">
        <v>1283882.5</v>
      </c>
      <c r="N4034" s="127">
        <v>396411.02</v>
      </c>
      <c r="O4034" s="127">
        <v>408452.11</v>
      </c>
      <c r="P4034" s="127">
        <v>151116.89000000001</v>
      </c>
      <c r="Q4034" s="127">
        <v>2823.58</v>
      </c>
    </row>
    <row r="4035" spans="1:17" x14ac:dyDescent="0.2">
      <c r="A4035" t="str">
        <f t="shared" si="62"/>
        <v>2023_2466</v>
      </c>
      <c r="D4035" s="126">
        <v>4033</v>
      </c>
      <c r="E4035" s="127">
        <v>2466</v>
      </c>
      <c r="F4035" s="127" t="s">
        <v>105</v>
      </c>
      <c r="G4035" s="127">
        <v>2466</v>
      </c>
      <c r="H4035" s="127">
        <v>2023</v>
      </c>
      <c r="I4035" s="127">
        <v>0</v>
      </c>
      <c r="J4035" s="127">
        <v>1</v>
      </c>
      <c r="K4035" s="127">
        <v>1586.7</v>
      </c>
      <c r="L4035" s="127">
        <v>1627.9</v>
      </c>
      <c r="M4035" s="127">
        <v>1942618.16</v>
      </c>
      <c r="N4035" s="127">
        <v>1003024.01</v>
      </c>
      <c r="O4035" s="127">
        <v>1003199.38</v>
      </c>
      <c r="P4035" s="127">
        <v>536473</v>
      </c>
      <c r="Q4035" s="127">
        <v>1224.31</v>
      </c>
    </row>
    <row r="4036" spans="1:17" ht="38.25" x14ac:dyDescent="0.2">
      <c r="A4036" t="str">
        <f t="shared" ref="A4036:A4099" si="63">CONCATENATE(H4036,"_",G4036)</f>
        <v>2023_2493</v>
      </c>
      <c r="D4036" s="126">
        <v>4034</v>
      </c>
      <c r="E4036" s="127">
        <v>2493</v>
      </c>
      <c r="F4036" s="127" t="s">
        <v>106</v>
      </c>
      <c r="G4036" s="127">
        <v>2493</v>
      </c>
      <c r="H4036" s="127">
        <v>2023</v>
      </c>
      <c r="I4036" s="127">
        <v>0</v>
      </c>
      <c r="J4036" s="127">
        <v>1</v>
      </c>
      <c r="K4036" s="127">
        <v>174</v>
      </c>
      <c r="L4036" s="127">
        <v>89</v>
      </c>
      <c r="M4036" s="127">
        <v>149627.54999999999</v>
      </c>
      <c r="N4036" s="127">
        <v>150787.85</v>
      </c>
      <c r="O4036" s="127">
        <v>150816.23000000001</v>
      </c>
      <c r="P4036" s="127">
        <v>74647.87</v>
      </c>
      <c r="Q4036" s="127">
        <v>859.93</v>
      </c>
    </row>
    <row r="4037" spans="1:17" ht="38.25" x14ac:dyDescent="0.2">
      <c r="A4037" t="str">
        <f t="shared" si="63"/>
        <v>2023_2502</v>
      </c>
      <c r="D4037" s="126">
        <v>4035</v>
      </c>
      <c r="E4037" s="127">
        <v>2502</v>
      </c>
      <c r="F4037" s="127" t="s">
        <v>107</v>
      </c>
      <c r="G4037" s="127">
        <v>2502</v>
      </c>
      <c r="H4037" s="127">
        <v>2023</v>
      </c>
      <c r="I4037" s="127">
        <v>0</v>
      </c>
      <c r="J4037" s="127">
        <v>1</v>
      </c>
      <c r="K4037" s="127">
        <v>617.29999999999995</v>
      </c>
      <c r="L4037" s="127">
        <v>469.2</v>
      </c>
      <c r="M4037" s="127">
        <v>919573.89</v>
      </c>
      <c r="N4037" s="127">
        <v>329666.28999999998</v>
      </c>
      <c r="O4037" s="127">
        <v>333283.38</v>
      </c>
      <c r="P4037" s="127">
        <v>282651.17</v>
      </c>
      <c r="Q4037" s="127">
        <v>1489.67</v>
      </c>
    </row>
    <row r="4038" spans="1:17" x14ac:dyDescent="0.2">
      <c r="A4038" t="str">
        <f t="shared" si="63"/>
        <v>2023_2511</v>
      </c>
      <c r="D4038" s="126">
        <v>4036</v>
      </c>
      <c r="E4038" s="127">
        <v>2511</v>
      </c>
      <c r="F4038" s="127" t="s">
        <v>108</v>
      </c>
      <c r="G4038" s="127">
        <v>2511</v>
      </c>
      <c r="H4038" s="127">
        <v>2023</v>
      </c>
      <c r="I4038" s="127">
        <v>0</v>
      </c>
      <c r="J4038" s="127">
        <v>1</v>
      </c>
      <c r="K4038" s="127">
        <v>1918.9</v>
      </c>
      <c r="L4038" s="127">
        <v>1952</v>
      </c>
      <c r="M4038" s="127">
        <v>1333565.3700000001</v>
      </c>
      <c r="N4038" s="127">
        <v>905576.45</v>
      </c>
      <c r="O4038" s="127">
        <v>935354.35</v>
      </c>
      <c r="P4038" s="127">
        <v>776015.65</v>
      </c>
      <c r="Q4038" s="127">
        <v>694.96</v>
      </c>
    </row>
    <row r="4039" spans="1:17" ht="25.5" x14ac:dyDescent="0.2">
      <c r="A4039" t="str">
        <f t="shared" si="63"/>
        <v>2023_2520</v>
      </c>
      <c r="D4039" s="126">
        <v>4037</v>
      </c>
      <c r="E4039" s="127">
        <v>2520</v>
      </c>
      <c r="F4039" s="127" t="s">
        <v>109</v>
      </c>
      <c r="G4039" s="127">
        <v>2520</v>
      </c>
      <c r="H4039" s="127">
        <v>2023</v>
      </c>
      <c r="I4039" s="127">
        <v>0</v>
      </c>
      <c r="J4039" s="127">
        <v>1</v>
      </c>
      <c r="K4039" s="127">
        <v>296</v>
      </c>
      <c r="L4039" s="127">
        <v>350</v>
      </c>
      <c r="M4039" s="127">
        <v>474825.46</v>
      </c>
      <c r="N4039" s="127">
        <v>365317.91</v>
      </c>
      <c r="O4039" s="127">
        <v>365393.14</v>
      </c>
      <c r="P4039" s="127">
        <v>362364.7</v>
      </c>
      <c r="Q4039" s="127">
        <v>1604.14</v>
      </c>
    </row>
    <row r="4040" spans="1:17" ht="25.5" x14ac:dyDescent="0.2">
      <c r="A4040" t="str">
        <f t="shared" si="63"/>
        <v>2023_2556</v>
      </c>
      <c r="D4040" s="126">
        <v>4038</v>
      </c>
      <c r="E4040" s="127">
        <v>2556</v>
      </c>
      <c r="F4040" s="127" t="s">
        <v>110</v>
      </c>
      <c r="G4040" s="127">
        <v>2556</v>
      </c>
      <c r="H4040" s="127">
        <v>2023</v>
      </c>
      <c r="I4040" s="127">
        <v>0</v>
      </c>
      <c r="J4040" s="127">
        <v>1</v>
      </c>
      <c r="K4040" s="127">
        <v>378</v>
      </c>
      <c r="L4040" s="127">
        <v>309</v>
      </c>
      <c r="M4040" s="127">
        <v>165642.37</v>
      </c>
      <c r="N4040" s="127">
        <v>106862.04</v>
      </c>
      <c r="O4040" s="127">
        <v>107983.75</v>
      </c>
      <c r="P4040" s="127">
        <v>230960.48</v>
      </c>
      <c r="Q4040" s="127">
        <v>438.21</v>
      </c>
    </row>
    <row r="4041" spans="1:17" ht="25.5" x14ac:dyDescent="0.2">
      <c r="A4041" t="str">
        <f t="shared" si="63"/>
        <v>2023_3195</v>
      </c>
      <c r="D4041" s="126">
        <v>4039</v>
      </c>
      <c r="E4041" s="127">
        <v>3195</v>
      </c>
      <c r="F4041" s="127" t="s">
        <v>111</v>
      </c>
      <c r="G4041" s="127">
        <v>3195</v>
      </c>
      <c r="H4041" s="127">
        <v>2023</v>
      </c>
      <c r="I4041" s="127">
        <v>0</v>
      </c>
      <c r="J4041" s="127">
        <v>1</v>
      </c>
      <c r="K4041" s="127">
        <v>1185</v>
      </c>
      <c r="L4041" s="127">
        <v>1167.2</v>
      </c>
      <c r="M4041" s="127">
        <v>465190.37</v>
      </c>
      <c r="N4041" s="127">
        <v>551244.02</v>
      </c>
      <c r="O4041" s="127">
        <v>556538.19999999995</v>
      </c>
      <c r="P4041" s="127">
        <v>536938.66</v>
      </c>
      <c r="Q4041" s="127">
        <v>392.57</v>
      </c>
    </row>
    <row r="4042" spans="1:17" ht="25.5" x14ac:dyDescent="0.2">
      <c r="A4042" t="str">
        <f t="shared" si="63"/>
        <v>2023_2709</v>
      </c>
      <c r="D4042" s="126">
        <v>4040</v>
      </c>
      <c r="E4042" s="127">
        <v>2709</v>
      </c>
      <c r="F4042" s="127" t="s">
        <v>112</v>
      </c>
      <c r="G4042" s="127">
        <v>2709</v>
      </c>
      <c r="H4042" s="127">
        <v>2023</v>
      </c>
      <c r="I4042" s="127">
        <v>0</v>
      </c>
      <c r="J4042" s="127">
        <v>1</v>
      </c>
      <c r="K4042" s="127">
        <v>1498.3</v>
      </c>
      <c r="L4042" s="127">
        <v>1475.3</v>
      </c>
      <c r="M4042" s="127">
        <v>3757136.78</v>
      </c>
      <c r="N4042" s="127">
        <v>1456578.01</v>
      </c>
      <c r="O4042" s="127">
        <v>1459489.19</v>
      </c>
      <c r="P4042" s="127">
        <v>1131036.26</v>
      </c>
      <c r="Q4042" s="127">
        <v>2507.6</v>
      </c>
    </row>
    <row r="4043" spans="1:17" x14ac:dyDescent="0.2">
      <c r="A4043" t="str">
        <f t="shared" si="63"/>
        <v>2023_2718</v>
      </c>
      <c r="D4043" s="126">
        <v>4041</v>
      </c>
      <c r="E4043" s="127">
        <v>2718</v>
      </c>
      <c r="F4043" s="127" t="s">
        <v>113</v>
      </c>
      <c r="G4043" s="127">
        <v>2718</v>
      </c>
      <c r="H4043" s="127">
        <v>2023</v>
      </c>
      <c r="I4043" s="127">
        <v>0</v>
      </c>
      <c r="J4043" s="127">
        <v>1</v>
      </c>
      <c r="K4043" s="127">
        <v>447.8</v>
      </c>
      <c r="L4043" s="127">
        <v>384.1</v>
      </c>
      <c r="M4043" s="127">
        <v>1219816.23</v>
      </c>
      <c r="N4043" s="127">
        <v>600247.26</v>
      </c>
      <c r="O4043" s="127">
        <v>615029.49</v>
      </c>
      <c r="P4043" s="127">
        <v>265112.53999999998</v>
      </c>
      <c r="Q4043" s="127">
        <v>2724.02</v>
      </c>
    </row>
    <row r="4044" spans="1:17" ht="25.5" x14ac:dyDescent="0.2">
      <c r="A4044" t="str">
        <f t="shared" si="63"/>
        <v>2023_2727</v>
      </c>
      <c r="D4044" s="126">
        <v>4042</v>
      </c>
      <c r="E4044" s="127">
        <v>2727</v>
      </c>
      <c r="F4044" s="127" t="s">
        <v>114</v>
      </c>
      <c r="G4044" s="127">
        <v>2727</v>
      </c>
      <c r="H4044" s="127">
        <v>2023</v>
      </c>
      <c r="I4044" s="127">
        <v>0</v>
      </c>
      <c r="J4044" s="127">
        <v>1</v>
      </c>
      <c r="K4044" s="127">
        <v>679.3</v>
      </c>
      <c r="L4044" s="127">
        <v>724.5</v>
      </c>
      <c r="M4044" s="127">
        <v>557233.04</v>
      </c>
      <c r="N4044" s="127">
        <v>149826.06</v>
      </c>
      <c r="O4044" s="127">
        <v>157602.96</v>
      </c>
      <c r="P4044" s="127">
        <v>198916.21</v>
      </c>
      <c r="Q4044" s="127">
        <v>820.3</v>
      </c>
    </row>
    <row r="4045" spans="1:17" ht="25.5" x14ac:dyDescent="0.2">
      <c r="A4045" t="str">
        <f t="shared" si="63"/>
        <v>2023_2754</v>
      </c>
      <c r="D4045" s="126">
        <v>4043</v>
      </c>
      <c r="E4045" s="127">
        <v>2754</v>
      </c>
      <c r="F4045" s="127" t="s">
        <v>115</v>
      </c>
      <c r="G4045" s="127">
        <v>2754</v>
      </c>
      <c r="H4045" s="127">
        <v>2023</v>
      </c>
      <c r="I4045" s="127">
        <v>0</v>
      </c>
      <c r="J4045" s="127">
        <v>1</v>
      </c>
      <c r="K4045" s="127">
        <v>400.1</v>
      </c>
      <c r="L4045" s="127">
        <v>432.1</v>
      </c>
      <c r="M4045" s="127">
        <v>167126.54999999999</v>
      </c>
      <c r="N4045" s="127">
        <v>240241.67</v>
      </c>
      <c r="O4045" s="127">
        <v>240542.8</v>
      </c>
      <c r="P4045" s="127">
        <v>209851.57</v>
      </c>
      <c r="Q4045" s="127">
        <v>417.71</v>
      </c>
    </row>
    <row r="4046" spans="1:17" x14ac:dyDescent="0.2">
      <c r="A4046" t="str">
        <f t="shared" si="63"/>
        <v>2023_2766</v>
      </c>
      <c r="D4046" s="126">
        <v>4044</v>
      </c>
      <c r="E4046" s="127">
        <v>2766</v>
      </c>
      <c r="F4046" s="127" t="s">
        <v>334</v>
      </c>
      <c r="G4046" s="127">
        <v>2766</v>
      </c>
      <c r="H4046" s="127">
        <v>2023</v>
      </c>
      <c r="I4046" s="127">
        <v>0</v>
      </c>
      <c r="J4046" s="127">
        <v>1</v>
      </c>
      <c r="K4046" s="127">
        <v>313.3</v>
      </c>
      <c r="L4046" s="127">
        <v>284</v>
      </c>
      <c r="M4046" s="127">
        <v>405263.92</v>
      </c>
      <c r="N4046" s="127">
        <v>479625.57</v>
      </c>
      <c r="O4046" s="127">
        <v>510486.11</v>
      </c>
      <c r="P4046" s="127">
        <v>414789.86</v>
      </c>
      <c r="Q4046" s="127">
        <v>1293.53</v>
      </c>
    </row>
    <row r="4047" spans="1:17" x14ac:dyDescent="0.2">
      <c r="A4047" t="str">
        <f t="shared" si="63"/>
        <v>2023_2772</v>
      </c>
      <c r="D4047" s="126">
        <v>4045</v>
      </c>
      <c r="E4047" s="127">
        <v>2772</v>
      </c>
      <c r="F4047" s="127" t="s">
        <v>116</v>
      </c>
      <c r="G4047" s="127">
        <v>2772</v>
      </c>
      <c r="H4047" s="127">
        <v>2023</v>
      </c>
      <c r="I4047" s="127">
        <v>0</v>
      </c>
      <c r="J4047" s="127">
        <v>1</v>
      </c>
      <c r="K4047" s="127">
        <v>226</v>
      </c>
      <c r="L4047" s="127">
        <v>155</v>
      </c>
      <c r="M4047" s="127">
        <v>1164320.8500000001</v>
      </c>
      <c r="N4047" s="127">
        <v>195322.08</v>
      </c>
      <c r="O4047" s="127">
        <v>220223.46</v>
      </c>
      <c r="P4047" s="127">
        <v>104287.38</v>
      </c>
      <c r="Q4047" s="127">
        <v>5151.8599999999997</v>
      </c>
    </row>
    <row r="4048" spans="1:17" ht="25.5" x14ac:dyDescent="0.2">
      <c r="A4048" t="str">
        <f t="shared" si="63"/>
        <v>2023_2781</v>
      </c>
      <c r="D4048" s="126">
        <v>4046</v>
      </c>
      <c r="E4048" s="127">
        <v>2781</v>
      </c>
      <c r="F4048" s="127" t="s">
        <v>117</v>
      </c>
      <c r="G4048" s="127">
        <v>2781</v>
      </c>
      <c r="H4048" s="127">
        <v>2023</v>
      </c>
      <c r="I4048" s="127">
        <v>0</v>
      </c>
      <c r="J4048" s="127">
        <v>1</v>
      </c>
      <c r="K4048" s="127">
        <v>1119.5</v>
      </c>
      <c r="L4048" s="127">
        <v>1236.9000000000001</v>
      </c>
      <c r="M4048" s="127">
        <v>389695.25</v>
      </c>
      <c r="N4048" s="127">
        <v>721277.96</v>
      </c>
      <c r="O4048" s="127">
        <v>729606.19</v>
      </c>
      <c r="P4048" s="127">
        <v>466736.95</v>
      </c>
      <c r="Q4048" s="127">
        <v>348.1</v>
      </c>
    </row>
    <row r="4049" spans="1:17" x14ac:dyDescent="0.2">
      <c r="A4049" t="str">
        <f t="shared" si="63"/>
        <v>2023_2826</v>
      </c>
      <c r="D4049" s="126">
        <v>4047</v>
      </c>
      <c r="E4049" s="127">
        <v>2826</v>
      </c>
      <c r="F4049" s="127" t="s">
        <v>118</v>
      </c>
      <c r="G4049" s="127">
        <v>2826</v>
      </c>
      <c r="H4049" s="127">
        <v>2023</v>
      </c>
      <c r="I4049" s="127">
        <v>0</v>
      </c>
      <c r="J4049" s="127">
        <v>1</v>
      </c>
      <c r="K4049" s="127">
        <v>1375.3</v>
      </c>
      <c r="L4049" s="127">
        <v>1438.7</v>
      </c>
      <c r="M4049" s="127">
        <v>549537.14</v>
      </c>
      <c r="N4049" s="127">
        <v>596476.44999999995</v>
      </c>
      <c r="O4049" s="127">
        <v>599136.11</v>
      </c>
      <c r="P4049" s="127">
        <v>611580.77</v>
      </c>
      <c r="Q4049" s="127">
        <v>399.58</v>
      </c>
    </row>
    <row r="4050" spans="1:17" ht="38.25" x14ac:dyDescent="0.2">
      <c r="A4050" t="str">
        <f t="shared" si="63"/>
        <v>2023_2846</v>
      </c>
      <c r="D4050" s="126">
        <v>4048</v>
      </c>
      <c r="E4050" s="127">
        <v>2846</v>
      </c>
      <c r="F4050" s="127" t="s">
        <v>119</v>
      </c>
      <c r="G4050" s="127">
        <v>2846</v>
      </c>
      <c r="H4050" s="127">
        <v>2023</v>
      </c>
      <c r="I4050" s="127">
        <v>0</v>
      </c>
      <c r="J4050" s="127">
        <v>1</v>
      </c>
      <c r="K4050" s="127">
        <v>294</v>
      </c>
      <c r="L4050" s="127">
        <v>282</v>
      </c>
      <c r="M4050" s="127">
        <v>550517.18000000005</v>
      </c>
      <c r="N4050" s="127">
        <v>150656.31</v>
      </c>
      <c r="O4050" s="127">
        <v>169829.34</v>
      </c>
      <c r="P4050" s="127">
        <v>193003.46</v>
      </c>
      <c r="Q4050" s="127">
        <v>1872.51</v>
      </c>
    </row>
    <row r="4051" spans="1:17" ht="38.25" x14ac:dyDescent="0.2">
      <c r="A4051" t="str">
        <f t="shared" si="63"/>
        <v>2023_2862</v>
      </c>
      <c r="D4051" s="126">
        <v>4049</v>
      </c>
      <c r="E4051" s="127">
        <v>2862</v>
      </c>
      <c r="F4051" s="127" t="s">
        <v>120</v>
      </c>
      <c r="G4051" s="127">
        <v>2862</v>
      </c>
      <c r="H4051" s="127">
        <v>2023</v>
      </c>
      <c r="I4051" s="127">
        <v>0</v>
      </c>
      <c r="J4051" s="127">
        <v>1</v>
      </c>
      <c r="K4051" s="127">
        <v>641.70000000000005</v>
      </c>
      <c r="L4051" s="127">
        <v>619.70000000000005</v>
      </c>
      <c r="M4051" s="127">
        <v>1954715.91</v>
      </c>
      <c r="N4051" s="127">
        <v>758494.33</v>
      </c>
      <c r="O4051" s="127">
        <v>758494.33</v>
      </c>
      <c r="P4051" s="127">
        <v>289714</v>
      </c>
      <c r="Q4051" s="127">
        <v>3046.15</v>
      </c>
    </row>
    <row r="4052" spans="1:17" x14ac:dyDescent="0.2">
      <c r="A4052" t="str">
        <f t="shared" si="63"/>
        <v>2023_2977</v>
      </c>
      <c r="D4052" s="126">
        <v>4050</v>
      </c>
      <c r="E4052" s="127">
        <v>2977</v>
      </c>
      <c r="F4052" s="127" t="s">
        <v>121</v>
      </c>
      <c r="G4052" s="127">
        <v>2977</v>
      </c>
      <c r="H4052" s="127">
        <v>2023</v>
      </c>
      <c r="I4052" s="127">
        <v>0</v>
      </c>
      <c r="J4052" s="127">
        <v>1</v>
      </c>
      <c r="K4052" s="127">
        <v>583</v>
      </c>
      <c r="L4052" s="127">
        <v>517.20000000000005</v>
      </c>
      <c r="M4052" s="127">
        <v>831964.23</v>
      </c>
      <c r="N4052" s="127">
        <v>140206.84</v>
      </c>
      <c r="O4052" s="127">
        <v>140949.12</v>
      </c>
      <c r="P4052" s="127">
        <v>387881.4</v>
      </c>
      <c r="Q4052" s="127">
        <v>1427.04</v>
      </c>
    </row>
    <row r="4053" spans="1:17" x14ac:dyDescent="0.2">
      <c r="A4053" t="str">
        <f t="shared" si="63"/>
        <v>2023_2988</v>
      </c>
      <c r="D4053" s="126">
        <v>4051</v>
      </c>
      <c r="E4053" s="127">
        <v>2988</v>
      </c>
      <c r="F4053" s="127" t="s">
        <v>122</v>
      </c>
      <c r="G4053" s="127">
        <v>2988</v>
      </c>
      <c r="H4053" s="127">
        <v>2023</v>
      </c>
      <c r="I4053" s="127">
        <v>0</v>
      </c>
      <c r="J4053" s="127">
        <v>1</v>
      </c>
      <c r="K4053" s="127">
        <v>557.1</v>
      </c>
      <c r="L4053" s="127">
        <v>806.2</v>
      </c>
      <c r="M4053" s="127">
        <v>309922.49</v>
      </c>
      <c r="N4053" s="127">
        <v>400225.03</v>
      </c>
      <c r="O4053" s="127">
        <v>402660.3</v>
      </c>
      <c r="P4053" s="127">
        <v>330948.15000000002</v>
      </c>
      <c r="Q4053" s="127">
        <v>556.30999999999995</v>
      </c>
    </row>
    <row r="4054" spans="1:17" ht="38.25" x14ac:dyDescent="0.2">
      <c r="A4054" t="str">
        <f t="shared" si="63"/>
        <v>2023_3029</v>
      </c>
      <c r="D4054" s="126">
        <v>4052</v>
      </c>
      <c r="E4054" s="127">
        <v>3029</v>
      </c>
      <c r="F4054" s="127" t="s">
        <v>123</v>
      </c>
      <c r="G4054" s="127">
        <v>3029</v>
      </c>
      <c r="H4054" s="127">
        <v>2023</v>
      </c>
      <c r="I4054" s="127">
        <v>0</v>
      </c>
      <c r="J4054" s="127">
        <v>1</v>
      </c>
      <c r="K4054" s="127">
        <v>1151.7</v>
      </c>
      <c r="L4054" s="127">
        <v>997.5</v>
      </c>
      <c r="M4054" s="127">
        <v>1465329.61</v>
      </c>
      <c r="N4054" s="127">
        <v>1200996.73</v>
      </c>
      <c r="O4054" s="127">
        <v>1230444.22</v>
      </c>
      <c r="P4054" s="127">
        <v>481888.96</v>
      </c>
      <c r="Q4054" s="127">
        <v>1272.32</v>
      </c>
    </row>
    <row r="4055" spans="1:17" ht="25.5" x14ac:dyDescent="0.2">
      <c r="A4055" t="str">
        <f t="shared" si="63"/>
        <v>2023_3033</v>
      </c>
      <c r="D4055" s="126">
        <v>4053</v>
      </c>
      <c r="E4055" s="127">
        <v>3033</v>
      </c>
      <c r="F4055" s="127" t="s">
        <v>124</v>
      </c>
      <c r="G4055" s="127">
        <v>3033</v>
      </c>
      <c r="H4055" s="127">
        <v>2023</v>
      </c>
      <c r="I4055" s="127">
        <v>0</v>
      </c>
      <c r="J4055" s="127">
        <v>1</v>
      </c>
      <c r="K4055" s="127">
        <v>411.8</v>
      </c>
      <c r="L4055" s="127">
        <v>344.8</v>
      </c>
      <c r="M4055" s="127">
        <v>886835.46</v>
      </c>
      <c r="N4055" s="127">
        <v>923263.4</v>
      </c>
      <c r="O4055" s="127">
        <v>938533.91</v>
      </c>
      <c r="P4055" s="127">
        <v>159672.81</v>
      </c>
      <c r="Q4055" s="127">
        <v>2153.56</v>
      </c>
    </row>
    <row r="4056" spans="1:17" x14ac:dyDescent="0.2">
      <c r="A4056" t="str">
        <f t="shared" si="63"/>
        <v>2023_3042</v>
      </c>
      <c r="D4056" s="126">
        <v>4054</v>
      </c>
      <c r="E4056" s="127">
        <v>3042</v>
      </c>
      <c r="F4056" s="127" t="s">
        <v>125</v>
      </c>
      <c r="G4056" s="127">
        <v>3042</v>
      </c>
      <c r="H4056" s="127">
        <v>2023</v>
      </c>
      <c r="I4056" s="127">
        <v>0</v>
      </c>
      <c r="J4056" s="127">
        <v>1</v>
      </c>
      <c r="K4056" s="127">
        <v>714.7</v>
      </c>
      <c r="L4056" s="127">
        <v>822.9</v>
      </c>
      <c r="M4056" s="127">
        <v>860339.98</v>
      </c>
      <c r="N4056" s="127">
        <v>326908.89</v>
      </c>
      <c r="O4056" s="127">
        <v>339893.26</v>
      </c>
      <c r="P4056" s="127">
        <v>285362.01</v>
      </c>
      <c r="Q4056" s="127">
        <v>1203.78</v>
      </c>
    </row>
    <row r="4057" spans="1:17" x14ac:dyDescent="0.2">
      <c r="A4057" t="str">
        <f t="shared" si="63"/>
        <v>2023_3060</v>
      </c>
      <c r="D4057" s="126">
        <v>4055</v>
      </c>
      <c r="E4057" s="127">
        <v>3060</v>
      </c>
      <c r="F4057" s="127" t="s">
        <v>126</v>
      </c>
      <c r="G4057" s="127">
        <v>3060</v>
      </c>
      <c r="H4057" s="127">
        <v>2023</v>
      </c>
      <c r="I4057" s="127">
        <v>0</v>
      </c>
      <c r="J4057" s="127">
        <v>1</v>
      </c>
      <c r="K4057" s="127">
        <v>1246.8</v>
      </c>
      <c r="L4057" s="127">
        <v>1441.5</v>
      </c>
      <c r="M4057" s="127">
        <v>611198.78</v>
      </c>
      <c r="N4057" s="127">
        <v>842793</v>
      </c>
      <c r="O4057" s="127">
        <v>845255.93</v>
      </c>
      <c r="P4057" s="127">
        <v>617198.44999999995</v>
      </c>
      <c r="Q4057" s="127">
        <v>490.21</v>
      </c>
    </row>
    <row r="4058" spans="1:17" ht="25.5" x14ac:dyDescent="0.2">
      <c r="A4058" t="str">
        <f t="shared" si="63"/>
        <v>2023_3168</v>
      </c>
      <c r="D4058" s="126">
        <v>4056</v>
      </c>
      <c r="E4058" s="127">
        <v>3168</v>
      </c>
      <c r="F4058" s="127" t="s">
        <v>127</v>
      </c>
      <c r="G4058" s="127">
        <v>3168</v>
      </c>
      <c r="H4058" s="127">
        <v>2023</v>
      </c>
      <c r="I4058" s="127">
        <v>0</v>
      </c>
      <c r="J4058" s="127">
        <v>1</v>
      </c>
      <c r="K4058" s="127">
        <v>666.1</v>
      </c>
      <c r="L4058" s="127">
        <v>662.4</v>
      </c>
      <c r="M4058" s="127">
        <v>1152351.08</v>
      </c>
      <c r="N4058" s="127">
        <v>225059.04</v>
      </c>
      <c r="O4058" s="127">
        <v>227845.88</v>
      </c>
      <c r="P4058" s="127">
        <v>410157.64</v>
      </c>
      <c r="Q4058" s="127">
        <v>1730</v>
      </c>
    </row>
    <row r="4059" spans="1:17" ht="25.5" x14ac:dyDescent="0.2">
      <c r="A4059" t="str">
        <f t="shared" si="63"/>
        <v>2023_3105</v>
      </c>
      <c r="D4059" s="126">
        <v>4057</v>
      </c>
      <c r="E4059" s="127">
        <v>3105</v>
      </c>
      <c r="F4059" s="127" t="s">
        <v>128</v>
      </c>
      <c r="G4059" s="127">
        <v>3105</v>
      </c>
      <c r="H4059" s="127">
        <v>2023</v>
      </c>
      <c r="I4059" s="127">
        <v>0</v>
      </c>
      <c r="J4059" s="127">
        <v>1</v>
      </c>
      <c r="K4059" s="127">
        <v>1383.7</v>
      </c>
      <c r="L4059" s="127">
        <v>1384.2</v>
      </c>
      <c r="M4059" s="127">
        <v>495770.32</v>
      </c>
      <c r="N4059" s="127">
        <v>750288.22</v>
      </c>
      <c r="O4059" s="127">
        <v>758929.2</v>
      </c>
      <c r="P4059" s="127">
        <v>653971.73</v>
      </c>
      <c r="Q4059" s="127">
        <v>358.29</v>
      </c>
    </row>
    <row r="4060" spans="1:17" x14ac:dyDescent="0.2">
      <c r="A4060" t="str">
        <f t="shared" si="63"/>
        <v>2023_3114</v>
      </c>
      <c r="D4060" s="126">
        <v>4058</v>
      </c>
      <c r="E4060" s="127">
        <v>3114</v>
      </c>
      <c r="F4060" s="127" t="s">
        <v>129</v>
      </c>
      <c r="G4060" s="127">
        <v>3114</v>
      </c>
      <c r="H4060" s="127">
        <v>2023</v>
      </c>
      <c r="I4060" s="127">
        <v>0</v>
      </c>
      <c r="J4060" s="127">
        <v>1</v>
      </c>
      <c r="K4060" s="127">
        <v>3436.6</v>
      </c>
      <c r="L4060" s="127">
        <v>3543.7</v>
      </c>
      <c r="M4060" s="127">
        <v>3798129.7</v>
      </c>
      <c r="N4060" s="127">
        <v>1826003.25</v>
      </c>
      <c r="O4060" s="127">
        <v>1946593.41</v>
      </c>
      <c r="P4060" s="127">
        <v>1315768.8400000001</v>
      </c>
      <c r="Q4060" s="127">
        <v>1105.2</v>
      </c>
    </row>
    <row r="4061" spans="1:17" ht="25.5" x14ac:dyDescent="0.2">
      <c r="A4061" t="str">
        <f t="shared" si="63"/>
        <v>2023_3119</v>
      </c>
      <c r="D4061" s="126">
        <v>4059</v>
      </c>
      <c r="E4061" s="127">
        <v>3119</v>
      </c>
      <c r="F4061" s="127" t="s">
        <v>130</v>
      </c>
      <c r="G4061" s="127">
        <v>3119</v>
      </c>
      <c r="H4061" s="127">
        <v>2023</v>
      </c>
      <c r="I4061" s="127">
        <v>0</v>
      </c>
      <c r="J4061" s="127">
        <v>1</v>
      </c>
      <c r="K4061" s="127">
        <v>838.8</v>
      </c>
      <c r="L4061" s="127">
        <v>804.7</v>
      </c>
      <c r="M4061" s="127">
        <v>607876.01</v>
      </c>
      <c r="N4061" s="127">
        <v>421124.1</v>
      </c>
      <c r="O4061" s="127">
        <v>421265.91999999998</v>
      </c>
      <c r="P4061" s="127">
        <v>313166.43</v>
      </c>
      <c r="Q4061" s="127">
        <v>724.7</v>
      </c>
    </row>
    <row r="4062" spans="1:17" x14ac:dyDescent="0.2">
      <c r="A4062" t="str">
        <f t="shared" si="63"/>
        <v>2023_3141</v>
      </c>
      <c r="D4062" s="126">
        <v>4060</v>
      </c>
      <c r="E4062" s="127">
        <v>3141</v>
      </c>
      <c r="F4062" s="127" t="s">
        <v>131</v>
      </c>
      <c r="G4062" s="127">
        <v>3141</v>
      </c>
      <c r="H4062" s="127">
        <v>2023</v>
      </c>
      <c r="I4062" s="127">
        <v>0</v>
      </c>
      <c r="J4062" s="127">
        <v>1</v>
      </c>
      <c r="K4062" s="127">
        <v>14439.8</v>
      </c>
      <c r="L4062" s="127">
        <v>14398.3</v>
      </c>
      <c r="M4062" s="127">
        <v>1165161.4099999999</v>
      </c>
      <c r="N4062" s="127">
        <v>5225216.84</v>
      </c>
      <c r="O4062" s="127">
        <v>5280344.95</v>
      </c>
      <c r="P4062" s="127">
        <v>5340757.9000000004</v>
      </c>
      <c r="Q4062" s="127">
        <v>80.69</v>
      </c>
    </row>
    <row r="4063" spans="1:17" ht="25.5" x14ac:dyDescent="0.2">
      <c r="A4063" t="str">
        <f t="shared" si="63"/>
        <v>2023_3150</v>
      </c>
      <c r="D4063" s="126">
        <v>4061</v>
      </c>
      <c r="E4063" s="127">
        <v>3150</v>
      </c>
      <c r="F4063" s="127" t="s">
        <v>132</v>
      </c>
      <c r="G4063" s="127">
        <v>3150</v>
      </c>
      <c r="H4063" s="127">
        <v>2023</v>
      </c>
      <c r="I4063" s="127">
        <v>0</v>
      </c>
      <c r="J4063" s="127">
        <v>1</v>
      </c>
      <c r="K4063" s="127">
        <v>1002.3</v>
      </c>
      <c r="L4063" s="127">
        <v>1215.0999999999999</v>
      </c>
      <c r="M4063" s="127">
        <v>795855.56</v>
      </c>
      <c r="N4063" s="127">
        <v>621087.15</v>
      </c>
      <c r="O4063" s="127">
        <v>748762.19</v>
      </c>
      <c r="P4063" s="127">
        <v>389749.69</v>
      </c>
      <c r="Q4063" s="127">
        <v>794.03</v>
      </c>
    </row>
    <row r="4064" spans="1:17" ht="25.5" x14ac:dyDescent="0.2">
      <c r="A4064" t="str">
        <f t="shared" si="63"/>
        <v>2023_3154</v>
      </c>
      <c r="D4064" s="126">
        <v>4062</v>
      </c>
      <c r="E4064" s="127">
        <v>3154</v>
      </c>
      <c r="F4064" s="127" t="s">
        <v>133</v>
      </c>
      <c r="G4064" s="127">
        <v>3154</v>
      </c>
      <c r="H4064" s="127">
        <v>2023</v>
      </c>
      <c r="I4064" s="127">
        <v>0</v>
      </c>
      <c r="J4064" s="127">
        <v>1</v>
      </c>
      <c r="K4064" s="127">
        <v>500</v>
      </c>
      <c r="L4064" s="127">
        <v>494</v>
      </c>
      <c r="M4064" s="127">
        <v>222539.17</v>
      </c>
      <c r="N4064" s="127">
        <v>96212.32</v>
      </c>
      <c r="O4064" s="127">
        <v>102428.71</v>
      </c>
      <c r="P4064" s="127">
        <v>250744.53</v>
      </c>
      <c r="Q4064" s="127">
        <v>445.08</v>
      </c>
    </row>
    <row r="4065" spans="1:17" x14ac:dyDescent="0.2">
      <c r="A4065" t="str">
        <f t="shared" si="63"/>
        <v>2023_3186</v>
      </c>
      <c r="D4065" s="126">
        <v>4063</v>
      </c>
      <c r="E4065" s="127">
        <v>3186</v>
      </c>
      <c r="F4065" s="127" t="s">
        <v>335</v>
      </c>
      <c r="G4065" s="127">
        <v>3186</v>
      </c>
      <c r="H4065" s="127">
        <v>2023</v>
      </c>
      <c r="I4065" s="127">
        <v>0</v>
      </c>
      <c r="J4065" s="127">
        <v>1</v>
      </c>
      <c r="K4065" s="127">
        <v>440.9</v>
      </c>
      <c r="L4065" s="127">
        <v>443.3</v>
      </c>
      <c r="M4065" s="127">
        <v>429300.46</v>
      </c>
      <c r="N4065" s="127">
        <v>299532.14</v>
      </c>
      <c r="O4065" s="127">
        <v>299668.44</v>
      </c>
      <c r="P4065" s="127">
        <v>133152.53</v>
      </c>
      <c r="Q4065" s="127">
        <v>973.69</v>
      </c>
    </row>
    <row r="4066" spans="1:17" x14ac:dyDescent="0.2">
      <c r="A4066" t="str">
        <f t="shared" si="63"/>
        <v>2023_3204</v>
      </c>
      <c r="D4066" s="126">
        <v>4064</v>
      </c>
      <c r="E4066" s="127">
        <v>3204</v>
      </c>
      <c r="F4066" s="127" t="s">
        <v>134</v>
      </c>
      <c r="G4066" s="127">
        <v>3204</v>
      </c>
      <c r="H4066" s="127">
        <v>2023</v>
      </c>
      <c r="I4066" s="127">
        <v>0</v>
      </c>
      <c r="J4066" s="127">
        <v>1</v>
      </c>
      <c r="K4066" s="127">
        <v>894.1</v>
      </c>
      <c r="L4066" s="127">
        <v>965</v>
      </c>
      <c r="M4066" s="127">
        <v>1345520.89</v>
      </c>
      <c r="N4066" s="127">
        <v>509703.07</v>
      </c>
      <c r="O4066" s="127">
        <v>562595.31000000006</v>
      </c>
      <c r="P4066" s="127">
        <v>261154.19</v>
      </c>
      <c r="Q4066" s="127">
        <v>1504.89</v>
      </c>
    </row>
    <row r="4067" spans="1:17" x14ac:dyDescent="0.2">
      <c r="A4067" t="str">
        <f t="shared" si="63"/>
        <v>2023_3231</v>
      </c>
      <c r="D4067" s="126">
        <v>4065</v>
      </c>
      <c r="E4067" s="127">
        <v>3231</v>
      </c>
      <c r="F4067" s="127" t="s">
        <v>135</v>
      </c>
      <c r="G4067" s="127">
        <v>3231</v>
      </c>
      <c r="H4067" s="127">
        <v>2023</v>
      </c>
      <c r="I4067" s="127">
        <v>0</v>
      </c>
      <c r="J4067" s="127">
        <v>1</v>
      </c>
      <c r="K4067" s="127">
        <v>6984.8</v>
      </c>
      <c r="L4067" s="127">
        <v>7228.8</v>
      </c>
      <c r="M4067" s="127">
        <v>5584053.1600000001</v>
      </c>
      <c r="N4067" s="127">
        <v>2876787.48</v>
      </c>
      <c r="O4067" s="127">
        <v>2982022.27</v>
      </c>
      <c r="P4067" s="127">
        <v>2107720.79</v>
      </c>
      <c r="Q4067" s="127">
        <v>799.46</v>
      </c>
    </row>
    <row r="4068" spans="1:17" x14ac:dyDescent="0.2">
      <c r="A4068" t="str">
        <f t="shared" si="63"/>
        <v>2023_3312</v>
      </c>
      <c r="D4068" s="126">
        <v>4066</v>
      </c>
      <c r="E4068" s="127">
        <v>3312</v>
      </c>
      <c r="F4068" s="127" t="s">
        <v>136</v>
      </c>
      <c r="G4068" s="127">
        <v>3312</v>
      </c>
      <c r="H4068" s="127">
        <v>2023</v>
      </c>
      <c r="I4068" s="127">
        <v>0</v>
      </c>
      <c r="J4068" s="127">
        <v>1</v>
      </c>
      <c r="K4068" s="127">
        <v>1850</v>
      </c>
      <c r="L4068" s="127">
        <v>1697</v>
      </c>
      <c r="M4068" s="127">
        <v>2852775.63</v>
      </c>
      <c r="N4068" s="127">
        <v>776227.14</v>
      </c>
      <c r="O4068" s="127">
        <v>848688.93</v>
      </c>
      <c r="P4068" s="127">
        <v>552910.5</v>
      </c>
      <c r="Q4068" s="127">
        <v>1542.04</v>
      </c>
    </row>
    <row r="4069" spans="1:17" x14ac:dyDescent="0.2">
      <c r="A4069" t="str">
        <f t="shared" si="63"/>
        <v>2023_3330</v>
      </c>
      <c r="D4069" s="126">
        <v>4067</v>
      </c>
      <c r="E4069" s="127">
        <v>3330</v>
      </c>
      <c r="F4069" s="127" t="s">
        <v>137</v>
      </c>
      <c r="G4069" s="127">
        <v>3330</v>
      </c>
      <c r="H4069" s="127">
        <v>2023</v>
      </c>
      <c r="I4069" s="127">
        <v>0</v>
      </c>
      <c r="J4069" s="127">
        <v>1</v>
      </c>
      <c r="K4069" s="127">
        <v>360.7</v>
      </c>
      <c r="L4069" s="127">
        <v>294</v>
      </c>
      <c r="M4069" s="127">
        <v>1009424.86</v>
      </c>
      <c r="N4069" s="127">
        <v>220067.20000000001</v>
      </c>
      <c r="O4069" s="127">
        <v>220067.20000000001</v>
      </c>
      <c r="P4069" s="127">
        <v>79845.570000000007</v>
      </c>
      <c r="Q4069" s="127">
        <v>2798.52</v>
      </c>
    </row>
    <row r="4070" spans="1:17" ht="25.5" x14ac:dyDescent="0.2">
      <c r="A4070" t="str">
        <f t="shared" si="63"/>
        <v>2023_3348</v>
      </c>
      <c r="D4070" s="126">
        <v>4068</v>
      </c>
      <c r="E4070" s="127">
        <v>3348</v>
      </c>
      <c r="F4070" s="127" t="s">
        <v>138</v>
      </c>
      <c r="G4070" s="127">
        <v>3348</v>
      </c>
      <c r="H4070" s="127">
        <v>2023</v>
      </c>
      <c r="I4070" s="127">
        <v>0</v>
      </c>
      <c r="J4070" s="127">
        <v>1</v>
      </c>
      <c r="K4070" s="127">
        <v>471.1</v>
      </c>
      <c r="L4070" s="127">
        <v>451.2</v>
      </c>
      <c r="M4070" s="127">
        <v>1242952.6599999999</v>
      </c>
      <c r="N4070" s="127">
        <v>300093.46999999997</v>
      </c>
      <c r="O4070" s="127">
        <v>324571.32</v>
      </c>
      <c r="P4070" s="127">
        <v>193547.5</v>
      </c>
      <c r="Q4070" s="127">
        <v>2638.41</v>
      </c>
    </row>
    <row r="4071" spans="1:17" x14ac:dyDescent="0.2">
      <c r="A4071" t="str">
        <f t="shared" si="63"/>
        <v>2023_3375</v>
      </c>
      <c r="D4071" s="126">
        <v>4069</v>
      </c>
      <c r="E4071" s="127">
        <v>3375</v>
      </c>
      <c r="F4071" s="127" t="s">
        <v>139</v>
      </c>
      <c r="G4071" s="127">
        <v>3375</v>
      </c>
      <c r="H4071" s="127">
        <v>2023</v>
      </c>
      <c r="I4071" s="127">
        <v>0</v>
      </c>
      <c r="J4071" s="127">
        <v>1</v>
      </c>
      <c r="K4071" s="127">
        <v>1761.2</v>
      </c>
      <c r="L4071" s="127">
        <v>1593.9</v>
      </c>
      <c r="M4071" s="135">
        <v>-40615.11</v>
      </c>
      <c r="N4071" s="127">
        <v>725666.94</v>
      </c>
      <c r="O4071" s="127">
        <v>731894.31</v>
      </c>
      <c r="P4071" s="127">
        <v>884404.09</v>
      </c>
      <c r="Q4071" s="135">
        <v>-23.06</v>
      </c>
    </row>
    <row r="4072" spans="1:17" ht="25.5" x14ac:dyDescent="0.2">
      <c r="A4072" t="str">
        <f t="shared" si="63"/>
        <v>2023_3420</v>
      </c>
      <c r="D4072" s="126">
        <v>4070</v>
      </c>
      <c r="E4072" s="127">
        <v>3420</v>
      </c>
      <c r="F4072" s="127" t="s">
        <v>140</v>
      </c>
      <c r="G4072" s="127">
        <v>3420</v>
      </c>
      <c r="H4072" s="127">
        <v>2023</v>
      </c>
      <c r="I4072" s="127">
        <v>0</v>
      </c>
      <c r="J4072" s="127">
        <v>1</v>
      </c>
      <c r="K4072" s="127">
        <v>565.1</v>
      </c>
      <c r="L4072" s="127">
        <v>598.79999999999995</v>
      </c>
      <c r="M4072" s="127">
        <v>814147.03</v>
      </c>
      <c r="N4072" s="127">
        <v>0</v>
      </c>
      <c r="O4072" s="127">
        <v>13915.07</v>
      </c>
      <c r="P4072" s="127">
        <v>277116.13</v>
      </c>
      <c r="Q4072" s="127">
        <v>1440.71</v>
      </c>
    </row>
    <row r="4073" spans="1:17" x14ac:dyDescent="0.2">
      <c r="A4073" t="str">
        <f t="shared" si="63"/>
        <v>2023_3465</v>
      </c>
      <c r="D4073" s="126">
        <v>4071</v>
      </c>
      <c r="E4073" s="127">
        <v>3465</v>
      </c>
      <c r="F4073" s="127" t="s">
        <v>141</v>
      </c>
      <c r="G4073" s="127">
        <v>3465</v>
      </c>
      <c r="H4073" s="127">
        <v>2023</v>
      </c>
      <c r="I4073" s="127">
        <v>0</v>
      </c>
      <c r="J4073" s="127">
        <v>1</v>
      </c>
      <c r="K4073" s="127">
        <v>336.8</v>
      </c>
      <c r="L4073" s="127">
        <v>349.6</v>
      </c>
      <c r="M4073" s="127">
        <v>40429.53</v>
      </c>
      <c r="N4073" s="127">
        <v>105104.52</v>
      </c>
      <c r="O4073" s="127">
        <v>107413.56</v>
      </c>
      <c r="P4073" s="127">
        <v>103623.77</v>
      </c>
      <c r="Q4073" s="127">
        <v>120.04</v>
      </c>
    </row>
    <row r="4074" spans="1:17" ht="25.5" x14ac:dyDescent="0.2">
      <c r="A4074" t="str">
        <f t="shared" si="63"/>
        <v>2023_3537</v>
      </c>
      <c r="D4074" s="126">
        <v>4072</v>
      </c>
      <c r="E4074" s="127">
        <v>3537</v>
      </c>
      <c r="F4074" s="127" t="s">
        <v>142</v>
      </c>
      <c r="G4074" s="127">
        <v>3537</v>
      </c>
      <c r="H4074" s="127">
        <v>2023</v>
      </c>
      <c r="I4074" s="127">
        <v>0</v>
      </c>
      <c r="J4074" s="127">
        <v>1</v>
      </c>
      <c r="K4074" s="127">
        <v>299.3</v>
      </c>
      <c r="L4074" s="127">
        <v>118</v>
      </c>
      <c r="M4074" s="127">
        <v>476660.43</v>
      </c>
      <c r="N4074" s="127">
        <v>228112.61</v>
      </c>
      <c r="O4074" s="127">
        <v>236642.62</v>
      </c>
      <c r="P4074" s="127">
        <v>177672.47</v>
      </c>
      <c r="Q4074" s="127">
        <v>1592.58</v>
      </c>
    </row>
    <row r="4075" spans="1:17" ht="25.5" x14ac:dyDescent="0.2">
      <c r="A4075" t="str">
        <f t="shared" si="63"/>
        <v>2023_3555</v>
      </c>
      <c r="D4075" s="126">
        <v>4073</v>
      </c>
      <c r="E4075" s="127">
        <v>3555</v>
      </c>
      <c r="F4075" s="127" t="s">
        <v>143</v>
      </c>
      <c r="G4075" s="127">
        <v>3555</v>
      </c>
      <c r="H4075" s="127">
        <v>2023</v>
      </c>
      <c r="I4075" s="127">
        <v>0</v>
      </c>
      <c r="J4075" s="127">
        <v>1</v>
      </c>
      <c r="K4075" s="127">
        <v>611.5</v>
      </c>
      <c r="L4075" s="127">
        <v>695.8</v>
      </c>
      <c r="M4075" s="127">
        <v>428649.63</v>
      </c>
      <c r="N4075" s="127">
        <v>325214.99</v>
      </c>
      <c r="O4075" s="127">
        <v>354666.71</v>
      </c>
      <c r="P4075" s="127">
        <v>352581.41</v>
      </c>
      <c r="Q4075" s="127">
        <v>700.98</v>
      </c>
    </row>
    <row r="4076" spans="1:17" x14ac:dyDescent="0.2">
      <c r="A4076" t="str">
        <f t="shared" si="63"/>
        <v>2023_3600</v>
      </c>
      <c r="D4076" s="126">
        <v>4074</v>
      </c>
      <c r="E4076" s="127">
        <v>3600</v>
      </c>
      <c r="F4076" s="127" t="s">
        <v>144</v>
      </c>
      <c r="G4076" s="127">
        <v>3600</v>
      </c>
      <c r="H4076" s="127">
        <v>2023</v>
      </c>
      <c r="I4076" s="127">
        <v>0</v>
      </c>
      <c r="J4076" s="127">
        <v>1</v>
      </c>
      <c r="K4076" s="127">
        <v>2235.3000000000002</v>
      </c>
      <c r="L4076" s="127">
        <v>2202.3000000000002</v>
      </c>
      <c r="M4076" s="127">
        <v>2522782.17</v>
      </c>
      <c r="N4076" s="127">
        <v>470870.81</v>
      </c>
      <c r="O4076" s="127">
        <v>520510.64</v>
      </c>
      <c r="P4076" s="127">
        <v>637027.63</v>
      </c>
      <c r="Q4076" s="127">
        <v>1128.6099999999999</v>
      </c>
    </row>
    <row r="4077" spans="1:17" x14ac:dyDescent="0.2">
      <c r="A4077" t="str">
        <f t="shared" si="63"/>
        <v>2023_3609</v>
      </c>
      <c r="D4077" s="126">
        <v>4075</v>
      </c>
      <c r="E4077" s="127">
        <v>3609</v>
      </c>
      <c r="F4077" s="127" t="s">
        <v>145</v>
      </c>
      <c r="G4077" s="127">
        <v>3609</v>
      </c>
      <c r="H4077" s="127">
        <v>2023</v>
      </c>
      <c r="I4077" s="127">
        <v>0</v>
      </c>
      <c r="J4077" s="127">
        <v>1</v>
      </c>
      <c r="K4077" s="127">
        <v>450.4</v>
      </c>
      <c r="L4077" s="127">
        <v>494.1</v>
      </c>
      <c r="M4077" s="127">
        <v>996331.45</v>
      </c>
      <c r="N4077" s="127">
        <v>167135.32</v>
      </c>
      <c r="O4077" s="127">
        <v>288131.77</v>
      </c>
      <c r="P4077" s="127">
        <v>320134.19</v>
      </c>
      <c r="Q4077" s="127">
        <v>2212.1</v>
      </c>
    </row>
    <row r="4078" spans="1:17" ht="25.5" x14ac:dyDescent="0.2">
      <c r="A4078" t="str">
        <f t="shared" si="63"/>
        <v>2023_3645</v>
      </c>
      <c r="D4078" s="126">
        <v>4076</v>
      </c>
      <c r="E4078" s="127">
        <v>3645</v>
      </c>
      <c r="F4078" s="127" t="s">
        <v>146</v>
      </c>
      <c r="G4078" s="127">
        <v>3645</v>
      </c>
      <c r="H4078" s="127">
        <v>2023</v>
      </c>
      <c r="I4078" s="127">
        <v>0</v>
      </c>
      <c r="J4078" s="127">
        <v>1</v>
      </c>
      <c r="K4078" s="127">
        <v>2655.6</v>
      </c>
      <c r="L4078" s="127">
        <v>2958</v>
      </c>
      <c r="M4078" s="127">
        <v>4549405.8</v>
      </c>
      <c r="N4078" s="127">
        <v>1595753.53</v>
      </c>
      <c r="O4078" s="127">
        <v>1609209.08</v>
      </c>
      <c r="P4078" s="127">
        <v>889830.76</v>
      </c>
      <c r="Q4078" s="127">
        <v>1713.14</v>
      </c>
    </row>
    <row r="4079" spans="1:17" x14ac:dyDescent="0.2">
      <c r="A4079" t="str">
        <f t="shared" si="63"/>
        <v>2023_3715</v>
      </c>
      <c r="D4079" s="126">
        <v>4077</v>
      </c>
      <c r="E4079" s="127">
        <v>3715</v>
      </c>
      <c r="F4079" s="127" t="s">
        <v>147</v>
      </c>
      <c r="G4079" s="127">
        <v>3715</v>
      </c>
      <c r="H4079" s="127">
        <v>2023</v>
      </c>
      <c r="I4079" s="127">
        <v>0</v>
      </c>
      <c r="J4079" s="127">
        <v>1</v>
      </c>
      <c r="K4079" s="127">
        <v>7685.5</v>
      </c>
      <c r="L4079" s="127">
        <v>7448.5</v>
      </c>
      <c r="M4079" s="127">
        <v>2308569.5</v>
      </c>
      <c r="N4079" s="127">
        <v>2285329.92</v>
      </c>
      <c r="O4079" s="127">
        <v>2301112.2799999998</v>
      </c>
      <c r="P4079" s="127">
        <v>1435621.25</v>
      </c>
      <c r="Q4079" s="127">
        <v>300.38</v>
      </c>
    </row>
    <row r="4080" spans="1:17" x14ac:dyDescent="0.2">
      <c r="A4080" t="str">
        <f t="shared" si="63"/>
        <v>2023_3744</v>
      </c>
      <c r="D4080" s="126">
        <v>4078</v>
      </c>
      <c r="E4080" s="127">
        <v>3744</v>
      </c>
      <c r="F4080" s="127" t="s">
        <v>148</v>
      </c>
      <c r="G4080" s="127">
        <v>3744</v>
      </c>
      <c r="H4080" s="127">
        <v>2023</v>
      </c>
      <c r="I4080" s="127">
        <v>0</v>
      </c>
      <c r="J4080" s="127">
        <v>1</v>
      </c>
      <c r="K4080" s="127">
        <v>671.1</v>
      </c>
      <c r="L4080" s="127">
        <v>671.8</v>
      </c>
      <c r="M4080" s="127">
        <v>1012034.76</v>
      </c>
      <c r="N4080" s="127">
        <v>447563.96</v>
      </c>
      <c r="O4080" s="127">
        <v>463567.26</v>
      </c>
      <c r="P4080" s="127">
        <v>354319.61</v>
      </c>
      <c r="Q4080" s="127">
        <v>1508.02</v>
      </c>
    </row>
    <row r="4081" spans="1:17" ht="25.5" x14ac:dyDescent="0.2">
      <c r="A4081" t="str">
        <f t="shared" si="63"/>
        <v>2023_3798</v>
      </c>
      <c r="D4081" s="126">
        <v>4079</v>
      </c>
      <c r="E4081" s="127">
        <v>3798</v>
      </c>
      <c r="F4081" s="127" t="s">
        <v>149</v>
      </c>
      <c r="G4081" s="127">
        <v>3798</v>
      </c>
      <c r="H4081" s="127">
        <v>2023</v>
      </c>
      <c r="I4081" s="127">
        <v>0</v>
      </c>
      <c r="J4081" s="127">
        <v>1</v>
      </c>
      <c r="K4081" s="127">
        <v>602.9</v>
      </c>
      <c r="L4081" s="127">
        <v>673.9</v>
      </c>
      <c r="M4081" s="127">
        <v>284101.62</v>
      </c>
      <c r="N4081" s="127">
        <v>180049.71</v>
      </c>
      <c r="O4081" s="127">
        <v>189433.60000000001</v>
      </c>
      <c r="P4081" s="127">
        <v>231939.07</v>
      </c>
      <c r="Q4081" s="127">
        <v>471.23</v>
      </c>
    </row>
    <row r="4082" spans="1:17" x14ac:dyDescent="0.2">
      <c r="A4082" t="str">
        <f t="shared" si="63"/>
        <v>2023_3816</v>
      </c>
      <c r="D4082" s="126">
        <v>4080</v>
      </c>
      <c r="E4082" s="127">
        <v>3816</v>
      </c>
      <c r="F4082" s="127" t="s">
        <v>150</v>
      </c>
      <c r="G4082" s="127">
        <v>3816</v>
      </c>
      <c r="H4082" s="127">
        <v>2023</v>
      </c>
      <c r="I4082" s="127">
        <v>0</v>
      </c>
      <c r="J4082" s="127">
        <v>1</v>
      </c>
      <c r="K4082" s="127">
        <v>316.8</v>
      </c>
      <c r="L4082" s="127">
        <v>392.1</v>
      </c>
      <c r="M4082" s="127">
        <v>239064.1</v>
      </c>
      <c r="N4082" s="127">
        <v>178306.4</v>
      </c>
      <c r="O4082" s="127">
        <v>179106.51</v>
      </c>
      <c r="P4082" s="127">
        <v>226096.1</v>
      </c>
      <c r="Q4082" s="127">
        <v>754.62</v>
      </c>
    </row>
    <row r="4083" spans="1:17" ht="38.25" x14ac:dyDescent="0.2">
      <c r="A4083" t="str">
        <f t="shared" si="63"/>
        <v>2023_3841</v>
      </c>
      <c r="D4083" s="126">
        <v>4081</v>
      </c>
      <c r="E4083" s="127">
        <v>3841</v>
      </c>
      <c r="F4083" s="127" t="s">
        <v>151</v>
      </c>
      <c r="G4083" s="127">
        <v>3841</v>
      </c>
      <c r="H4083" s="127">
        <v>2023</v>
      </c>
      <c r="I4083" s="127">
        <v>0</v>
      </c>
      <c r="J4083" s="127">
        <v>1</v>
      </c>
      <c r="K4083" s="127">
        <v>687.2</v>
      </c>
      <c r="L4083" s="127">
        <v>773</v>
      </c>
      <c r="M4083" s="127">
        <v>357878.87</v>
      </c>
      <c r="N4083" s="127">
        <v>200110.55</v>
      </c>
      <c r="O4083" s="127">
        <v>210217.52</v>
      </c>
      <c r="P4083" s="127">
        <v>506407.55</v>
      </c>
      <c r="Q4083" s="127">
        <v>520.78</v>
      </c>
    </row>
    <row r="4084" spans="1:17" ht="25.5" x14ac:dyDescent="0.2">
      <c r="A4084" t="str">
        <f t="shared" si="63"/>
        <v>2023_3906</v>
      </c>
      <c r="D4084" s="126">
        <v>4082</v>
      </c>
      <c r="E4084" s="127">
        <v>3906</v>
      </c>
      <c r="F4084" s="127" t="s">
        <v>152</v>
      </c>
      <c r="G4084" s="127">
        <v>3906</v>
      </c>
      <c r="H4084" s="127">
        <v>2023</v>
      </c>
      <c r="I4084" s="127">
        <v>0</v>
      </c>
      <c r="J4084" s="127">
        <v>1</v>
      </c>
      <c r="K4084" s="127">
        <v>450</v>
      </c>
      <c r="L4084" s="127">
        <v>520.1</v>
      </c>
      <c r="M4084" s="127">
        <v>716447.94</v>
      </c>
      <c r="N4084" s="127">
        <v>248987.45</v>
      </c>
      <c r="O4084" s="127">
        <v>253688.79</v>
      </c>
      <c r="P4084" s="127">
        <v>140663.57</v>
      </c>
      <c r="Q4084" s="127">
        <v>1592.11</v>
      </c>
    </row>
    <row r="4085" spans="1:17" ht="25.5" x14ac:dyDescent="0.2">
      <c r="A4085" t="str">
        <f t="shared" si="63"/>
        <v>2023_4419</v>
      </c>
      <c r="D4085" s="126">
        <v>4083</v>
      </c>
      <c r="E4085" s="127">
        <v>4419</v>
      </c>
      <c r="F4085" s="127" t="s">
        <v>336</v>
      </c>
      <c r="G4085" s="127">
        <v>4419</v>
      </c>
      <c r="H4085" s="127">
        <v>2023</v>
      </c>
      <c r="I4085" s="127">
        <v>0</v>
      </c>
      <c r="J4085" s="127">
        <v>1</v>
      </c>
      <c r="K4085" s="127">
        <v>806.5</v>
      </c>
      <c r="L4085" s="127">
        <v>817.3</v>
      </c>
      <c r="M4085" s="127">
        <v>2471795.16</v>
      </c>
      <c r="N4085" s="127">
        <v>872617.06</v>
      </c>
      <c r="O4085" s="127">
        <v>883994</v>
      </c>
      <c r="P4085" s="127">
        <v>357147.24</v>
      </c>
      <c r="Q4085" s="127">
        <v>3064.84</v>
      </c>
    </row>
    <row r="4086" spans="1:17" x14ac:dyDescent="0.2">
      <c r="A4086" t="str">
        <f t="shared" si="63"/>
        <v>2023_3942</v>
      </c>
      <c r="D4086" s="126">
        <v>4084</v>
      </c>
      <c r="E4086" s="127">
        <v>3942</v>
      </c>
      <c r="F4086" s="127" t="s">
        <v>153</v>
      </c>
      <c r="G4086" s="127">
        <v>3942</v>
      </c>
      <c r="H4086" s="127">
        <v>2023</v>
      </c>
      <c r="I4086" s="127">
        <v>0</v>
      </c>
      <c r="J4086" s="127">
        <v>1</v>
      </c>
      <c r="K4086" s="127">
        <v>670</v>
      </c>
      <c r="L4086" s="127">
        <v>666</v>
      </c>
      <c r="M4086" s="127">
        <v>303124.45</v>
      </c>
      <c r="N4086" s="127">
        <v>452933.55</v>
      </c>
      <c r="O4086" s="127">
        <v>477826.93</v>
      </c>
      <c r="P4086" s="127">
        <v>450075.38</v>
      </c>
      <c r="Q4086" s="127">
        <v>452.42</v>
      </c>
    </row>
    <row r="4087" spans="1:17" ht="38.25" x14ac:dyDescent="0.2">
      <c r="A4087" t="str">
        <f t="shared" si="63"/>
        <v>2023_4023</v>
      </c>
      <c r="D4087" s="126">
        <v>4085</v>
      </c>
      <c r="E4087" s="127">
        <v>4023</v>
      </c>
      <c r="F4087" s="127" t="s">
        <v>337</v>
      </c>
      <c r="G4087" s="127">
        <v>4023</v>
      </c>
      <c r="H4087" s="127">
        <v>2023</v>
      </c>
      <c r="I4087" s="127">
        <v>0</v>
      </c>
      <c r="J4087" s="127">
        <v>1</v>
      </c>
      <c r="K4087" s="127">
        <v>655.6</v>
      </c>
      <c r="L4087" s="127">
        <v>720.5</v>
      </c>
      <c r="M4087" s="127">
        <v>1000402.52</v>
      </c>
      <c r="N4087" s="127">
        <v>250536.85</v>
      </c>
      <c r="O4087" s="127">
        <v>282331.61</v>
      </c>
      <c r="P4087" s="127">
        <v>358440.65</v>
      </c>
      <c r="Q4087" s="127">
        <v>1525.93</v>
      </c>
    </row>
    <row r="4088" spans="1:17" ht="51" x14ac:dyDescent="0.2">
      <c r="A4088" t="str">
        <f t="shared" si="63"/>
        <v>2023_4033</v>
      </c>
      <c r="D4088" s="126">
        <v>4086</v>
      </c>
      <c r="E4088" s="127">
        <v>4033</v>
      </c>
      <c r="F4088" s="127" t="s">
        <v>154</v>
      </c>
      <c r="G4088" s="127">
        <v>4033</v>
      </c>
      <c r="H4088" s="127">
        <v>2023</v>
      </c>
      <c r="I4088" s="127">
        <v>0</v>
      </c>
      <c r="J4088" s="127">
        <v>1</v>
      </c>
      <c r="K4088" s="127">
        <v>593.79999999999995</v>
      </c>
      <c r="L4088" s="127">
        <v>625.29999999999995</v>
      </c>
      <c r="M4088" s="127">
        <v>1202686</v>
      </c>
      <c r="N4088" s="127">
        <v>570087.85</v>
      </c>
      <c r="O4088" s="127">
        <v>573869.36</v>
      </c>
      <c r="P4088" s="127">
        <v>283559.17</v>
      </c>
      <c r="Q4088" s="127">
        <v>2025.41</v>
      </c>
    </row>
    <row r="4089" spans="1:17" ht="25.5" x14ac:dyDescent="0.2">
      <c r="A4089" t="str">
        <f t="shared" si="63"/>
        <v>2023_4041</v>
      </c>
      <c r="D4089" s="126">
        <v>4087</v>
      </c>
      <c r="E4089" s="127">
        <v>4041</v>
      </c>
      <c r="F4089" s="127" t="s">
        <v>155</v>
      </c>
      <c r="G4089" s="127">
        <v>4041</v>
      </c>
      <c r="H4089" s="127">
        <v>2023</v>
      </c>
      <c r="I4089" s="127">
        <v>0</v>
      </c>
      <c r="J4089" s="127">
        <v>1</v>
      </c>
      <c r="K4089" s="127">
        <v>1200</v>
      </c>
      <c r="L4089" s="127">
        <v>1234.7</v>
      </c>
      <c r="M4089" s="127">
        <v>654997.88</v>
      </c>
      <c r="N4089" s="127">
        <v>617519.78</v>
      </c>
      <c r="O4089" s="127">
        <v>625269.35</v>
      </c>
      <c r="P4089" s="127">
        <v>510335.44</v>
      </c>
      <c r="Q4089" s="127">
        <v>545.83000000000004</v>
      </c>
    </row>
    <row r="4090" spans="1:17" ht="25.5" x14ac:dyDescent="0.2">
      <c r="A4090" t="str">
        <f t="shared" si="63"/>
        <v>2023_4043</v>
      </c>
      <c r="D4090" s="126">
        <v>4088</v>
      </c>
      <c r="E4090" s="127">
        <v>4043</v>
      </c>
      <c r="F4090" s="127" t="s">
        <v>156</v>
      </c>
      <c r="G4090" s="127">
        <v>4043</v>
      </c>
      <c r="H4090" s="127">
        <v>2023</v>
      </c>
      <c r="I4090" s="127">
        <v>0</v>
      </c>
      <c r="J4090" s="127">
        <v>1</v>
      </c>
      <c r="K4090" s="127">
        <v>663.1</v>
      </c>
      <c r="L4090" s="127">
        <v>667.3</v>
      </c>
      <c r="M4090" s="127">
        <v>2020245.65</v>
      </c>
      <c r="N4090" s="127">
        <v>535168.31999999995</v>
      </c>
      <c r="O4090" s="127">
        <v>582718.34</v>
      </c>
      <c r="P4090" s="127">
        <v>390449.6</v>
      </c>
      <c r="Q4090" s="127">
        <v>3046.67</v>
      </c>
    </row>
    <row r="4091" spans="1:17" ht="38.25" x14ac:dyDescent="0.2">
      <c r="A4091" t="str">
        <f t="shared" si="63"/>
        <v>2023_4068</v>
      </c>
      <c r="D4091" s="126">
        <v>4089</v>
      </c>
      <c r="E4091" s="127">
        <v>4068</v>
      </c>
      <c r="F4091" s="127" t="s">
        <v>338</v>
      </c>
      <c r="G4091" s="127">
        <v>4068</v>
      </c>
      <c r="H4091" s="127">
        <v>2023</v>
      </c>
      <c r="I4091" s="127">
        <v>0</v>
      </c>
      <c r="J4091" s="127">
        <v>1</v>
      </c>
      <c r="K4091" s="127">
        <v>465.2</v>
      </c>
      <c r="L4091" s="127">
        <v>365.2</v>
      </c>
      <c r="M4091" s="127">
        <v>70435.460000000006</v>
      </c>
      <c r="N4091" s="127">
        <v>155590.70000000001</v>
      </c>
      <c r="O4091" s="127">
        <v>158603.54</v>
      </c>
      <c r="P4091" s="127">
        <v>323073.14</v>
      </c>
      <c r="Q4091" s="127">
        <v>151.41</v>
      </c>
    </row>
    <row r="4092" spans="1:17" x14ac:dyDescent="0.2">
      <c r="A4092" t="str">
        <f t="shared" si="63"/>
        <v>2023_4086</v>
      </c>
      <c r="D4092" s="126">
        <v>4090</v>
      </c>
      <c r="E4092" s="127">
        <v>4086</v>
      </c>
      <c r="F4092" s="127" t="s">
        <v>339</v>
      </c>
      <c r="G4092" s="127">
        <v>4086</v>
      </c>
      <c r="H4092" s="127">
        <v>2023</v>
      </c>
      <c r="I4092" s="127">
        <v>0</v>
      </c>
      <c r="J4092" s="127">
        <v>1</v>
      </c>
      <c r="K4092" s="127">
        <v>1797.6</v>
      </c>
      <c r="L4092" s="127">
        <v>2548.1</v>
      </c>
      <c r="M4092" s="127">
        <v>1270857.07</v>
      </c>
      <c r="N4092" s="127">
        <v>989355.96</v>
      </c>
      <c r="O4092" s="127">
        <v>998322.9</v>
      </c>
      <c r="P4092" s="127">
        <v>986309.29</v>
      </c>
      <c r="Q4092" s="127">
        <v>706.97</v>
      </c>
    </row>
    <row r="4093" spans="1:17" ht="25.5" x14ac:dyDescent="0.2">
      <c r="A4093" t="str">
        <f t="shared" si="63"/>
        <v>2023_4104</v>
      </c>
      <c r="D4093" s="126">
        <v>4091</v>
      </c>
      <c r="E4093" s="127">
        <v>4104</v>
      </c>
      <c r="F4093" s="127" t="s">
        <v>157</v>
      </c>
      <c r="G4093" s="127">
        <v>4104</v>
      </c>
      <c r="H4093" s="127">
        <v>2023</v>
      </c>
      <c r="I4093" s="127">
        <v>0</v>
      </c>
      <c r="J4093" s="127">
        <v>1</v>
      </c>
      <c r="K4093" s="127">
        <v>5374.9</v>
      </c>
      <c r="L4093" s="127">
        <v>4911.3999999999996</v>
      </c>
      <c r="M4093" s="127">
        <v>2944963.91</v>
      </c>
      <c r="N4093" s="127">
        <v>2390255.7200000002</v>
      </c>
      <c r="O4093" s="127">
        <v>2469847.3199999998</v>
      </c>
      <c r="P4093" s="127">
        <v>815017.39</v>
      </c>
      <c r="Q4093" s="127">
        <v>547.91</v>
      </c>
    </row>
    <row r="4094" spans="1:17" ht="38.25" x14ac:dyDescent="0.2">
      <c r="A4094" t="str">
        <f t="shared" si="63"/>
        <v>2023_4122</v>
      </c>
      <c r="D4094" s="126">
        <v>4092</v>
      </c>
      <c r="E4094" s="127">
        <v>4122</v>
      </c>
      <c r="F4094" s="127" t="s">
        <v>158</v>
      </c>
      <c r="G4094" s="127">
        <v>4122</v>
      </c>
      <c r="H4094" s="127">
        <v>2023</v>
      </c>
      <c r="I4094" s="127">
        <v>0</v>
      </c>
      <c r="J4094" s="127">
        <v>1</v>
      </c>
      <c r="K4094" s="127">
        <v>511.4</v>
      </c>
      <c r="L4094" s="127">
        <v>542.4</v>
      </c>
      <c r="M4094" s="127">
        <v>2301197.2400000002</v>
      </c>
      <c r="N4094" s="127">
        <v>389145.85</v>
      </c>
      <c r="O4094" s="127">
        <v>399968.05</v>
      </c>
      <c r="P4094" s="127">
        <v>269450.56</v>
      </c>
      <c r="Q4094" s="127">
        <v>4499.8</v>
      </c>
    </row>
    <row r="4095" spans="1:17" ht="25.5" x14ac:dyDescent="0.2">
      <c r="A4095" t="str">
        <f t="shared" si="63"/>
        <v>2023_4131</v>
      </c>
      <c r="D4095" s="126">
        <v>4093</v>
      </c>
      <c r="E4095" s="127">
        <v>4131</v>
      </c>
      <c r="F4095" s="127" t="s">
        <v>159</v>
      </c>
      <c r="G4095" s="127">
        <v>4131</v>
      </c>
      <c r="H4095" s="127">
        <v>2023</v>
      </c>
      <c r="I4095" s="127">
        <v>0</v>
      </c>
      <c r="J4095" s="127">
        <v>1</v>
      </c>
      <c r="K4095" s="127">
        <v>3404.6</v>
      </c>
      <c r="L4095" s="127">
        <v>3339.5</v>
      </c>
      <c r="M4095" s="127">
        <v>1267913.31</v>
      </c>
      <c r="N4095" s="127">
        <v>1197083.29</v>
      </c>
      <c r="O4095" s="127">
        <v>1260830.3600000001</v>
      </c>
      <c r="P4095" s="127">
        <v>1250600.31</v>
      </c>
      <c r="Q4095" s="127">
        <v>372.41</v>
      </c>
    </row>
    <row r="4096" spans="1:17" ht="25.5" x14ac:dyDescent="0.2">
      <c r="A4096" t="str">
        <f t="shared" si="63"/>
        <v>2023_4203</v>
      </c>
      <c r="D4096" s="126">
        <v>4094</v>
      </c>
      <c r="E4096" s="127">
        <v>4203</v>
      </c>
      <c r="F4096" s="127" t="s">
        <v>160</v>
      </c>
      <c r="G4096" s="127">
        <v>4203</v>
      </c>
      <c r="H4096" s="127">
        <v>2023</v>
      </c>
      <c r="I4096" s="127">
        <v>0</v>
      </c>
      <c r="J4096" s="127">
        <v>1</v>
      </c>
      <c r="K4096" s="127">
        <v>875.3</v>
      </c>
      <c r="L4096" s="127">
        <v>968</v>
      </c>
      <c r="M4096" s="127">
        <v>403959.05</v>
      </c>
      <c r="N4096" s="127">
        <v>300348.90999999997</v>
      </c>
      <c r="O4096" s="127">
        <v>307249.40000000002</v>
      </c>
      <c r="P4096" s="127">
        <v>191253</v>
      </c>
      <c r="Q4096" s="127">
        <v>461.51</v>
      </c>
    </row>
    <row r="4097" spans="1:17" ht="25.5" x14ac:dyDescent="0.2">
      <c r="A4097" t="str">
        <f t="shared" si="63"/>
        <v>2023_4212</v>
      </c>
      <c r="D4097" s="126">
        <v>4095</v>
      </c>
      <c r="E4097" s="127">
        <v>4212</v>
      </c>
      <c r="F4097" s="127" t="s">
        <v>161</v>
      </c>
      <c r="G4097" s="127">
        <v>4212</v>
      </c>
      <c r="H4097" s="127">
        <v>2023</v>
      </c>
      <c r="I4097" s="127">
        <v>0</v>
      </c>
      <c r="J4097" s="127">
        <v>1</v>
      </c>
      <c r="K4097" s="127">
        <v>307.7</v>
      </c>
      <c r="L4097" s="127">
        <v>309</v>
      </c>
      <c r="M4097" s="127">
        <v>229980.38</v>
      </c>
      <c r="N4097" s="127">
        <v>99879.91</v>
      </c>
      <c r="O4097" s="127">
        <v>100388.36</v>
      </c>
      <c r="P4097" s="127">
        <v>117036.57</v>
      </c>
      <c r="Q4097" s="127">
        <v>747.42</v>
      </c>
    </row>
    <row r="4098" spans="1:17" ht="25.5" x14ac:dyDescent="0.2">
      <c r="A4098" t="str">
        <f t="shared" si="63"/>
        <v>2023_4271</v>
      </c>
      <c r="D4098" s="126">
        <v>4096</v>
      </c>
      <c r="E4098" s="127">
        <v>4271</v>
      </c>
      <c r="F4098" s="127" t="s">
        <v>162</v>
      </c>
      <c r="G4098" s="127">
        <v>4271</v>
      </c>
      <c r="H4098" s="127">
        <v>2023</v>
      </c>
      <c r="I4098" s="127">
        <v>0</v>
      </c>
      <c r="J4098" s="127">
        <v>1</v>
      </c>
      <c r="K4098" s="127">
        <v>1227.9000000000001</v>
      </c>
      <c r="L4098" s="127">
        <v>1529</v>
      </c>
      <c r="M4098" s="127">
        <v>1154615.1299999999</v>
      </c>
      <c r="N4098" s="127">
        <v>610323.85</v>
      </c>
      <c r="O4098" s="127">
        <v>622164.12</v>
      </c>
      <c r="P4098" s="127">
        <v>518369.19</v>
      </c>
      <c r="Q4098" s="127">
        <v>940.32</v>
      </c>
    </row>
    <row r="4099" spans="1:17" x14ac:dyDescent="0.2">
      <c r="A4099" t="str">
        <f t="shared" si="63"/>
        <v>2023_4269</v>
      </c>
      <c r="D4099" s="126">
        <v>4097</v>
      </c>
      <c r="E4099" s="127">
        <v>4269</v>
      </c>
      <c r="F4099" s="127" t="s">
        <v>163</v>
      </c>
      <c r="G4099" s="127">
        <v>4269</v>
      </c>
      <c r="H4099" s="127">
        <v>2023</v>
      </c>
      <c r="I4099" s="127">
        <v>0</v>
      </c>
      <c r="J4099" s="127">
        <v>1</v>
      </c>
      <c r="K4099" s="127">
        <v>501.8</v>
      </c>
      <c r="L4099" s="127">
        <v>486</v>
      </c>
      <c r="M4099" s="127">
        <v>952928.12</v>
      </c>
      <c r="N4099" s="127">
        <v>350227.08</v>
      </c>
      <c r="O4099" s="127">
        <v>350337.99</v>
      </c>
      <c r="P4099" s="127">
        <v>224927.95</v>
      </c>
      <c r="Q4099" s="127">
        <v>1899.02</v>
      </c>
    </row>
    <row r="4100" spans="1:17" ht="25.5" x14ac:dyDescent="0.2">
      <c r="A4100" t="str">
        <f t="shared" ref="A4100:A4163" si="64">CONCATENATE(H4100,"_",G4100)</f>
        <v>2023_4356</v>
      </c>
      <c r="D4100" s="126">
        <v>4098</v>
      </c>
      <c r="E4100" s="127">
        <v>4356</v>
      </c>
      <c r="F4100" s="127" t="s">
        <v>164</v>
      </c>
      <c r="G4100" s="127">
        <v>4356</v>
      </c>
      <c r="H4100" s="127">
        <v>2023</v>
      </c>
      <c r="I4100" s="127">
        <v>0</v>
      </c>
      <c r="J4100" s="127">
        <v>1</v>
      </c>
      <c r="K4100" s="127">
        <v>762.6</v>
      </c>
      <c r="L4100" s="127">
        <v>725.6</v>
      </c>
      <c r="M4100" s="127">
        <v>1228091.45</v>
      </c>
      <c r="N4100" s="127">
        <v>168126.4</v>
      </c>
      <c r="O4100" s="127">
        <v>176033.86</v>
      </c>
      <c r="P4100" s="127">
        <v>217846.08</v>
      </c>
      <c r="Q4100" s="127">
        <v>1610.4</v>
      </c>
    </row>
    <row r="4101" spans="1:17" ht="38.25" x14ac:dyDescent="0.2">
      <c r="A4101" t="str">
        <f t="shared" si="64"/>
        <v>2023_4149</v>
      </c>
      <c r="D4101" s="126">
        <v>4099</v>
      </c>
      <c r="E4101" s="127">
        <v>4149</v>
      </c>
      <c r="F4101" s="127" t="s">
        <v>340</v>
      </c>
      <c r="G4101" s="127">
        <v>4149</v>
      </c>
      <c r="H4101" s="127">
        <v>2023</v>
      </c>
      <c r="I4101" s="127">
        <v>0</v>
      </c>
      <c r="J4101" s="127">
        <v>1</v>
      </c>
      <c r="K4101" s="127">
        <v>1516.1</v>
      </c>
      <c r="L4101" s="127">
        <v>1506.1</v>
      </c>
      <c r="M4101" s="127">
        <v>1746230.14</v>
      </c>
      <c r="N4101" s="127">
        <v>350170.66</v>
      </c>
      <c r="O4101" s="127">
        <v>359246.13</v>
      </c>
      <c r="P4101" s="127">
        <v>335029.55</v>
      </c>
      <c r="Q4101" s="127">
        <v>1151.79</v>
      </c>
    </row>
    <row r="4102" spans="1:17" ht="25.5" x14ac:dyDescent="0.2">
      <c r="A4102" t="str">
        <f t="shared" si="64"/>
        <v>2023_4437</v>
      </c>
      <c r="D4102" s="126">
        <v>4100</v>
      </c>
      <c r="E4102" s="127">
        <v>4437</v>
      </c>
      <c r="F4102" s="127" t="s">
        <v>165</v>
      </c>
      <c r="G4102" s="127">
        <v>4437</v>
      </c>
      <c r="H4102" s="127">
        <v>2023</v>
      </c>
      <c r="I4102" s="127">
        <v>0</v>
      </c>
      <c r="J4102" s="127">
        <v>1</v>
      </c>
      <c r="K4102" s="127">
        <v>469.1</v>
      </c>
      <c r="L4102" s="127">
        <v>457.1</v>
      </c>
      <c r="M4102" s="127">
        <v>814508.38</v>
      </c>
      <c r="N4102" s="127">
        <v>399774.61</v>
      </c>
      <c r="O4102" s="127">
        <v>412011.22</v>
      </c>
      <c r="P4102" s="127">
        <v>193833.41</v>
      </c>
      <c r="Q4102" s="127">
        <v>1736.32</v>
      </c>
    </row>
    <row r="4103" spans="1:17" ht="25.5" x14ac:dyDescent="0.2">
      <c r="A4103" t="str">
        <f t="shared" si="64"/>
        <v>2023_4446</v>
      </c>
      <c r="D4103" s="126">
        <v>4101</v>
      </c>
      <c r="E4103" s="127">
        <v>4446</v>
      </c>
      <c r="F4103" s="127" t="s">
        <v>166</v>
      </c>
      <c r="G4103" s="127">
        <v>4446</v>
      </c>
      <c r="H4103" s="127">
        <v>2023</v>
      </c>
      <c r="I4103" s="127">
        <v>0</v>
      </c>
      <c r="J4103" s="127">
        <v>1</v>
      </c>
      <c r="K4103" s="127">
        <v>969.2</v>
      </c>
      <c r="L4103" s="127">
        <v>977.5</v>
      </c>
      <c r="M4103" s="127">
        <v>542498.39</v>
      </c>
      <c r="N4103" s="127">
        <v>200139.63</v>
      </c>
      <c r="O4103" s="127">
        <v>212820.82</v>
      </c>
      <c r="P4103" s="127">
        <v>278651.3</v>
      </c>
      <c r="Q4103" s="127">
        <v>559.74</v>
      </c>
    </row>
    <row r="4104" spans="1:17" x14ac:dyDescent="0.2">
      <c r="A4104" t="str">
        <f t="shared" si="64"/>
        <v>2023_4491</v>
      </c>
      <c r="D4104" s="126">
        <v>4102</v>
      </c>
      <c r="E4104" s="127">
        <v>4491</v>
      </c>
      <c r="F4104" s="127" t="s">
        <v>167</v>
      </c>
      <c r="G4104" s="127">
        <v>4491</v>
      </c>
      <c r="H4104" s="127">
        <v>2023</v>
      </c>
      <c r="I4104" s="127">
        <v>0</v>
      </c>
      <c r="J4104" s="127">
        <v>1</v>
      </c>
      <c r="K4104" s="127">
        <v>345.5</v>
      </c>
      <c r="L4104" s="127">
        <v>364</v>
      </c>
      <c r="M4104" s="127">
        <v>286164.71000000002</v>
      </c>
      <c r="N4104" s="127">
        <v>220021.22</v>
      </c>
      <c r="O4104" s="127">
        <v>220096.32</v>
      </c>
      <c r="P4104" s="127">
        <v>183002.78</v>
      </c>
      <c r="Q4104" s="127">
        <v>828.26</v>
      </c>
    </row>
    <row r="4105" spans="1:17" ht="25.5" x14ac:dyDescent="0.2">
      <c r="A4105" t="str">
        <f t="shared" si="64"/>
        <v>2023_4505</v>
      </c>
      <c r="D4105" s="126">
        <v>4103</v>
      </c>
      <c r="E4105" s="127">
        <v>4505</v>
      </c>
      <c r="F4105" s="127" t="s">
        <v>168</v>
      </c>
      <c r="G4105" s="127">
        <v>4505</v>
      </c>
      <c r="H4105" s="127">
        <v>2023</v>
      </c>
      <c r="I4105" s="127">
        <v>0</v>
      </c>
      <c r="J4105" s="127">
        <v>1</v>
      </c>
      <c r="K4105" s="127">
        <v>211.6</v>
      </c>
      <c r="L4105" s="127">
        <v>196</v>
      </c>
      <c r="M4105" s="127">
        <v>620488.44999999995</v>
      </c>
      <c r="N4105" s="127">
        <v>45043.26</v>
      </c>
      <c r="O4105" s="127">
        <v>45043.26</v>
      </c>
      <c r="P4105" s="127">
        <v>99276.73</v>
      </c>
      <c r="Q4105" s="127">
        <v>2932.37</v>
      </c>
    </row>
    <row r="4106" spans="1:17" ht="25.5" x14ac:dyDescent="0.2">
      <c r="A4106" t="str">
        <f t="shared" si="64"/>
        <v>2023_4509</v>
      </c>
      <c r="D4106" s="126">
        <v>4104</v>
      </c>
      <c r="E4106" s="127">
        <v>4509</v>
      </c>
      <c r="F4106" s="127" t="s">
        <v>169</v>
      </c>
      <c r="G4106" s="127">
        <v>4509</v>
      </c>
      <c r="H4106" s="127">
        <v>2023</v>
      </c>
      <c r="I4106" s="127">
        <v>0</v>
      </c>
      <c r="J4106" s="127">
        <v>1</v>
      </c>
      <c r="K4106" s="127">
        <v>194</v>
      </c>
      <c r="L4106" s="127">
        <v>109</v>
      </c>
      <c r="M4106" s="127">
        <v>2250453.5</v>
      </c>
      <c r="N4106" s="127">
        <v>404037.55</v>
      </c>
      <c r="O4106" s="127">
        <v>420856</v>
      </c>
      <c r="P4106" s="127">
        <v>76030.38</v>
      </c>
      <c r="Q4106" s="127">
        <v>11600.28</v>
      </c>
    </row>
    <row r="4107" spans="1:17" ht="25.5" x14ac:dyDescent="0.2">
      <c r="A4107" t="str">
        <f t="shared" si="64"/>
        <v>2023_4518</v>
      </c>
      <c r="D4107" s="126">
        <v>4105</v>
      </c>
      <c r="E4107" s="127">
        <v>4518</v>
      </c>
      <c r="F4107" s="127" t="s">
        <v>170</v>
      </c>
      <c r="G4107" s="127">
        <v>4518</v>
      </c>
      <c r="H4107" s="127">
        <v>2023</v>
      </c>
      <c r="I4107" s="127">
        <v>0</v>
      </c>
      <c r="J4107" s="127">
        <v>1</v>
      </c>
      <c r="K4107" s="127">
        <v>184.9</v>
      </c>
      <c r="L4107" s="127">
        <v>159.4</v>
      </c>
      <c r="M4107" s="127">
        <v>176168.01</v>
      </c>
      <c r="N4107" s="127">
        <v>124875.48</v>
      </c>
      <c r="O4107" s="127">
        <v>125393.02</v>
      </c>
      <c r="P4107" s="127">
        <v>110444.58</v>
      </c>
      <c r="Q4107" s="127">
        <v>952.77</v>
      </c>
    </row>
    <row r="4108" spans="1:17" ht="25.5" x14ac:dyDescent="0.2">
      <c r="A4108" t="str">
        <f t="shared" si="64"/>
        <v>2023_4527</v>
      </c>
      <c r="D4108" s="126">
        <v>4106</v>
      </c>
      <c r="E4108" s="127">
        <v>4527</v>
      </c>
      <c r="F4108" s="127" t="s">
        <v>171</v>
      </c>
      <c r="G4108" s="127">
        <v>4527</v>
      </c>
      <c r="H4108" s="127">
        <v>2023</v>
      </c>
      <c r="I4108" s="127">
        <v>0</v>
      </c>
      <c r="J4108" s="127">
        <v>1</v>
      </c>
      <c r="K4108" s="127">
        <v>598.29999999999995</v>
      </c>
      <c r="L4108" s="127">
        <v>596.79999999999995</v>
      </c>
      <c r="M4108" s="127">
        <v>500383.56</v>
      </c>
      <c r="N4108" s="127">
        <v>400334.21</v>
      </c>
      <c r="O4108" s="127">
        <v>462419.67</v>
      </c>
      <c r="P4108" s="127">
        <v>265641.73</v>
      </c>
      <c r="Q4108" s="127">
        <v>836.34</v>
      </c>
    </row>
    <row r="4109" spans="1:17" ht="25.5" x14ac:dyDescent="0.2">
      <c r="A4109" t="str">
        <f t="shared" si="64"/>
        <v>2023_4536</v>
      </c>
      <c r="D4109" s="126">
        <v>4107</v>
      </c>
      <c r="E4109" s="127">
        <v>4536</v>
      </c>
      <c r="F4109" s="127" t="s">
        <v>172</v>
      </c>
      <c r="G4109" s="127">
        <v>4536</v>
      </c>
      <c r="H4109" s="127">
        <v>2023</v>
      </c>
      <c r="I4109" s="127">
        <v>0</v>
      </c>
      <c r="J4109" s="127">
        <v>1</v>
      </c>
      <c r="K4109" s="127">
        <v>1791.9</v>
      </c>
      <c r="L4109" s="127">
        <v>1821.4</v>
      </c>
      <c r="M4109" s="127">
        <v>905576.04</v>
      </c>
      <c r="N4109" s="127">
        <v>720275.69</v>
      </c>
      <c r="O4109" s="127">
        <v>747721.81</v>
      </c>
      <c r="P4109" s="127">
        <v>403484.25</v>
      </c>
      <c r="Q4109" s="127">
        <v>505.37</v>
      </c>
    </row>
    <row r="4110" spans="1:17" ht="25.5" x14ac:dyDescent="0.2">
      <c r="A4110" t="str">
        <f t="shared" si="64"/>
        <v>2023_4554</v>
      </c>
      <c r="D4110" s="126">
        <v>4108</v>
      </c>
      <c r="E4110" s="127">
        <v>4554</v>
      </c>
      <c r="F4110" s="127" t="s">
        <v>173</v>
      </c>
      <c r="G4110" s="127">
        <v>4554</v>
      </c>
      <c r="H4110" s="127">
        <v>2023</v>
      </c>
      <c r="I4110" s="127">
        <v>0</v>
      </c>
      <c r="J4110" s="127">
        <v>1</v>
      </c>
      <c r="K4110" s="127">
        <v>1111.2</v>
      </c>
      <c r="L4110" s="127">
        <v>1357.2</v>
      </c>
      <c r="M4110" s="127">
        <v>118146.31</v>
      </c>
      <c r="N4110" s="127">
        <v>392816</v>
      </c>
      <c r="O4110" s="127">
        <v>397107.21</v>
      </c>
      <c r="P4110" s="127">
        <v>729859.89</v>
      </c>
      <c r="Q4110" s="127">
        <v>106.32</v>
      </c>
    </row>
    <row r="4111" spans="1:17" x14ac:dyDescent="0.2">
      <c r="A4111" t="str">
        <f t="shared" si="64"/>
        <v>2023_4572</v>
      </c>
      <c r="D4111" s="126">
        <v>4109</v>
      </c>
      <c r="E4111" s="127">
        <v>4572</v>
      </c>
      <c r="F4111" s="127" t="s">
        <v>174</v>
      </c>
      <c r="G4111" s="127">
        <v>4572</v>
      </c>
      <c r="H4111" s="127">
        <v>2023</v>
      </c>
      <c r="I4111" s="127">
        <v>0</v>
      </c>
      <c r="J4111" s="127">
        <v>1</v>
      </c>
      <c r="K4111" s="127">
        <v>221.8</v>
      </c>
      <c r="L4111" s="127">
        <v>273.60000000000002</v>
      </c>
      <c r="M4111" s="127">
        <v>352876.4</v>
      </c>
      <c r="N4111" s="127">
        <v>104981.75</v>
      </c>
      <c r="O4111" s="127">
        <v>105008.19</v>
      </c>
      <c r="P4111" s="127">
        <v>91588</v>
      </c>
      <c r="Q4111" s="127">
        <v>1590.97</v>
      </c>
    </row>
    <row r="4112" spans="1:17" ht="25.5" x14ac:dyDescent="0.2">
      <c r="A4112" t="str">
        <f t="shared" si="64"/>
        <v>2023_4581</v>
      </c>
      <c r="D4112" s="126">
        <v>4110</v>
      </c>
      <c r="E4112" s="127">
        <v>4581</v>
      </c>
      <c r="F4112" s="127" t="s">
        <v>175</v>
      </c>
      <c r="G4112" s="127">
        <v>4581</v>
      </c>
      <c r="H4112" s="127">
        <v>2023</v>
      </c>
      <c r="I4112" s="127">
        <v>0</v>
      </c>
      <c r="J4112" s="127">
        <v>1</v>
      </c>
      <c r="K4112" s="127">
        <v>4574.8</v>
      </c>
      <c r="L4112" s="127">
        <v>4403.8</v>
      </c>
      <c r="M4112" s="127">
        <v>1509700.91</v>
      </c>
      <c r="N4112" s="127">
        <v>1003944.13</v>
      </c>
      <c r="O4112" s="127">
        <v>1039993.23</v>
      </c>
      <c r="P4112" s="127">
        <v>1463003.08</v>
      </c>
      <c r="Q4112" s="127">
        <v>330</v>
      </c>
    </row>
    <row r="4113" spans="1:17" ht="25.5" x14ac:dyDescent="0.2">
      <c r="A4113" t="str">
        <f t="shared" si="64"/>
        <v>2023_4599</v>
      </c>
      <c r="D4113" s="126">
        <v>4111</v>
      </c>
      <c r="E4113" s="127">
        <v>4599</v>
      </c>
      <c r="F4113" s="127" t="s">
        <v>176</v>
      </c>
      <c r="G4113" s="127">
        <v>4599</v>
      </c>
      <c r="H4113" s="127">
        <v>2023</v>
      </c>
      <c r="I4113" s="127">
        <v>0</v>
      </c>
      <c r="J4113" s="127">
        <v>1</v>
      </c>
      <c r="K4113" s="127">
        <v>592.6</v>
      </c>
      <c r="L4113" s="127">
        <v>544.4</v>
      </c>
      <c r="M4113" s="127">
        <v>282139.94</v>
      </c>
      <c r="N4113" s="127">
        <v>173035.81</v>
      </c>
      <c r="O4113" s="127">
        <v>184597.02</v>
      </c>
      <c r="P4113" s="127">
        <v>256685.56</v>
      </c>
      <c r="Q4113" s="127">
        <v>476.11</v>
      </c>
    </row>
    <row r="4114" spans="1:17" x14ac:dyDescent="0.2">
      <c r="A4114" t="str">
        <f t="shared" si="64"/>
        <v>2023_4617</v>
      </c>
      <c r="D4114" s="126">
        <v>4112</v>
      </c>
      <c r="E4114" s="127">
        <v>4617</v>
      </c>
      <c r="F4114" s="127" t="s">
        <v>177</v>
      </c>
      <c r="G4114" s="127">
        <v>4617</v>
      </c>
      <c r="H4114" s="127">
        <v>2023</v>
      </c>
      <c r="I4114" s="127">
        <v>0</v>
      </c>
      <c r="J4114" s="127">
        <v>1</v>
      </c>
      <c r="K4114" s="127">
        <v>1399.4</v>
      </c>
      <c r="L4114" s="127">
        <v>1466.8</v>
      </c>
      <c r="M4114" s="127">
        <v>0</v>
      </c>
      <c r="N4114" s="127">
        <v>271167.90999999997</v>
      </c>
      <c r="O4114" s="127">
        <v>271233.63</v>
      </c>
      <c r="P4114" s="127">
        <v>387182.32</v>
      </c>
      <c r="Q4114" s="127">
        <v>0</v>
      </c>
    </row>
    <row r="4115" spans="1:17" ht="25.5" x14ac:dyDescent="0.2">
      <c r="A4115" t="str">
        <f t="shared" si="64"/>
        <v>2023_4662</v>
      </c>
      <c r="D4115" s="126">
        <v>4113</v>
      </c>
      <c r="E4115" s="127">
        <v>4662</v>
      </c>
      <c r="F4115" s="127" t="s">
        <v>178</v>
      </c>
      <c r="G4115" s="127">
        <v>4662</v>
      </c>
      <c r="H4115" s="127">
        <v>2023</v>
      </c>
      <c r="I4115" s="127">
        <v>0</v>
      </c>
      <c r="J4115" s="127">
        <v>1</v>
      </c>
      <c r="K4115" s="127">
        <v>930</v>
      </c>
      <c r="L4115" s="127">
        <v>940.7</v>
      </c>
      <c r="M4115" s="127">
        <v>576549.48</v>
      </c>
      <c r="N4115" s="127">
        <v>427902.08</v>
      </c>
      <c r="O4115" s="127">
        <v>449045.53</v>
      </c>
      <c r="P4115" s="127">
        <v>680211.15</v>
      </c>
      <c r="Q4115" s="127">
        <v>619.95000000000005</v>
      </c>
    </row>
    <row r="4116" spans="1:17" ht="25.5" x14ac:dyDescent="0.2">
      <c r="A4116" t="str">
        <f t="shared" si="64"/>
        <v>2023_4689</v>
      </c>
      <c r="D4116" s="126">
        <v>4114</v>
      </c>
      <c r="E4116" s="127">
        <v>4689</v>
      </c>
      <c r="F4116" s="127" t="s">
        <v>179</v>
      </c>
      <c r="G4116" s="127">
        <v>4689</v>
      </c>
      <c r="H4116" s="127">
        <v>2023</v>
      </c>
      <c r="I4116" s="127">
        <v>0</v>
      </c>
      <c r="J4116" s="127">
        <v>1</v>
      </c>
      <c r="K4116" s="127">
        <v>542</v>
      </c>
      <c r="L4116" s="127">
        <v>565.9</v>
      </c>
      <c r="M4116" s="127">
        <v>685751.38</v>
      </c>
      <c r="N4116" s="127">
        <v>172422.17</v>
      </c>
      <c r="O4116" s="127">
        <v>178857.78</v>
      </c>
      <c r="P4116" s="127">
        <v>208829.27</v>
      </c>
      <c r="Q4116" s="127">
        <v>1265.22</v>
      </c>
    </row>
    <row r="4117" spans="1:17" ht="25.5" x14ac:dyDescent="0.2">
      <c r="A4117" t="str">
        <f t="shared" si="64"/>
        <v>2023_4644</v>
      </c>
      <c r="D4117" s="126">
        <v>4115</v>
      </c>
      <c r="E4117" s="127">
        <v>4644</v>
      </c>
      <c r="F4117" s="127" t="s">
        <v>180</v>
      </c>
      <c r="G4117" s="127">
        <v>4644</v>
      </c>
      <c r="H4117" s="127">
        <v>2023</v>
      </c>
      <c r="I4117" s="127">
        <v>0</v>
      </c>
      <c r="J4117" s="127">
        <v>1</v>
      </c>
      <c r="K4117" s="127">
        <v>495.9</v>
      </c>
      <c r="L4117" s="127">
        <v>542.9</v>
      </c>
      <c r="M4117" s="127">
        <v>340491.39</v>
      </c>
      <c r="N4117" s="127">
        <v>150000.87</v>
      </c>
      <c r="O4117" s="127">
        <v>153300.04999999999</v>
      </c>
      <c r="P4117" s="127">
        <v>332634.55</v>
      </c>
      <c r="Q4117" s="127">
        <v>686.61</v>
      </c>
    </row>
    <row r="4118" spans="1:17" x14ac:dyDescent="0.2">
      <c r="A4118" t="str">
        <f t="shared" si="64"/>
        <v>2023_4725</v>
      </c>
      <c r="D4118" s="126">
        <v>4116</v>
      </c>
      <c r="E4118" s="127">
        <v>4725</v>
      </c>
      <c r="F4118" s="127" t="s">
        <v>181</v>
      </c>
      <c r="G4118" s="127">
        <v>4725</v>
      </c>
      <c r="H4118" s="127">
        <v>2023</v>
      </c>
      <c r="I4118" s="127">
        <v>0</v>
      </c>
      <c r="J4118" s="127">
        <v>1</v>
      </c>
      <c r="K4118" s="127">
        <v>2957.6</v>
      </c>
      <c r="L4118" s="127">
        <v>2751.5</v>
      </c>
      <c r="M4118" s="127">
        <v>254839.81</v>
      </c>
      <c r="N4118" s="127">
        <v>1004824.84</v>
      </c>
      <c r="O4118" s="127">
        <v>1019062.08</v>
      </c>
      <c r="P4118" s="127">
        <v>2465964.27</v>
      </c>
      <c r="Q4118" s="127">
        <v>86.16</v>
      </c>
    </row>
    <row r="4119" spans="1:17" ht="25.5" x14ac:dyDescent="0.2">
      <c r="A4119" t="str">
        <f t="shared" si="64"/>
        <v>2023_2673</v>
      </c>
      <c r="D4119" s="126">
        <v>4117</v>
      </c>
      <c r="E4119" s="127">
        <v>2673</v>
      </c>
      <c r="F4119" s="127" t="s">
        <v>182</v>
      </c>
      <c r="G4119" s="127">
        <v>2673</v>
      </c>
      <c r="H4119" s="127">
        <v>2023</v>
      </c>
      <c r="I4119" s="127">
        <v>0</v>
      </c>
      <c r="J4119" s="127">
        <v>1</v>
      </c>
      <c r="K4119" s="127">
        <v>626.5</v>
      </c>
      <c r="L4119" s="127">
        <v>592.29999999999995</v>
      </c>
      <c r="M4119" s="127">
        <v>713239.04000000004</v>
      </c>
      <c r="N4119" s="127">
        <v>403686.52</v>
      </c>
      <c r="O4119" s="127">
        <v>411264.14</v>
      </c>
      <c r="P4119" s="127">
        <v>404879.08</v>
      </c>
      <c r="Q4119" s="127">
        <v>1138.45</v>
      </c>
    </row>
    <row r="4120" spans="1:17" ht="25.5" x14ac:dyDescent="0.2">
      <c r="A4120" t="str">
        <f t="shared" si="64"/>
        <v>2023_153</v>
      </c>
      <c r="D4120" s="126">
        <v>4118</v>
      </c>
      <c r="E4120" s="127">
        <v>153</v>
      </c>
      <c r="F4120" s="127" t="s">
        <v>183</v>
      </c>
      <c r="G4120" s="127">
        <v>153</v>
      </c>
      <c r="H4120" s="127">
        <v>2023</v>
      </c>
      <c r="I4120" s="127">
        <v>0</v>
      </c>
      <c r="J4120" s="127">
        <v>1</v>
      </c>
      <c r="K4120" s="127">
        <v>536.6</v>
      </c>
      <c r="L4120" s="127">
        <v>519</v>
      </c>
      <c r="M4120" s="127">
        <v>144765.13</v>
      </c>
      <c r="N4120" s="127">
        <v>270027.8</v>
      </c>
      <c r="O4120" s="127">
        <v>270512.96999999997</v>
      </c>
      <c r="P4120" s="127">
        <v>274384.12</v>
      </c>
      <c r="Q4120" s="127">
        <v>269.77999999999997</v>
      </c>
    </row>
    <row r="4121" spans="1:17" ht="25.5" x14ac:dyDescent="0.2">
      <c r="A4121" t="str">
        <f t="shared" si="64"/>
        <v>2023_3691</v>
      </c>
      <c r="D4121" s="126">
        <v>4119</v>
      </c>
      <c r="E4121" s="127">
        <v>3691</v>
      </c>
      <c r="F4121" s="127" t="s">
        <v>184</v>
      </c>
      <c r="G4121" s="127">
        <v>3691</v>
      </c>
      <c r="H4121" s="127">
        <v>2023</v>
      </c>
      <c r="I4121" s="127">
        <v>0</v>
      </c>
      <c r="J4121" s="127">
        <v>1</v>
      </c>
      <c r="K4121" s="127">
        <v>725.8</v>
      </c>
      <c r="L4121" s="127">
        <v>588</v>
      </c>
      <c r="M4121" s="127">
        <v>1890111.98</v>
      </c>
      <c r="N4121" s="127">
        <v>505139.45</v>
      </c>
      <c r="O4121" s="127">
        <v>505144.33</v>
      </c>
      <c r="P4121" s="127">
        <v>333839.49</v>
      </c>
      <c r="Q4121" s="127">
        <v>2604.1799999999998</v>
      </c>
    </row>
    <row r="4122" spans="1:17" ht="38.25" x14ac:dyDescent="0.2">
      <c r="A4122" t="str">
        <f t="shared" si="64"/>
        <v>2023_4774</v>
      </c>
      <c r="D4122" s="126">
        <v>4120</v>
      </c>
      <c r="E4122" s="127">
        <v>4774</v>
      </c>
      <c r="F4122" s="127" t="s">
        <v>341</v>
      </c>
      <c r="G4122" s="127">
        <v>4774</v>
      </c>
      <c r="H4122" s="127">
        <v>2023</v>
      </c>
      <c r="I4122" s="127">
        <v>0</v>
      </c>
      <c r="J4122" s="127">
        <v>1</v>
      </c>
      <c r="K4122" s="127">
        <v>1138</v>
      </c>
      <c r="L4122" s="127">
        <v>1057.2</v>
      </c>
      <c r="M4122" s="127">
        <v>297799.93</v>
      </c>
      <c r="N4122" s="127">
        <v>459915.92</v>
      </c>
      <c r="O4122" s="127">
        <v>472216.82</v>
      </c>
      <c r="P4122" s="127">
        <v>706523.48</v>
      </c>
      <c r="Q4122" s="127">
        <v>261.69</v>
      </c>
    </row>
    <row r="4123" spans="1:17" ht="25.5" x14ac:dyDescent="0.2">
      <c r="A4123" t="str">
        <f t="shared" si="64"/>
        <v>2023_873</v>
      </c>
      <c r="D4123" s="126">
        <v>4121</v>
      </c>
      <c r="E4123" s="127">
        <v>873</v>
      </c>
      <c r="F4123" s="127" t="s">
        <v>185</v>
      </c>
      <c r="G4123" s="127">
        <v>873</v>
      </c>
      <c r="H4123" s="127">
        <v>2023</v>
      </c>
      <c r="I4123" s="127">
        <v>0</v>
      </c>
      <c r="J4123" s="127">
        <v>1</v>
      </c>
      <c r="K4123" s="127">
        <v>483.5</v>
      </c>
      <c r="L4123" s="127">
        <v>464</v>
      </c>
      <c r="M4123" s="127">
        <v>881684.86</v>
      </c>
      <c r="N4123" s="127">
        <v>350439.98</v>
      </c>
      <c r="O4123" s="127">
        <v>375689.29</v>
      </c>
      <c r="P4123" s="127">
        <v>291326.3</v>
      </c>
      <c r="Q4123" s="127">
        <v>1823.55</v>
      </c>
    </row>
    <row r="4124" spans="1:17" ht="25.5" x14ac:dyDescent="0.2">
      <c r="A4124" t="str">
        <f t="shared" si="64"/>
        <v>2023_4778</v>
      </c>
      <c r="D4124" s="126">
        <v>4122</v>
      </c>
      <c r="E4124" s="127">
        <v>4778</v>
      </c>
      <c r="F4124" s="127" t="s">
        <v>186</v>
      </c>
      <c r="G4124" s="127">
        <v>4778</v>
      </c>
      <c r="H4124" s="127">
        <v>2023</v>
      </c>
      <c r="I4124" s="127">
        <v>0</v>
      </c>
      <c r="J4124" s="127">
        <v>1</v>
      </c>
      <c r="K4124" s="127">
        <v>236.4</v>
      </c>
      <c r="L4124" s="127">
        <v>235</v>
      </c>
      <c r="M4124" s="127">
        <v>458516.13</v>
      </c>
      <c r="N4124" s="127">
        <v>200358.42</v>
      </c>
      <c r="O4124" s="127">
        <v>200937.60000000001</v>
      </c>
      <c r="P4124" s="127">
        <v>146042.38</v>
      </c>
      <c r="Q4124" s="127">
        <v>1939.58</v>
      </c>
    </row>
    <row r="4125" spans="1:17" ht="25.5" x14ac:dyDescent="0.2">
      <c r="A4125" t="str">
        <f t="shared" si="64"/>
        <v>2023_4777</v>
      </c>
      <c r="D4125" s="126">
        <v>4123</v>
      </c>
      <c r="E4125" s="127">
        <v>4777</v>
      </c>
      <c r="F4125" s="127" t="s">
        <v>187</v>
      </c>
      <c r="G4125" s="127">
        <v>4777</v>
      </c>
      <c r="H4125" s="127">
        <v>2023</v>
      </c>
      <c r="I4125" s="127">
        <v>0</v>
      </c>
      <c r="J4125" s="127">
        <v>1</v>
      </c>
      <c r="K4125" s="127">
        <v>556.9</v>
      </c>
      <c r="L4125" s="127">
        <v>490.1</v>
      </c>
      <c r="M4125" s="127">
        <v>489312.2</v>
      </c>
      <c r="N4125" s="127">
        <v>140144.95000000001</v>
      </c>
      <c r="O4125" s="127">
        <v>140144.95000000001</v>
      </c>
      <c r="P4125" s="127">
        <v>289090</v>
      </c>
      <c r="Q4125" s="127">
        <v>878.64</v>
      </c>
    </row>
    <row r="4126" spans="1:17" ht="25.5" x14ac:dyDescent="0.2">
      <c r="A4126" t="str">
        <f t="shared" si="64"/>
        <v>2023_4776</v>
      </c>
      <c r="D4126" s="126">
        <v>4124</v>
      </c>
      <c r="E4126" s="127">
        <v>4776</v>
      </c>
      <c r="F4126" s="127" t="s">
        <v>188</v>
      </c>
      <c r="G4126" s="127">
        <v>4776</v>
      </c>
      <c r="H4126" s="127">
        <v>2023</v>
      </c>
      <c r="I4126" s="127">
        <v>0</v>
      </c>
      <c r="J4126" s="127">
        <v>1</v>
      </c>
      <c r="K4126" s="127">
        <v>488.5</v>
      </c>
      <c r="L4126" s="127">
        <v>590.6</v>
      </c>
      <c r="M4126" s="127">
        <v>794824.98</v>
      </c>
      <c r="N4126" s="127">
        <v>234712.55</v>
      </c>
      <c r="O4126" s="127">
        <v>235046.22</v>
      </c>
      <c r="P4126" s="127">
        <v>347344.49</v>
      </c>
      <c r="Q4126" s="127">
        <v>1627.07</v>
      </c>
    </row>
    <row r="4127" spans="1:17" ht="25.5" x14ac:dyDescent="0.2">
      <c r="A4127" t="str">
        <f t="shared" si="64"/>
        <v>2023_4779</v>
      </c>
      <c r="D4127" s="126">
        <v>4125</v>
      </c>
      <c r="E4127" s="127">
        <v>4779</v>
      </c>
      <c r="F4127" s="127" t="s">
        <v>189</v>
      </c>
      <c r="G4127" s="127">
        <v>4779</v>
      </c>
      <c r="H4127" s="127">
        <v>2023</v>
      </c>
      <c r="I4127" s="127">
        <v>0</v>
      </c>
      <c r="J4127" s="127">
        <v>1</v>
      </c>
      <c r="K4127" s="127">
        <v>2093.1</v>
      </c>
      <c r="L4127" s="127">
        <v>2152.5</v>
      </c>
      <c r="M4127" s="127">
        <v>512566.38</v>
      </c>
      <c r="N4127" s="127">
        <v>0</v>
      </c>
      <c r="O4127" s="127">
        <v>12453.4</v>
      </c>
      <c r="P4127" s="127">
        <v>904346.62</v>
      </c>
      <c r="Q4127" s="127">
        <v>244.88</v>
      </c>
    </row>
    <row r="4128" spans="1:17" ht="25.5" x14ac:dyDescent="0.2">
      <c r="A4128" t="str">
        <f t="shared" si="64"/>
        <v>2023_4784</v>
      </c>
      <c r="D4128" s="126">
        <v>4126</v>
      </c>
      <c r="E4128" s="127">
        <v>4784</v>
      </c>
      <c r="F4128" s="127" t="s">
        <v>190</v>
      </c>
      <c r="G4128" s="127">
        <v>4784</v>
      </c>
      <c r="H4128" s="127">
        <v>2023</v>
      </c>
      <c r="I4128" s="127">
        <v>0</v>
      </c>
      <c r="J4128" s="127">
        <v>1</v>
      </c>
      <c r="K4128" s="127">
        <v>3097.6</v>
      </c>
      <c r="L4128" s="127">
        <v>3319.3</v>
      </c>
      <c r="M4128" s="127">
        <v>3185550.99</v>
      </c>
      <c r="N4128" s="127">
        <v>600012.30000000005</v>
      </c>
      <c r="O4128" s="127">
        <v>683974.65</v>
      </c>
      <c r="P4128" s="127">
        <v>644813.74</v>
      </c>
      <c r="Q4128" s="127">
        <v>1028.3900000000001</v>
      </c>
    </row>
    <row r="4129" spans="1:17" ht="25.5" x14ac:dyDescent="0.2">
      <c r="A4129" t="str">
        <f t="shared" si="64"/>
        <v>2023_4785</v>
      </c>
      <c r="D4129" s="126">
        <v>4127</v>
      </c>
      <c r="E4129" s="127">
        <v>4785</v>
      </c>
      <c r="F4129" s="127" t="s">
        <v>342</v>
      </c>
      <c r="G4129" s="127">
        <v>4785</v>
      </c>
      <c r="H4129" s="127">
        <v>2023</v>
      </c>
      <c r="I4129" s="127">
        <v>0</v>
      </c>
      <c r="J4129" s="127">
        <v>1</v>
      </c>
      <c r="K4129" s="127">
        <v>453</v>
      </c>
      <c r="L4129" s="127">
        <v>443.1</v>
      </c>
      <c r="M4129" s="127">
        <v>1115465.1599999999</v>
      </c>
      <c r="N4129" s="127">
        <v>356179.07</v>
      </c>
      <c r="O4129" s="127">
        <v>367254.94</v>
      </c>
      <c r="P4129" s="127">
        <v>242933.83</v>
      </c>
      <c r="Q4129" s="127">
        <v>2462.4</v>
      </c>
    </row>
    <row r="4130" spans="1:17" ht="25.5" x14ac:dyDescent="0.2">
      <c r="A4130" t="str">
        <f t="shared" si="64"/>
        <v>2023_333</v>
      </c>
      <c r="D4130" s="126">
        <v>4128</v>
      </c>
      <c r="E4130" s="127">
        <v>333</v>
      </c>
      <c r="F4130" s="127" t="s">
        <v>191</v>
      </c>
      <c r="G4130" s="127">
        <v>333</v>
      </c>
      <c r="H4130" s="127">
        <v>2023</v>
      </c>
      <c r="I4130" s="127">
        <v>0</v>
      </c>
      <c r="J4130" s="127">
        <v>1</v>
      </c>
      <c r="K4130" s="127">
        <v>402</v>
      </c>
      <c r="L4130" s="127">
        <v>305</v>
      </c>
      <c r="M4130" s="127">
        <v>365997.94</v>
      </c>
      <c r="N4130" s="127">
        <v>323249.90999999997</v>
      </c>
      <c r="O4130" s="127">
        <v>323423.03999999998</v>
      </c>
      <c r="P4130" s="127">
        <v>262344.03999999998</v>
      </c>
      <c r="Q4130" s="127">
        <v>910.44</v>
      </c>
    </row>
    <row r="4131" spans="1:17" x14ac:dyDescent="0.2">
      <c r="A4131" t="str">
        <f t="shared" si="64"/>
        <v>2023_4773</v>
      </c>
      <c r="D4131" s="126">
        <v>4129</v>
      </c>
      <c r="E4131" s="127">
        <v>4773</v>
      </c>
      <c r="F4131" s="127" t="s">
        <v>192</v>
      </c>
      <c r="G4131" s="127">
        <v>4773</v>
      </c>
      <c r="H4131" s="127">
        <v>2023</v>
      </c>
      <c r="I4131" s="127">
        <v>0</v>
      </c>
      <c r="J4131" s="127">
        <v>1</v>
      </c>
      <c r="K4131" s="127">
        <v>527</v>
      </c>
      <c r="L4131" s="127">
        <v>827</v>
      </c>
      <c r="M4131" s="127">
        <v>512126.51</v>
      </c>
      <c r="N4131" s="127">
        <v>100029.66</v>
      </c>
      <c r="O4131" s="127">
        <v>109449.45</v>
      </c>
      <c r="P4131" s="127">
        <v>209207.3</v>
      </c>
      <c r="Q4131" s="127">
        <v>971.78</v>
      </c>
    </row>
    <row r="4132" spans="1:17" ht="25.5" x14ac:dyDescent="0.2">
      <c r="A4132" t="str">
        <f t="shared" si="64"/>
        <v>2023_4788</v>
      </c>
      <c r="D4132" s="126">
        <v>4130</v>
      </c>
      <c r="E4132" s="127">
        <v>4788</v>
      </c>
      <c r="F4132" s="127" t="s">
        <v>193</v>
      </c>
      <c r="G4132" s="127">
        <v>4788</v>
      </c>
      <c r="H4132" s="127">
        <v>2023</v>
      </c>
      <c r="I4132" s="127">
        <v>0</v>
      </c>
      <c r="J4132" s="127">
        <v>1</v>
      </c>
      <c r="K4132" s="127">
        <v>511</v>
      </c>
      <c r="L4132" s="127">
        <v>508</v>
      </c>
      <c r="M4132" s="127">
        <v>634244.54</v>
      </c>
      <c r="N4132" s="127">
        <v>31018.86</v>
      </c>
      <c r="O4132" s="127">
        <v>31018.86</v>
      </c>
      <c r="P4132" s="127">
        <v>318357.65000000002</v>
      </c>
      <c r="Q4132" s="127">
        <v>1241.18</v>
      </c>
    </row>
    <row r="4133" spans="1:17" x14ac:dyDescent="0.2">
      <c r="A4133" t="str">
        <f t="shared" si="64"/>
        <v>2023_4797</v>
      </c>
      <c r="D4133" s="126">
        <v>4131</v>
      </c>
      <c r="E4133" s="127">
        <v>4797</v>
      </c>
      <c r="F4133" s="127" t="s">
        <v>194</v>
      </c>
      <c r="G4133" s="127">
        <v>4797</v>
      </c>
      <c r="H4133" s="127">
        <v>2023</v>
      </c>
      <c r="I4133" s="127">
        <v>0</v>
      </c>
      <c r="J4133" s="127">
        <v>1</v>
      </c>
      <c r="K4133" s="127">
        <v>3425.3</v>
      </c>
      <c r="L4133" s="127">
        <v>3438.1</v>
      </c>
      <c r="M4133" s="127">
        <v>4549367.67</v>
      </c>
      <c r="N4133" s="127">
        <v>1498088.65</v>
      </c>
      <c r="O4133" s="127">
        <v>1626607.74</v>
      </c>
      <c r="P4133" s="127">
        <v>943896.81</v>
      </c>
      <c r="Q4133" s="127">
        <v>1328.17</v>
      </c>
    </row>
    <row r="4134" spans="1:17" x14ac:dyDescent="0.2">
      <c r="A4134" t="str">
        <f t="shared" si="64"/>
        <v>2023_4860</v>
      </c>
      <c r="D4134" s="126">
        <v>4132</v>
      </c>
      <c r="E4134" s="127">
        <v>4860</v>
      </c>
      <c r="F4134" s="127" t="s">
        <v>343</v>
      </c>
      <c r="G4134" s="127">
        <v>4860</v>
      </c>
      <c r="H4134" s="127">
        <v>2023</v>
      </c>
      <c r="I4134" s="127">
        <v>0</v>
      </c>
      <c r="J4134" s="127">
        <v>1</v>
      </c>
      <c r="K4134" s="127">
        <v>925.2</v>
      </c>
      <c r="L4134" s="127">
        <v>922.1</v>
      </c>
      <c r="M4134" s="127">
        <v>429566.5</v>
      </c>
      <c r="N4134" s="127">
        <v>499842.02</v>
      </c>
      <c r="O4134" s="127">
        <v>502094.05</v>
      </c>
      <c r="P4134" s="127">
        <v>705872.93</v>
      </c>
      <c r="Q4134" s="127">
        <v>464.3</v>
      </c>
    </row>
    <row r="4135" spans="1:17" x14ac:dyDescent="0.2">
      <c r="A4135" t="str">
        <f t="shared" si="64"/>
        <v>2023_4869</v>
      </c>
      <c r="D4135" s="126">
        <v>4133</v>
      </c>
      <c r="E4135" s="127">
        <v>4869</v>
      </c>
      <c r="F4135" s="127" t="s">
        <v>195</v>
      </c>
      <c r="G4135" s="127">
        <v>4869</v>
      </c>
      <c r="H4135" s="127">
        <v>2023</v>
      </c>
      <c r="I4135" s="127">
        <v>0</v>
      </c>
      <c r="J4135" s="127">
        <v>1</v>
      </c>
      <c r="K4135" s="127">
        <v>1326</v>
      </c>
      <c r="L4135" s="127">
        <v>1241.8</v>
      </c>
      <c r="M4135" s="127">
        <v>206625.82</v>
      </c>
      <c r="N4135" s="127">
        <v>650671.5</v>
      </c>
      <c r="O4135" s="127">
        <v>650980.01</v>
      </c>
      <c r="P4135" s="127">
        <v>532815.73</v>
      </c>
      <c r="Q4135" s="127">
        <v>155.83000000000001</v>
      </c>
    </row>
    <row r="4136" spans="1:17" x14ac:dyDescent="0.2">
      <c r="A4136" t="str">
        <f t="shared" si="64"/>
        <v>2023_4878</v>
      </c>
      <c r="D4136" s="126">
        <v>4134</v>
      </c>
      <c r="E4136" s="127">
        <v>4878</v>
      </c>
      <c r="F4136" s="127" t="s">
        <v>196</v>
      </c>
      <c r="G4136" s="127">
        <v>4878</v>
      </c>
      <c r="H4136" s="127">
        <v>2023</v>
      </c>
      <c r="I4136" s="127">
        <v>0</v>
      </c>
      <c r="J4136" s="127">
        <v>1</v>
      </c>
      <c r="K4136" s="127">
        <v>589.79999999999995</v>
      </c>
      <c r="L4136" s="127">
        <v>707.9</v>
      </c>
      <c r="M4136" s="127">
        <v>1322910.67</v>
      </c>
      <c r="N4136" s="127">
        <v>428270.68</v>
      </c>
      <c r="O4136" s="127">
        <v>428565.2</v>
      </c>
      <c r="P4136" s="127">
        <v>548804.02</v>
      </c>
      <c r="Q4136" s="127">
        <v>2242.98</v>
      </c>
    </row>
    <row r="4137" spans="1:17" x14ac:dyDescent="0.2">
      <c r="A4137" t="str">
        <f t="shared" si="64"/>
        <v>2023_4890</v>
      </c>
      <c r="D4137" s="126">
        <v>4135</v>
      </c>
      <c r="E4137" s="127">
        <v>4890</v>
      </c>
      <c r="F4137" s="127" t="s">
        <v>197</v>
      </c>
      <c r="G4137" s="127">
        <v>4890</v>
      </c>
      <c r="H4137" s="127">
        <v>2023</v>
      </c>
      <c r="I4137" s="127">
        <v>0</v>
      </c>
      <c r="J4137" s="127">
        <v>1</v>
      </c>
      <c r="K4137" s="127">
        <v>1065.8</v>
      </c>
      <c r="L4137" s="127">
        <v>1168.7</v>
      </c>
      <c r="M4137" s="127">
        <v>1026368.1</v>
      </c>
      <c r="N4137" s="127">
        <v>600486.29</v>
      </c>
      <c r="O4137" s="127">
        <v>603717.04</v>
      </c>
      <c r="P4137" s="127">
        <v>543172.61</v>
      </c>
      <c r="Q4137" s="127">
        <v>963</v>
      </c>
    </row>
    <row r="4138" spans="1:17" x14ac:dyDescent="0.2">
      <c r="A4138" t="str">
        <f t="shared" si="64"/>
        <v>2023_4905</v>
      </c>
      <c r="D4138" s="126">
        <v>4136</v>
      </c>
      <c r="E4138" s="127">
        <v>4905</v>
      </c>
      <c r="F4138" s="127" t="s">
        <v>344</v>
      </c>
      <c r="G4138" s="127">
        <v>4905</v>
      </c>
      <c r="H4138" s="127">
        <v>2023</v>
      </c>
      <c r="I4138" s="127">
        <v>0</v>
      </c>
      <c r="J4138" s="127">
        <v>1</v>
      </c>
      <c r="K4138" s="127">
        <v>215.5</v>
      </c>
      <c r="L4138" s="127">
        <v>81</v>
      </c>
      <c r="M4138" s="127">
        <v>1425825.97</v>
      </c>
      <c r="N4138" s="127">
        <v>321760.98</v>
      </c>
      <c r="O4138" s="127">
        <v>331246.74</v>
      </c>
      <c r="P4138" s="127">
        <v>83771.38</v>
      </c>
      <c r="Q4138" s="127">
        <v>6616.36</v>
      </c>
    </row>
    <row r="4139" spans="1:17" ht="38.25" x14ac:dyDescent="0.2">
      <c r="A4139" t="str">
        <f t="shared" si="64"/>
        <v>2023_4978</v>
      </c>
      <c r="D4139" s="126">
        <v>4137</v>
      </c>
      <c r="E4139" s="127">
        <v>4978</v>
      </c>
      <c r="F4139" s="127" t="s">
        <v>198</v>
      </c>
      <c r="G4139" s="127">
        <v>4978</v>
      </c>
      <c r="H4139" s="127">
        <v>2023</v>
      </c>
      <c r="I4139" s="127">
        <v>0</v>
      </c>
      <c r="J4139" s="127">
        <v>1</v>
      </c>
      <c r="K4139" s="127">
        <v>178.1</v>
      </c>
      <c r="L4139" s="127">
        <v>134</v>
      </c>
      <c r="M4139" s="127">
        <v>112322.11</v>
      </c>
      <c r="N4139" s="127">
        <v>79924</v>
      </c>
      <c r="O4139" s="127">
        <v>82421.960000000006</v>
      </c>
      <c r="P4139" s="127">
        <v>187482.95</v>
      </c>
      <c r="Q4139" s="127">
        <v>630.66999999999996</v>
      </c>
    </row>
    <row r="4140" spans="1:17" x14ac:dyDescent="0.2">
      <c r="A4140" t="str">
        <f t="shared" si="64"/>
        <v>2023_4995</v>
      </c>
      <c r="D4140" s="126">
        <v>4138</v>
      </c>
      <c r="E4140" s="127">
        <v>4995</v>
      </c>
      <c r="F4140" s="127" t="s">
        <v>199</v>
      </c>
      <c r="G4140" s="127">
        <v>4995</v>
      </c>
      <c r="H4140" s="127">
        <v>2023</v>
      </c>
      <c r="I4140" s="127">
        <v>0</v>
      </c>
      <c r="J4140" s="127">
        <v>1</v>
      </c>
      <c r="K4140" s="127">
        <v>892.7</v>
      </c>
      <c r="L4140" s="127">
        <v>934.7</v>
      </c>
      <c r="M4140" s="127">
        <v>1038535.86</v>
      </c>
      <c r="N4140" s="127">
        <v>601006.57999999996</v>
      </c>
      <c r="O4140" s="127">
        <v>625342.89</v>
      </c>
      <c r="P4140" s="127">
        <v>445342.13</v>
      </c>
      <c r="Q4140" s="127">
        <v>1163.3599999999999</v>
      </c>
    </row>
    <row r="4141" spans="1:17" ht="25.5" x14ac:dyDescent="0.2">
      <c r="A4141" t="str">
        <f t="shared" si="64"/>
        <v>2023_5013</v>
      </c>
      <c r="D4141" s="126">
        <v>4139</v>
      </c>
      <c r="E4141" s="127">
        <v>5013</v>
      </c>
      <c r="F4141" s="127" t="s">
        <v>200</v>
      </c>
      <c r="G4141" s="127">
        <v>5013</v>
      </c>
      <c r="H4141" s="127">
        <v>2023</v>
      </c>
      <c r="I4141" s="127">
        <v>0</v>
      </c>
      <c r="J4141" s="127">
        <v>1</v>
      </c>
      <c r="K4141" s="127">
        <v>2254.6</v>
      </c>
      <c r="L4141" s="127">
        <v>2037.1</v>
      </c>
      <c r="M4141" s="127">
        <v>1773778.85</v>
      </c>
      <c r="N4141" s="127">
        <v>1249746.46</v>
      </c>
      <c r="O4141" s="127">
        <v>1251888.27</v>
      </c>
      <c r="P4141" s="127">
        <v>881046.68</v>
      </c>
      <c r="Q4141" s="127">
        <v>786.74</v>
      </c>
    </row>
    <row r="4142" spans="1:17" x14ac:dyDescent="0.2">
      <c r="A4142" t="str">
        <f t="shared" si="64"/>
        <v>2023_5049</v>
      </c>
      <c r="D4142" s="126">
        <v>4140</v>
      </c>
      <c r="E4142" s="127">
        <v>5049</v>
      </c>
      <c r="F4142" s="127" t="s">
        <v>201</v>
      </c>
      <c r="G4142" s="127">
        <v>5049</v>
      </c>
      <c r="H4142" s="127">
        <v>2023</v>
      </c>
      <c r="I4142" s="127">
        <v>0</v>
      </c>
      <c r="J4142" s="127">
        <v>1</v>
      </c>
      <c r="K4142" s="127">
        <v>5067.1000000000004</v>
      </c>
      <c r="L4142" s="127">
        <v>4604.3999999999996</v>
      </c>
      <c r="M4142" s="127">
        <v>1563621.49</v>
      </c>
      <c r="N4142" s="127">
        <v>1689249.37</v>
      </c>
      <c r="O4142" s="127">
        <v>1719183.61</v>
      </c>
      <c r="P4142" s="127">
        <v>1193676.7</v>
      </c>
      <c r="Q4142" s="127">
        <v>308.58</v>
      </c>
    </row>
    <row r="4143" spans="1:17" x14ac:dyDescent="0.2">
      <c r="A4143" t="str">
        <f t="shared" si="64"/>
        <v>2023_5160</v>
      </c>
      <c r="D4143" s="126">
        <v>4141</v>
      </c>
      <c r="E4143" s="127">
        <v>5319</v>
      </c>
      <c r="F4143" s="127" t="s">
        <v>2</v>
      </c>
      <c r="G4143" s="127">
        <v>5160</v>
      </c>
      <c r="H4143" s="127">
        <v>2023</v>
      </c>
      <c r="I4143" s="127">
        <v>0</v>
      </c>
      <c r="J4143" s="127">
        <v>1</v>
      </c>
      <c r="K4143" s="127">
        <v>1032.0999999999999</v>
      </c>
      <c r="L4143" s="127">
        <v>1072.9000000000001</v>
      </c>
      <c r="M4143" s="127">
        <v>638003.94999999995</v>
      </c>
      <c r="N4143" s="127">
        <v>634201.98</v>
      </c>
      <c r="O4143" s="127">
        <v>634301.98</v>
      </c>
      <c r="P4143" s="127">
        <v>379868.33</v>
      </c>
      <c r="Q4143" s="127">
        <v>618.16</v>
      </c>
    </row>
    <row r="4144" spans="1:17" ht="25.5" x14ac:dyDescent="0.2">
      <c r="A4144" t="str">
        <f t="shared" si="64"/>
        <v>2023_5121</v>
      </c>
      <c r="D4144" s="126">
        <v>4142</v>
      </c>
      <c r="E4144" s="127">
        <v>5121</v>
      </c>
      <c r="F4144" s="127" t="s">
        <v>202</v>
      </c>
      <c r="G4144" s="127">
        <v>5121</v>
      </c>
      <c r="H4144" s="127">
        <v>2023</v>
      </c>
      <c r="I4144" s="127">
        <v>0</v>
      </c>
      <c r="J4144" s="127">
        <v>1</v>
      </c>
      <c r="K4144" s="127">
        <v>642.9</v>
      </c>
      <c r="L4144" s="127">
        <v>649.9</v>
      </c>
      <c r="M4144" s="127">
        <v>1050732.49</v>
      </c>
      <c r="N4144" s="127">
        <v>696545.12</v>
      </c>
      <c r="O4144" s="127">
        <v>696719.69</v>
      </c>
      <c r="P4144" s="127">
        <v>413096.58</v>
      </c>
      <c r="Q4144" s="127">
        <v>1634.36</v>
      </c>
    </row>
    <row r="4145" spans="1:17" ht="25.5" x14ac:dyDescent="0.2">
      <c r="A4145" t="str">
        <f t="shared" si="64"/>
        <v>2023_5139</v>
      </c>
      <c r="D4145" s="126">
        <v>4143</v>
      </c>
      <c r="E4145" s="127">
        <v>5139</v>
      </c>
      <c r="F4145" s="127" t="s">
        <v>203</v>
      </c>
      <c r="G4145" s="127">
        <v>5139</v>
      </c>
      <c r="H4145" s="127">
        <v>2023</v>
      </c>
      <c r="I4145" s="127">
        <v>0</v>
      </c>
      <c r="J4145" s="127">
        <v>1</v>
      </c>
      <c r="K4145" s="127">
        <v>186.7</v>
      </c>
      <c r="L4145" s="127">
        <v>177</v>
      </c>
      <c r="M4145" s="127">
        <v>168776.84</v>
      </c>
      <c r="N4145" s="127">
        <v>25032.93</v>
      </c>
      <c r="O4145" s="127">
        <v>25038.19</v>
      </c>
      <c r="P4145" s="127">
        <v>68645</v>
      </c>
      <c r="Q4145" s="127">
        <v>904</v>
      </c>
    </row>
    <row r="4146" spans="1:17" x14ac:dyDescent="0.2">
      <c r="A4146" t="str">
        <f t="shared" si="64"/>
        <v>2023_5163</v>
      </c>
      <c r="D4146" s="126">
        <v>4144</v>
      </c>
      <c r="E4146" s="127">
        <v>5163</v>
      </c>
      <c r="F4146" s="127" t="s">
        <v>204</v>
      </c>
      <c r="G4146" s="127">
        <v>5163</v>
      </c>
      <c r="H4146" s="127">
        <v>2023</v>
      </c>
      <c r="I4146" s="127">
        <v>0</v>
      </c>
      <c r="J4146" s="127">
        <v>1</v>
      </c>
      <c r="K4146" s="127">
        <v>549.1</v>
      </c>
      <c r="L4146" s="127">
        <v>603.20000000000005</v>
      </c>
      <c r="M4146" s="127">
        <v>486731.59</v>
      </c>
      <c r="N4146" s="127">
        <v>400305.72</v>
      </c>
      <c r="O4146" s="127">
        <v>402522.33</v>
      </c>
      <c r="P4146" s="127">
        <v>599485.6</v>
      </c>
      <c r="Q4146" s="127">
        <v>886.42</v>
      </c>
    </row>
    <row r="4147" spans="1:17" x14ac:dyDescent="0.2">
      <c r="A4147" t="str">
        <f t="shared" si="64"/>
        <v>2023_5166</v>
      </c>
      <c r="D4147" s="126">
        <v>4145</v>
      </c>
      <c r="E4147" s="127">
        <v>5166</v>
      </c>
      <c r="F4147" s="127" t="s">
        <v>205</v>
      </c>
      <c r="G4147" s="127">
        <v>5166</v>
      </c>
      <c r="H4147" s="127">
        <v>2023</v>
      </c>
      <c r="I4147" s="127">
        <v>0</v>
      </c>
      <c r="J4147" s="127">
        <v>1</v>
      </c>
      <c r="K4147" s="127">
        <v>2179.6999999999998</v>
      </c>
      <c r="L4147" s="127">
        <v>2388.5</v>
      </c>
      <c r="M4147" s="127">
        <v>2415644.0299999998</v>
      </c>
      <c r="N4147" s="127">
        <v>1237106.58</v>
      </c>
      <c r="O4147" s="127">
        <v>1249717.44</v>
      </c>
      <c r="P4147" s="127">
        <v>967510.7</v>
      </c>
      <c r="Q4147" s="127">
        <v>1108.25</v>
      </c>
    </row>
    <row r="4148" spans="1:17" x14ac:dyDescent="0.2">
      <c r="A4148" t="str">
        <f t="shared" si="64"/>
        <v>2023_5184</v>
      </c>
      <c r="D4148" s="126">
        <v>4146</v>
      </c>
      <c r="E4148" s="127">
        <v>5184</v>
      </c>
      <c r="F4148" s="127" t="s">
        <v>206</v>
      </c>
      <c r="G4148" s="127">
        <v>5184</v>
      </c>
      <c r="H4148" s="127">
        <v>2023</v>
      </c>
      <c r="I4148" s="127">
        <v>0</v>
      </c>
      <c r="J4148" s="127">
        <v>1</v>
      </c>
      <c r="K4148" s="127">
        <v>1854.1</v>
      </c>
      <c r="L4148" s="127">
        <v>1728.4</v>
      </c>
      <c r="M4148" s="127">
        <v>882003.98</v>
      </c>
      <c r="N4148" s="127">
        <v>707900.99</v>
      </c>
      <c r="O4148" s="127">
        <v>714001.18</v>
      </c>
      <c r="P4148" s="127">
        <v>320598.5</v>
      </c>
      <c r="Q4148" s="127">
        <v>475.7</v>
      </c>
    </row>
    <row r="4149" spans="1:17" ht="25.5" x14ac:dyDescent="0.2">
      <c r="A4149" t="str">
        <f t="shared" si="64"/>
        <v>2023_5250</v>
      </c>
      <c r="D4149" s="126">
        <v>4147</v>
      </c>
      <c r="E4149" s="127">
        <v>5250</v>
      </c>
      <c r="F4149" s="127" t="s">
        <v>207</v>
      </c>
      <c r="G4149" s="127">
        <v>5250</v>
      </c>
      <c r="H4149" s="127">
        <v>2023</v>
      </c>
      <c r="I4149" s="127">
        <v>0</v>
      </c>
      <c r="J4149" s="127">
        <v>1</v>
      </c>
      <c r="K4149" s="127">
        <v>5556.8</v>
      </c>
      <c r="L4149" s="127">
        <v>5559.2</v>
      </c>
      <c r="M4149" s="127">
        <v>3509025.37</v>
      </c>
      <c r="N4149" s="127">
        <v>2135102.63</v>
      </c>
      <c r="O4149" s="127">
        <v>2225117.7999999998</v>
      </c>
      <c r="P4149" s="127">
        <v>970605.14</v>
      </c>
      <c r="Q4149" s="127">
        <v>631.48</v>
      </c>
    </row>
    <row r="4150" spans="1:17" ht="25.5" x14ac:dyDescent="0.2">
      <c r="A4150" t="str">
        <f t="shared" si="64"/>
        <v>2023_5256</v>
      </c>
      <c r="D4150" s="126">
        <v>4148</v>
      </c>
      <c r="E4150" s="127">
        <v>5256</v>
      </c>
      <c r="F4150" s="127" t="s">
        <v>208</v>
      </c>
      <c r="G4150" s="127">
        <v>5256</v>
      </c>
      <c r="H4150" s="127">
        <v>2023</v>
      </c>
      <c r="I4150" s="127">
        <v>0</v>
      </c>
      <c r="J4150" s="127">
        <v>1</v>
      </c>
      <c r="K4150" s="127">
        <v>711.8</v>
      </c>
      <c r="L4150" s="127">
        <v>748.1</v>
      </c>
      <c r="M4150" s="127">
        <v>174758.48</v>
      </c>
      <c r="N4150" s="127">
        <v>108967.07</v>
      </c>
      <c r="O4150" s="127">
        <v>108967.07</v>
      </c>
      <c r="P4150" s="127">
        <v>369807.66</v>
      </c>
      <c r="Q4150" s="127">
        <v>245.52</v>
      </c>
    </row>
    <row r="4151" spans="1:17" ht="25.5" x14ac:dyDescent="0.2">
      <c r="A4151" t="str">
        <f t="shared" si="64"/>
        <v>2023_5283</v>
      </c>
      <c r="D4151" s="126">
        <v>4149</v>
      </c>
      <c r="E4151" s="127">
        <v>5283</v>
      </c>
      <c r="F4151" s="127" t="s">
        <v>209</v>
      </c>
      <c r="G4151" s="127">
        <v>5283</v>
      </c>
      <c r="H4151" s="127">
        <v>2023</v>
      </c>
      <c r="I4151" s="127">
        <v>0</v>
      </c>
      <c r="J4151" s="127">
        <v>1</v>
      </c>
      <c r="K4151" s="127">
        <v>669.8</v>
      </c>
      <c r="L4151" s="127">
        <v>709.5</v>
      </c>
      <c r="M4151" s="127">
        <v>983012.92</v>
      </c>
      <c r="N4151" s="127">
        <v>550178.71</v>
      </c>
      <c r="O4151" s="127">
        <v>555740.91</v>
      </c>
      <c r="P4151" s="127">
        <v>442472.98</v>
      </c>
      <c r="Q4151" s="127">
        <v>1467.62</v>
      </c>
    </row>
    <row r="4152" spans="1:17" x14ac:dyDescent="0.2">
      <c r="A4152" t="str">
        <f t="shared" si="64"/>
        <v>2023_5310</v>
      </c>
      <c r="D4152" s="126">
        <v>4150</v>
      </c>
      <c r="E4152" s="127">
        <v>5310</v>
      </c>
      <c r="F4152" s="127" t="s">
        <v>210</v>
      </c>
      <c r="G4152" s="127">
        <v>5310</v>
      </c>
      <c r="H4152" s="127">
        <v>2023</v>
      </c>
      <c r="I4152" s="127">
        <v>0</v>
      </c>
      <c r="J4152" s="127">
        <v>1</v>
      </c>
      <c r="K4152" s="127">
        <v>693.1</v>
      </c>
      <c r="L4152" s="127">
        <v>678.6</v>
      </c>
      <c r="M4152" s="127">
        <v>19094.61</v>
      </c>
      <c r="N4152" s="127">
        <v>80015.62</v>
      </c>
      <c r="O4152" s="127">
        <v>80032.91</v>
      </c>
      <c r="P4152" s="127">
        <v>222906.18</v>
      </c>
      <c r="Q4152" s="127">
        <v>27.55</v>
      </c>
    </row>
    <row r="4153" spans="1:17" x14ac:dyDescent="0.2">
      <c r="A4153" t="str">
        <f t="shared" si="64"/>
        <v>2023_5463</v>
      </c>
      <c r="D4153" s="126">
        <v>4151</v>
      </c>
      <c r="E4153" s="127">
        <v>5463</v>
      </c>
      <c r="F4153" s="127" t="s">
        <v>211</v>
      </c>
      <c r="G4153" s="127">
        <v>5463</v>
      </c>
      <c r="H4153" s="127">
        <v>2023</v>
      </c>
      <c r="I4153" s="127">
        <v>0</v>
      </c>
      <c r="J4153" s="127">
        <v>1</v>
      </c>
      <c r="K4153" s="127">
        <v>1034.9000000000001</v>
      </c>
      <c r="L4153" s="127">
        <v>975.9</v>
      </c>
      <c r="M4153" s="127">
        <v>1330570.76</v>
      </c>
      <c r="N4153" s="127">
        <v>279951.08</v>
      </c>
      <c r="O4153" s="127">
        <v>291341.76</v>
      </c>
      <c r="P4153" s="127">
        <v>404694.77</v>
      </c>
      <c r="Q4153" s="127">
        <v>1285.7</v>
      </c>
    </row>
    <row r="4154" spans="1:17" ht="25.5" x14ac:dyDescent="0.2">
      <c r="A4154" t="str">
        <f t="shared" si="64"/>
        <v>2023_5486</v>
      </c>
      <c r="D4154" s="126">
        <v>4152</v>
      </c>
      <c r="E4154" s="127">
        <v>5486</v>
      </c>
      <c r="F4154" s="127" t="s">
        <v>212</v>
      </c>
      <c r="G4154" s="127">
        <v>5486</v>
      </c>
      <c r="H4154" s="127">
        <v>2023</v>
      </c>
      <c r="I4154" s="127">
        <v>0</v>
      </c>
      <c r="J4154" s="127">
        <v>1</v>
      </c>
      <c r="K4154" s="127">
        <v>334</v>
      </c>
      <c r="L4154" s="127">
        <v>299.8</v>
      </c>
      <c r="M4154" s="127">
        <v>294664.49</v>
      </c>
      <c r="N4154" s="127">
        <v>200196.13</v>
      </c>
      <c r="O4154" s="127">
        <v>202410.58</v>
      </c>
      <c r="P4154" s="127">
        <v>233813.31</v>
      </c>
      <c r="Q4154" s="127">
        <v>882.23</v>
      </c>
    </row>
    <row r="4155" spans="1:17" x14ac:dyDescent="0.2">
      <c r="A4155" t="str">
        <f t="shared" si="64"/>
        <v>2023_5508</v>
      </c>
      <c r="D4155" s="126">
        <v>4153</v>
      </c>
      <c r="E4155" s="127">
        <v>5508</v>
      </c>
      <c r="F4155" s="127" t="s">
        <v>213</v>
      </c>
      <c r="G4155" s="127">
        <v>5508</v>
      </c>
      <c r="H4155" s="127">
        <v>2023</v>
      </c>
      <c r="I4155" s="127">
        <v>0</v>
      </c>
      <c r="J4155" s="127">
        <v>1</v>
      </c>
      <c r="K4155" s="127">
        <v>331.5</v>
      </c>
      <c r="L4155" s="127">
        <v>378.5</v>
      </c>
      <c r="M4155" s="127">
        <v>826435.21</v>
      </c>
      <c r="N4155" s="127">
        <v>273466.31</v>
      </c>
      <c r="O4155" s="127">
        <v>302450.2</v>
      </c>
      <c r="P4155" s="127">
        <v>137800.98000000001</v>
      </c>
      <c r="Q4155" s="127">
        <v>2493.02</v>
      </c>
    </row>
    <row r="4156" spans="1:17" ht="25.5" x14ac:dyDescent="0.2">
      <c r="A4156" t="str">
        <f t="shared" si="64"/>
        <v>2023_1975</v>
      </c>
      <c r="D4156" s="126">
        <v>4154</v>
      </c>
      <c r="E4156" s="127">
        <v>1975</v>
      </c>
      <c r="F4156" s="127" t="s">
        <v>214</v>
      </c>
      <c r="G4156" s="127">
        <v>1975</v>
      </c>
      <c r="H4156" s="127">
        <v>2023</v>
      </c>
      <c r="I4156" s="127">
        <v>0</v>
      </c>
      <c r="J4156" s="127">
        <v>1</v>
      </c>
      <c r="K4156" s="127">
        <v>372.4</v>
      </c>
      <c r="L4156" s="127">
        <v>322.10000000000002</v>
      </c>
      <c r="M4156" s="127">
        <v>1468939.36</v>
      </c>
      <c r="N4156" s="127">
        <v>417577.98</v>
      </c>
      <c r="O4156" s="127">
        <v>427862.51</v>
      </c>
      <c r="P4156" s="127">
        <v>282239.57</v>
      </c>
      <c r="Q4156" s="127">
        <v>3944.52</v>
      </c>
    </row>
    <row r="4157" spans="1:17" x14ac:dyDescent="0.2">
      <c r="A4157" t="str">
        <f t="shared" si="64"/>
        <v>2023_5510</v>
      </c>
      <c r="D4157" s="126">
        <v>4155</v>
      </c>
      <c r="E4157" s="127">
        <v>4824</v>
      </c>
      <c r="F4157" s="127" t="s">
        <v>215</v>
      </c>
      <c r="G4157" s="127">
        <v>5510</v>
      </c>
      <c r="H4157" s="127">
        <v>2023</v>
      </c>
      <c r="I4157" s="127">
        <v>0</v>
      </c>
      <c r="J4157" s="127">
        <v>1</v>
      </c>
      <c r="K4157" s="127">
        <v>716.2</v>
      </c>
      <c r="L4157" s="127">
        <v>650.20000000000005</v>
      </c>
      <c r="M4157" s="127">
        <v>89060.36</v>
      </c>
      <c r="N4157" s="127">
        <v>324881.15999999997</v>
      </c>
      <c r="O4157" s="127">
        <v>329889.99</v>
      </c>
      <c r="P4157" s="127">
        <v>348719.43</v>
      </c>
      <c r="Q4157" s="127">
        <v>124.35</v>
      </c>
    </row>
    <row r="4158" spans="1:17" ht="25.5" x14ac:dyDescent="0.2">
      <c r="A4158" t="str">
        <f t="shared" si="64"/>
        <v>2023_5607</v>
      </c>
      <c r="D4158" s="126">
        <v>4156</v>
      </c>
      <c r="E4158" s="127">
        <v>5607</v>
      </c>
      <c r="F4158" s="127" t="s">
        <v>216</v>
      </c>
      <c r="G4158" s="127">
        <v>5607</v>
      </c>
      <c r="H4158" s="127">
        <v>2023</v>
      </c>
      <c r="I4158" s="127">
        <v>0</v>
      </c>
      <c r="J4158" s="127">
        <v>1</v>
      </c>
      <c r="K4158" s="127">
        <v>851.2</v>
      </c>
      <c r="L4158" s="127">
        <v>899.2</v>
      </c>
      <c r="M4158" s="127">
        <v>397430.98</v>
      </c>
      <c r="N4158" s="127">
        <v>300299.69</v>
      </c>
      <c r="O4158" s="127">
        <v>304216.98</v>
      </c>
      <c r="P4158" s="127">
        <v>170141.5</v>
      </c>
      <c r="Q4158" s="127">
        <v>466.91</v>
      </c>
    </row>
    <row r="4159" spans="1:17" ht="25.5" x14ac:dyDescent="0.2">
      <c r="A4159" t="str">
        <f t="shared" si="64"/>
        <v>2023_5643</v>
      </c>
      <c r="D4159" s="126">
        <v>4157</v>
      </c>
      <c r="E4159" s="127">
        <v>5643</v>
      </c>
      <c r="F4159" s="127" t="s">
        <v>217</v>
      </c>
      <c r="G4159" s="127">
        <v>5643</v>
      </c>
      <c r="H4159" s="127">
        <v>2023</v>
      </c>
      <c r="I4159" s="127">
        <v>0</v>
      </c>
      <c r="J4159" s="127">
        <v>1</v>
      </c>
      <c r="K4159" s="127">
        <v>1004.2</v>
      </c>
      <c r="L4159" s="127">
        <v>1096.8</v>
      </c>
      <c r="M4159" s="127">
        <v>512962.68</v>
      </c>
      <c r="N4159" s="127">
        <v>600720.94999999995</v>
      </c>
      <c r="O4159" s="127">
        <v>601626.68999999994</v>
      </c>
      <c r="P4159" s="127">
        <v>483954.53</v>
      </c>
      <c r="Q4159" s="127">
        <v>510.82</v>
      </c>
    </row>
    <row r="4160" spans="1:17" ht="51" x14ac:dyDescent="0.2">
      <c r="A4160" t="str">
        <f t="shared" si="64"/>
        <v>2023_5697</v>
      </c>
      <c r="D4160" s="126">
        <v>4158</v>
      </c>
      <c r="E4160" s="127">
        <v>5697</v>
      </c>
      <c r="F4160" s="127" t="s">
        <v>345</v>
      </c>
      <c r="G4160" s="127">
        <v>5697</v>
      </c>
      <c r="H4160" s="127">
        <v>2023</v>
      </c>
      <c r="I4160" s="127">
        <v>0</v>
      </c>
      <c r="J4160" s="127">
        <v>1</v>
      </c>
      <c r="K4160" s="127">
        <v>426</v>
      </c>
      <c r="L4160" s="127">
        <v>386</v>
      </c>
      <c r="M4160" s="127">
        <v>56805.61</v>
      </c>
      <c r="N4160" s="127">
        <v>198956.62</v>
      </c>
      <c r="O4160" s="127">
        <v>220129.89</v>
      </c>
      <c r="P4160" s="127">
        <v>188637.25</v>
      </c>
      <c r="Q4160" s="127">
        <v>133.35</v>
      </c>
    </row>
    <row r="4161" spans="1:17" ht="25.5" x14ac:dyDescent="0.2">
      <c r="A4161" t="str">
        <f t="shared" si="64"/>
        <v>2023_5724</v>
      </c>
      <c r="D4161" s="126">
        <v>4159</v>
      </c>
      <c r="E4161" s="127">
        <v>5724</v>
      </c>
      <c r="F4161" s="127" t="s">
        <v>218</v>
      </c>
      <c r="G4161" s="127">
        <v>5724</v>
      </c>
      <c r="H4161" s="127">
        <v>2023</v>
      </c>
      <c r="I4161" s="127">
        <v>0</v>
      </c>
      <c r="J4161" s="127">
        <v>1</v>
      </c>
      <c r="K4161" s="127">
        <v>193</v>
      </c>
      <c r="L4161" s="127">
        <v>150</v>
      </c>
      <c r="M4161" s="127">
        <v>666910.63</v>
      </c>
      <c r="N4161" s="127">
        <v>82096.73</v>
      </c>
      <c r="O4161" s="127">
        <v>82272.52</v>
      </c>
      <c r="P4161" s="127">
        <v>151792.82999999999</v>
      </c>
      <c r="Q4161" s="127">
        <v>3455.5</v>
      </c>
    </row>
    <row r="4162" spans="1:17" x14ac:dyDescent="0.2">
      <c r="A4162" t="str">
        <f t="shared" si="64"/>
        <v>2023_5805</v>
      </c>
      <c r="D4162" s="126">
        <v>4160</v>
      </c>
      <c r="E4162" s="127">
        <v>5805</v>
      </c>
      <c r="F4162" s="127" t="s">
        <v>219</v>
      </c>
      <c r="G4162" s="127">
        <v>5805</v>
      </c>
      <c r="H4162" s="127">
        <v>2023</v>
      </c>
      <c r="I4162" s="127">
        <v>0</v>
      </c>
      <c r="J4162" s="127">
        <v>1</v>
      </c>
      <c r="K4162" s="127">
        <v>1067</v>
      </c>
      <c r="L4162" s="127">
        <v>1270.2</v>
      </c>
      <c r="M4162" s="127">
        <v>893279.52</v>
      </c>
      <c r="N4162" s="127">
        <v>400067</v>
      </c>
      <c r="O4162" s="127">
        <v>423297.92</v>
      </c>
      <c r="P4162" s="127">
        <v>790178.31</v>
      </c>
      <c r="Q4162" s="127">
        <v>837.19</v>
      </c>
    </row>
    <row r="4163" spans="1:17" ht="25.5" x14ac:dyDescent="0.2">
      <c r="A4163" t="str">
        <f t="shared" si="64"/>
        <v>2023_5823</v>
      </c>
      <c r="D4163" s="126">
        <v>4161</v>
      </c>
      <c r="E4163" s="127">
        <v>5823</v>
      </c>
      <c r="F4163" s="127" t="s">
        <v>220</v>
      </c>
      <c r="G4163" s="127">
        <v>5823</v>
      </c>
      <c r="H4163" s="127">
        <v>2023</v>
      </c>
      <c r="I4163" s="127">
        <v>0</v>
      </c>
      <c r="J4163" s="127">
        <v>1</v>
      </c>
      <c r="K4163" s="127">
        <v>356</v>
      </c>
      <c r="L4163" s="127">
        <v>309</v>
      </c>
      <c r="M4163" s="127">
        <v>2031589.94</v>
      </c>
      <c r="N4163" s="127">
        <v>325503.23</v>
      </c>
      <c r="O4163" s="127">
        <v>353835.73</v>
      </c>
      <c r="P4163" s="127">
        <v>249325.55</v>
      </c>
      <c r="Q4163" s="127">
        <v>5706.71</v>
      </c>
    </row>
    <row r="4164" spans="1:17" ht="25.5" x14ac:dyDescent="0.2">
      <c r="A4164" t="str">
        <f t="shared" ref="A4164:A4227" si="65">CONCATENATE(H4164,"_",G4164)</f>
        <v>2023_5832</v>
      </c>
      <c r="D4164" s="126">
        <v>4162</v>
      </c>
      <c r="E4164" s="127">
        <v>5832</v>
      </c>
      <c r="F4164" s="127" t="s">
        <v>221</v>
      </c>
      <c r="G4164" s="127">
        <v>5832</v>
      </c>
      <c r="H4164" s="127">
        <v>2023</v>
      </c>
      <c r="I4164" s="127">
        <v>0</v>
      </c>
      <c r="J4164" s="127">
        <v>1</v>
      </c>
      <c r="K4164" s="127">
        <v>216</v>
      </c>
      <c r="L4164" s="127">
        <v>126</v>
      </c>
      <c r="M4164" s="127">
        <v>170435.45</v>
      </c>
      <c r="N4164" s="127">
        <v>25002.05</v>
      </c>
      <c r="O4164" s="127">
        <v>25002.05</v>
      </c>
      <c r="P4164" s="127">
        <v>61338.65</v>
      </c>
      <c r="Q4164" s="127">
        <v>789.05</v>
      </c>
    </row>
    <row r="4165" spans="1:17" ht="38.25" x14ac:dyDescent="0.2">
      <c r="A4165" t="str">
        <f t="shared" si="65"/>
        <v>2023_5877</v>
      </c>
      <c r="D4165" s="126">
        <v>4163</v>
      </c>
      <c r="E4165" s="127">
        <v>5877</v>
      </c>
      <c r="F4165" s="127" t="s">
        <v>222</v>
      </c>
      <c r="G4165" s="127">
        <v>5877</v>
      </c>
      <c r="H4165" s="127">
        <v>2023</v>
      </c>
      <c r="I4165" s="127">
        <v>0</v>
      </c>
      <c r="J4165" s="127">
        <v>1</v>
      </c>
      <c r="K4165" s="127">
        <v>1423.6</v>
      </c>
      <c r="L4165" s="127">
        <v>1647</v>
      </c>
      <c r="M4165" s="127">
        <v>1216966.43</v>
      </c>
      <c r="N4165" s="127">
        <v>1073749.26</v>
      </c>
      <c r="O4165" s="127">
        <v>1095557.45</v>
      </c>
      <c r="P4165" s="127">
        <v>1220689.32</v>
      </c>
      <c r="Q4165" s="127">
        <v>854.85</v>
      </c>
    </row>
    <row r="4166" spans="1:17" x14ac:dyDescent="0.2">
      <c r="A4166" t="str">
        <f t="shared" si="65"/>
        <v>2023_5895</v>
      </c>
      <c r="D4166" s="126">
        <v>4164</v>
      </c>
      <c r="E4166" s="127">
        <v>5895</v>
      </c>
      <c r="F4166" s="127" t="s">
        <v>223</v>
      </c>
      <c r="G4166" s="127">
        <v>5895</v>
      </c>
      <c r="H4166" s="127">
        <v>2023</v>
      </c>
      <c r="I4166" s="127">
        <v>0</v>
      </c>
      <c r="J4166" s="127">
        <v>1</v>
      </c>
      <c r="K4166" s="127">
        <v>237</v>
      </c>
      <c r="L4166" s="127">
        <v>200</v>
      </c>
      <c r="M4166" s="127">
        <v>225306.1</v>
      </c>
      <c r="N4166" s="127">
        <v>174963.32</v>
      </c>
      <c r="O4166" s="127">
        <v>177406.13</v>
      </c>
      <c r="P4166" s="127">
        <v>136109.92000000001</v>
      </c>
      <c r="Q4166" s="127">
        <v>950.66</v>
      </c>
    </row>
    <row r="4167" spans="1:17" x14ac:dyDescent="0.2">
      <c r="A4167" t="str">
        <f t="shared" si="65"/>
        <v>2023_5949</v>
      </c>
      <c r="D4167" s="126">
        <v>4165</v>
      </c>
      <c r="E4167" s="127">
        <v>5949</v>
      </c>
      <c r="F4167" s="127" t="s">
        <v>224</v>
      </c>
      <c r="G4167" s="127">
        <v>5949</v>
      </c>
      <c r="H4167" s="127">
        <v>2023</v>
      </c>
      <c r="I4167" s="127">
        <v>0</v>
      </c>
      <c r="J4167" s="127">
        <v>1</v>
      </c>
      <c r="K4167" s="127">
        <v>1102.5999999999999</v>
      </c>
      <c r="L4167" s="127">
        <v>1118.5999999999999</v>
      </c>
      <c r="M4167" s="127">
        <v>1407784.06</v>
      </c>
      <c r="N4167" s="127">
        <v>552665.73</v>
      </c>
      <c r="O4167" s="127">
        <v>579018.34</v>
      </c>
      <c r="P4167" s="127">
        <v>383945.88</v>
      </c>
      <c r="Q4167" s="127">
        <v>1276.79</v>
      </c>
    </row>
    <row r="4168" spans="1:17" ht="25.5" x14ac:dyDescent="0.2">
      <c r="A4168" t="str">
        <f t="shared" si="65"/>
        <v>2023_5976</v>
      </c>
      <c r="D4168" s="126">
        <v>4166</v>
      </c>
      <c r="E4168" s="127">
        <v>5976</v>
      </c>
      <c r="F4168" s="127" t="s">
        <v>225</v>
      </c>
      <c r="G4168" s="127">
        <v>5976</v>
      </c>
      <c r="H4168" s="127">
        <v>2023</v>
      </c>
      <c r="I4168" s="127">
        <v>0</v>
      </c>
      <c r="J4168" s="127">
        <v>1</v>
      </c>
      <c r="K4168" s="127">
        <v>1050.3</v>
      </c>
      <c r="L4168" s="127">
        <v>1010.3</v>
      </c>
      <c r="M4168" s="127">
        <v>1180099.23</v>
      </c>
      <c r="N4168" s="127">
        <v>509944.17</v>
      </c>
      <c r="O4168" s="127">
        <v>552088.84</v>
      </c>
      <c r="P4168" s="127">
        <v>678392.7</v>
      </c>
      <c r="Q4168" s="127">
        <v>1123.58</v>
      </c>
    </row>
    <row r="4169" spans="1:17" ht="38.25" x14ac:dyDescent="0.2">
      <c r="A4169" t="str">
        <f t="shared" si="65"/>
        <v>2023_5994</v>
      </c>
      <c r="D4169" s="126">
        <v>4167</v>
      </c>
      <c r="E4169" s="127">
        <v>5994</v>
      </c>
      <c r="F4169" s="127" t="s">
        <v>226</v>
      </c>
      <c r="G4169" s="127">
        <v>5994</v>
      </c>
      <c r="H4169" s="127">
        <v>2023</v>
      </c>
      <c r="I4169" s="127">
        <v>0</v>
      </c>
      <c r="J4169" s="127">
        <v>1</v>
      </c>
      <c r="K4169" s="127">
        <v>689</v>
      </c>
      <c r="L4169" s="127">
        <v>689.1</v>
      </c>
      <c r="M4169" s="127">
        <v>526220.4</v>
      </c>
      <c r="N4169" s="127">
        <v>347938.25</v>
      </c>
      <c r="O4169" s="127">
        <v>347938.25</v>
      </c>
      <c r="P4169" s="127">
        <v>343232.55</v>
      </c>
      <c r="Q4169" s="127">
        <v>763.75</v>
      </c>
    </row>
    <row r="4170" spans="1:17" x14ac:dyDescent="0.2">
      <c r="A4170" t="str">
        <f t="shared" si="65"/>
        <v>2023_6003</v>
      </c>
      <c r="D4170" s="126">
        <v>4168</v>
      </c>
      <c r="E4170" s="127">
        <v>6003</v>
      </c>
      <c r="F4170" s="127" t="s">
        <v>227</v>
      </c>
      <c r="G4170" s="127">
        <v>6003</v>
      </c>
      <c r="H4170" s="127">
        <v>2023</v>
      </c>
      <c r="I4170" s="127">
        <v>0</v>
      </c>
      <c r="J4170" s="127">
        <v>1</v>
      </c>
      <c r="K4170" s="127">
        <v>386</v>
      </c>
      <c r="L4170" s="127">
        <v>465</v>
      </c>
      <c r="M4170" s="127">
        <v>195361.69</v>
      </c>
      <c r="N4170" s="127">
        <v>271545.58</v>
      </c>
      <c r="O4170" s="127">
        <v>271721.83</v>
      </c>
      <c r="P4170" s="127">
        <v>225505.86</v>
      </c>
      <c r="Q4170" s="127">
        <v>506.12</v>
      </c>
    </row>
    <row r="4171" spans="1:17" ht="25.5" x14ac:dyDescent="0.2">
      <c r="A4171" t="str">
        <f t="shared" si="65"/>
        <v>2023_6012</v>
      </c>
      <c r="D4171" s="126">
        <v>4169</v>
      </c>
      <c r="E4171" s="127">
        <v>6012</v>
      </c>
      <c r="F4171" s="127" t="s">
        <v>228</v>
      </c>
      <c r="G4171" s="127">
        <v>6012</v>
      </c>
      <c r="H4171" s="127">
        <v>2023</v>
      </c>
      <c r="I4171" s="127">
        <v>0</v>
      </c>
      <c r="J4171" s="127">
        <v>1</v>
      </c>
      <c r="K4171" s="127">
        <v>552.29999999999995</v>
      </c>
      <c r="L4171" s="127">
        <v>560</v>
      </c>
      <c r="M4171" s="127">
        <v>783271.9</v>
      </c>
      <c r="N4171" s="127">
        <v>74970.34</v>
      </c>
      <c r="O4171" s="127">
        <v>75896.78</v>
      </c>
      <c r="P4171" s="127">
        <v>151210.25</v>
      </c>
      <c r="Q4171" s="127">
        <v>1418.2</v>
      </c>
    </row>
    <row r="4172" spans="1:17" ht="25.5" x14ac:dyDescent="0.2">
      <c r="A4172" t="str">
        <f t="shared" si="65"/>
        <v>2023_6030</v>
      </c>
      <c r="D4172" s="126">
        <v>4170</v>
      </c>
      <c r="E4172" s="127">
        <v>6030</v>
      </c>
      <c r="F4172" s="127" t="s">
        <v>229</v>
      </c>
      <c r="G4172" s="127">
        <v>6030</v>
      </c>
      <c r="H4172" s="127">
        <v>2023</v>
      </c>
      <c r="I4172" s="127">
        <v>0</v>
      </c>
      <c r="J4172" s="127">
        <v>1</v>
      </c>
      <c r="K4172" s="127">
        <v>1500.4</v>
      </c>
      <c r="L4172" s="127">
        <v>1588.5</v>
      </c>
      <c r="M4172" s="127">
        <v>251430.92</v>
      </c>
      <c r="N4172" s="127">
        <v>390336.9</v>
      </c>
      <c r="O4172" s="127">
        <v>393986.77</v>
      </c>
      <c r="P4172" s="127">
        <v>289812.24</v>
      </c>
      <c r="Q4172" s="127">
        <v>167.58</v>
      </c>
    </row>
    <row r="4173" spans="1:17" ht="25.5" x14ac:dyDescent="0.2">
      <c r="A4173" t="str">
        <f t="shared" si="65"/>
        <v>2023_6035</v>
      </c>
      <c r="D4173" s="126">
        <v>4171</v>
      </c>
      <c r="E4173" s="127">
        <v>6048</v>
      </c>
      <c r="F4173" s="127" t="s">
        <v>230</v>
      </c>
      <c r="G4173" s="127">
        <v>6035</v>
      </c>
      <c r="H4173" s="127">
        <v>2023</v>
      </c>
      <c r="I4173" s="127">
        <v>0</v>
      </c>
      <c r="J4173" s="127">
        <v>1</v>
      </c>
      <c r="K4173" s="127">
        <v>441.3</v>
      </c>
      <c r="L4173" s="127">
        <v>608.4</v>
      </c>
      <c r="M4173" s="127">
        <v>960629.83</v>
      </c>
      <c r="N4173" s="127">
        <v>400055.31</v>
      </c>
      <c r="O4173" s="127">
        <v>400295.56</v>
      </c>
      <c r="P4173" s="127">
        <v>301994.08</v>
      </c>
      <c r="Q4173" s="127">
        <v>2176.8200000000002</v>
      </c>
    </row>
    <row r="4174" spans="1:17" ht="25.5" x14ac:dyDescent="0.2">
      <c r="A4174" t="str">
        <f t="shared" si="65"/>
        <v>2023_6039</v>
      </c>
      <c r="D4174" s="126">
        <v>4172</v>
      </c>
      <c r="E4174" s="127">
        <v>6039</v>
      </c>
      <c r="F4174" s="127" t="s">
        <v>231</v>
      </c>
      <c r="G4174" s="127">
        <v>6039</v>
      </c>
      <c r="H4174" s="127">
        <v>2023</v>
      </c>
      <c r="I4174" s="127">
        <v>0</v>
      </c>
      <c r="J4174" s="127">
        <v>1</v>
      </c>
      <c r="K4174" s="127">
        <v>14839.5</v>
      </c>
      <c r="L4174" s="127">
        <v>14370.1</v>
      </c>
      <c r="M4174" s="127">
        <v>6114413.9000000004</v>
      </c>
      <c r="N4174" s="127">
        <v>3747134.67</v>
      </c>
      <c r="O4174" s="127">
        <v>3748244.52</v>
      </c>
      <c r="P4174" s="127">
        <v>5513515.5499999998</v>
      </c>
      <c r="Q4174" s="127">
        <v>412.04</v>
      </c>
    </row>
    <row r="4175" spans="1:17" x14ac:dyDescent="0.2">
      <c r="A4175" t="str">
        <f t="shared" si="65"/>
        <v>2023_6093</v>
      </c>
      <c r="D4175" s="126">
        <v>4173</v>
      </c>
      <c r="E4175" s="127">
        <v>6093</v>
      </c>
      <c r="F4175" s="127" t="s">
        <v>232</v>
      </c>
      <c r="G4175" s="127">
        <v>6093</v>
      </c>
      <c r="H4175" s="127">
        <v>2023</v>
      </c>
      <c r="I4175" s="127">
        <v>0</v>
      </c>
      <c r="J4175" s="127">
        <v>1</v>
      </c>
      <c r="K4175" s="127">
        <v>1451.3</v>
      </c>
      <c r="L4175" s="127">
        <v>1461.5</v>
      </c>
      <c r="M4175" s="127">
        <v>773660.21</v>
      </c>
      <c r="N4175" s="127">
        <v>691094.16</v>
      </c>
      <c r="O4175" s="127">
        <v>698026.4</v>
      </c>
      <c r="P4175" s="127">
        <v>455532.68</v>
      </c>
      <c r="Q4175" s="127">
        <v>533.08000000000004</v>
      </c>
    </row>
    <row r="4176" spans="1:17" ht="38.25" x14ac:dyDescent="0.2">
      <c r="A4176" t="str">
        <f t="shared" si="65"/>
        <v>2023_6091</v>
      </c>
      <c r="D4176" s="126">
        <v>4174</v>
      </c>
      <c r="E4176" s="127">
        <v>6091</v>
      </c>
      <c r="F4176" s="127" t="s">
        <v>233</v>
      </c>
      <c r="G4176" s="127">
        <v>6091</v>
      </c>
      <c r="H4176" s="127">
        <v>2023</v>
      </c>
      <c r="I4176" s="127">
        <v>0</v>
      </c>
      <c r="J4176" s="127">
        <v>1</v>
      </c>
      <c r="K4176" s="127">
        <v>928.5</v>
      </c>
      <c r="L4176" s="127">
        <v>840.4</v>
      </c>
      <c r="M4176" s="127">
        <v>698066.45</v>
      </c>
      <c r="N4176" s="127">
        <v>574958.63</v>
      </c>
      <c r="O4176" s="127">
        <v>578157.16</v>
      </c>
      <c r="P4176" s="127">
        <v>464793.05</v>
      </c>
      <c r="Q4176" s="127">
        <v>751.82</v>
      </c>
    </row>
    <row r="4177" spans="1:17" ht="25.5" x14ac:dyDescent="0.2">
      <c r="A4177" t="str">
        <f t="shared" si="65"/>
        <v>2023_6095</v>
      </c>
      <c r="D4177" s="126">
        <v>4175</v>
      </c>
      <c r="E4177" s="127">
        <v>6095</v>
      </c>
      <c r="F4177" s="127" t="s">
        <v>234</v>
      </c>
      <c r="G4177" s="127">
        <v>6095</v>
      </c>
      <c r="H4177" s="127">
        <v>2023</v>
      </c>
      <c r="I4177" s="127">
        <v>0</v>
      </c>
      <c r="J4177" s="127">
        <v>1</v>
      </c>
      <c r="K4177" s="127">
        <v>626.70000000000005</v>
      </c>
      <c r="L4177" s="127">
        <v>670</v>
      </c>
      <c r="M4177" s="127">
        <v>519855.8</v>
      </c>
      <c r="N4177" s="127">
        <v>402511.94</v>
      </c>
      <c r="O4177" s="127">
        <v>417225.1</v>
      </c>
      <c r="P4177" s="127">
        <v>576548.92000000004</v>
      </c>
      <c r="Q4177" s="127">
        <v>829.51</v>
      </c>
    </row>
    <row r="4178" spans="1:17" ht="25.5" x14ac:dyDescent="0.2">
      <c r="A4178" t="str">
        <f t="shared" si="65"/>
        <v>2023_6099</v>
      </c>
      <c r="D4178" s="126">
        <v>4176</v>
      </c>
      <c r="E4178" s="127">
        <v>5157</v>
      </c>
      <c r="F4178" s="127" t="s">
        <v>235</v>
      </c>
      <c r="G4178" s="127">
        <v>6099</v>
      </c>
      <c r="H4178" s="127">
        <v>2023</v>
      </c>
      <c r="I4178" s="127">
        <v>0</v>
      </c>
      <c r="J4178" s="127">
        <v>1</v>
      </c>
      <c r="K4178" s="127">
        <v>561.5</v>
      </c>
      <c r="L4178" s="127">
        <v>526.5</v>
      </c>
      <c r="M4178" s="127">
        <v>451360.89</v>
      </c>
      <c r="N4178" s="127">
        <v>400029.96</v>
      </c>
      <c r="O4178" s="127">
        <v>412877.78</v>
      </c>
      <c r="P4178" s="127">
        <v>363401.87</v>
      </c>
      <c r="Q4178" s="127">
        <v>803.85</v>
      </c>
    </row>
    <row r="4179" spans="1:17" ht="25.5" x14ac:dyDescent="0.2">
      <c r="A4179" t="str">
        <f t="shared" si="65"/>
        <v>2023_6097</v>
      </c>
      <c r="D4179" s="126">
        <v>4177</v>
      </c>
      <c r="E4179" s="127">
        <v>6097</v>
      </c>
      <c r="F4179" s="127" t="s">
        <v>236</v>
      </c>
      <c r="G4179" s="127">
        <v>6097</v>
      </c>
      <c r="H4179" s="127">
        <v>2023</v>
      </c>
      <c r="I4179" s="127">
        <v>0</v>
      </c>
      <c r="J4179" s="127">
        <v>1</v>
      </c>
      <c r="K4179" s="127">
        <v>193.4</v>
      </c>
      <c r="L4179" s="127">
        <v>108</v>
      </c>
      <c r="M4179" s="127">
        <v>434978.78</v>
      </c>
      <c r="N4179" s="127">
        <v>359715.22</v>
      </c>
      <c r="O4179" s="127">
        <v>359715.22</v>
      </c>
      <c r="P4179" s="127">
        <v>121760.07</v>
      </c>
      <c r="Q4179" s="127">
        <v>2249.11</v>
      </c>
    </row>
    <row r="4180" spans="1:17" ht="25.5" x14ac:dyDescent="0.2">
      <c r="A4180" t="str">
        <f t="shared" si="65"/>
        <v>2023_6098</v>
      </c>
      <c r="D4180" s="126">
        <v>4178</v>
      </c>
      <c r="E4180" s="127">
        <v>6098</v>
      </c>
      <c r="F4180" s="127" t="s">
        <v>346</v>
      </c>
      <c r="G4180" s="127">
        <v>6098</v>
      </c>
      <c r="H4180" s="127">
        <v>2023</v>
      </c>
      <c r="I4180" s="127">
        <v>0</v>
      </c>
      <c r="J4180" s="127">
        <v>1</v>
      </c>
      <c r="K4180" s="127">
        <v>1447.4</v>
      </c>
      <c r="L4180" s="127">
        <v>1411.3</v>
      </c>
      <c r="M4180" s="127">
        <v>860965.05</v>
      </c>
      <c r="N4180" s="127">
        <v>713918.43</v>
      </c>
      <c r="O4180" s="127">
        <v>729501.63</v>
      </c>
      <c r="P4180" s="127">
        <v>824892.26</v>
      </c>
      <c r="Q4180" s="127">
        <v>594.84</v>
      </c>
    </row>
    <row r="4181" spans="1:17" ht="38.25" x14ac:dyDescent="0.2">
      <c r="A4181" t="str">
        <f t="shared" si="65"/>
        <v>2023_6100</v>
      </c>
      <c r="D4181" s="126">
        <v>4179</v>
      </c>
      <c r="E4181" s="127">
        <v>6100</v>
      </c>
      <c r="F4181" s="127" t="s">
        <v>237</v>
      </c>
      <c r="G4181" s="127">
        <v>6100</v>
      </c>
      <c r="H4181" s="127">
        <v>2023</v>
      </c>
      <c r="I4181" s="127">
        <v>0</v>
      </c>
      <c r="J4181" s="127">
        <v>1</v>
      </c>
      <c r="K4181" s="127">
        <v>516.70000000000005</v>
      </c>
      <c r="L4181" s="127">
        <v>502.7</v>
      </c>
      <c r="M4181" s="127">
        <v>909745.4</v>
      </c>
      <c r="N4181" s="127">
        <v>169473.44</v>
      </c>
      <c r="O4181" s="127">
        <v>193231.04</v>
      </c>
      <c r="P4181" s="127">
        <v>433961.52</v>
      </c>
      <c r="Q4181" s="127">
        <v>1760.68</v>
      </c>
    </row>
    <row r="4182" spans="1:17" ht="25.5" x14ac:dyDescent="0.2">
      <c r="A4182" t="str">
        <f t="shared" si="65"/>
        <v>2023_6101</v>
      </c>
      <c r="D4182" s="126">
        <v>4180</v>
      </c>
      <c r="E4182" s="127">
        <v>6101</v>
      </c>
      <c r="F4182" s="127" t="s">
        <v>238</v>
      </c>
      <c r="G4182" s="127">
        <v>6101</v>
      </c>
      <c r="H4182" s="127">
        <v>2023</v>
      </c>
      <c r="I4182" s="127">
        <v>0</v>
      </c>
      <c r="J4182" s="127">
        <v>1</v>
      </c>
      <c r="K4182" s="127">
        <v>7211</v>
      </c>
      <c r="L4182" s="127">
        <v>7152.8</v>
      </c>
      <c r="M4182" s="127">
        <v>149722.9</v>
      </c>
      <c r="N4182" s="127">
        <v>3012145</v>
      </c>
      <c r="O4182" s="127">
        <v>3123902.82</v>
      </c>
      <c r="P4182" s="127">
        <v>3013084.82</v>
      </c>
      <c r="Q4182" s="127">
        <v>20.76</v>
      </c>
    </row>
    <row r="4183" spans="1:17" ht="25.5" x14ac:dyDescent="0.2">
      <c r="A4183" t="str">
        <f t="shared" si="65"/>
        <v>2023_6096</v>
      </c>
      <c r="D4183" s="126">
        <v>4181</v>
      </c>
      <c r="E4183" s="127">
        <v>6096</v>
      </c>
      <c r="F4183" s="127" t="s">
        <v>419</v>
      </c>
      <c r="G4183" s="127">
        <v>6096</v>
      </c>
      <c r="H4183" s="127">
        <v>2023</v>
      </c>
      <c r="I4183" s="127">
        <v>0</v>
      </c>
      <c r="J4183" s="127">
        <v>2</v>
      </c>
      <c r="K4183" s="127">
        <v>1093.7</v>
      </c>
      <c r="L4183" s="127">
        <v>1036.0999999999999</v>
      </c>
      <c r="M4183" s="127">
        <v>341801.42</v>
      </c>
      <c r="N4183" s="127">
        <v>275736.51</v>
      </c>
      <c r="O4183" s="127">
        <v>275785.68</v>
      </c>
      <c r="P4183" s="127">
        <v>837618.5</v>
      </c>
      <c r="Q4183" s="127">
        <v>312.52</v>
      </c>
    </row>
    <row r="4184" spans="1:17" ht="25.5" x14ac:dyDescent="0.2">
      <c r="A4184" t="str">
        <f t="shared" si="65"/>
        <v>2023_6094</v>
      </c>
      <c r="D4184" s="126">
        <v>4182</v>
      </c>
      <c r="E4184" s="127">
        <v>6094</v>
      </c>
      <c r="F4184" s="127" t="s">
        <v>239</v>
      </c>
      <c r="G4184" s="127">
        <v>6094</v>
      </c>
      <c r="H4184" s="127">
        <v>2023</v>
      </c>
      <c r="I4184" s="127">
        <v>0</v>
      </c>
      <c r="J4184" s="127">
        <v>1</v>
      </c>
      <c r="K4184" s="127">
        <v>505.7</v>
      </c>
      <c r="L4184" s="127">
        <v>433.5</v>
      </c>
      <c r="M4184" s="127">
        <v>674799.84</v>
      </c>
      <c r="N4184" s="127">
        <v>279909.25</v>
      </c>
      <c r="O4184" s="127">
        <v>289456.33</v>
      </c>
      <c r="P4184" s="127">
        <v>280489.61</v>
      </c>
      <c r="Q4184" s="127">
        <v>1334.39</v>
      </c>
    </row>
    <row r="4185" spans="1:17" x14ac:dyDescent="0.2">
      <c r="A4185" t="str">
        <f t="shared" si="65"/>
        <v>2023_6102</v>
      </c>
      <c r="D4185" s="126">
        <v>4183</v>
      </c>
      <c r="E4185" s="127">
        <v>6102</v>
      </c>
      <c r="F4185" s="127" t="s">
        <v>240</v>
      </c>
      <c r="G4185" s="127">
        <v>6102</v>
      </c>
      <c r="H4185" s="127">
        <v>2023</v>
      </c>
      <c r="I4185" s="127">
        <v>0</v>
      </c>
      <c r="J4185" s="127">
        <v>1</v>
      </c>
      <c r="K4185" s="127">
        <v>2025.3</v>
      </c>
      <c r="L4185" s="127">
        <v>2167.3000000000002</v>
      </c>
      <c r="M4185" s="127">
        <v>2081579.37</v>
      </c>
      <c r="N4185" s="127">
        <v>600067.76</v>
      </c>
      <c r="O4185" s="127">
        <v>693425.87</v>
      </c>
      <c r="P4185" s="127">
        <v>667489.94999999995</v>
      </c>
      <c r="Q4185" s="127">
        <v>1027.79</v>
      </c>
    </row>
    <row r="4186" spans="1:17" ht="25.5" x14ac:dyDescent="0.2">
      <c r="A4186" t="str">
        <f t="shared" si="65"/>
        <v>2023_6120</v>
      </c>
      <c r="D4186" s="126">
        <v>4184</v>
      </c>
      <c r="E4186" s="127">
        <v>6120</v>
      </c>
      <c r="F4186" s="127" t="s">
        <v>241</v>
      </c>
      <c r="G4186" s="127">
        <v>6120</v>
      </c>
      <c r="H4186" s="127">
        <v>2023</v>
      </c>
      <c r="I4186" s="127">
        <v>0</v>
      </c>
      <c r="J4186" s="127">
        <v>1</v>
      </c>
      <c r="K4186" s="127">
        <v>1167.9000000000001</v>
      </c>
      <c r="L4186" s="127">
        <v>1230</v>
      </c>
      <c r="M4186" s="127">
        <v>1292002.3999999999</v>
      </c>
      <c r="N4186" s="127">
        <v>1002180.22</v>
      </c>
      <c r="O4186" s="127">
        <v>1009161.58</v>
      </c>
      <c r="P4186" s="127">
        <v>784140.77</v>
      </c>
      <c r="Q4186" s="127">
        <v>1106.26</v>
      </c>
    </row>
    <row r="4187" spans="1:17" ht="25.5" x14ac:dyDescent="0.2">
      <c r="A4187" t="str">
        <f t="shared" si="65"/>
        <v>2023_6138</v>
      </c>
      <c r="D4187" s="126">
        <v>4185</v>
      </c>
      <c r="E4187" s="127">
        <v>6138</v>
      </c>
      <c r="F4187" s="127" t="s">
        <v>242</v>
      </c>
      <c r="G4187" s="127">
        <v>6138</v>
      </c>
      <c r="H4187" s="127">
        <v>2023</v>
      </c>
      <c r="I4187" s="127">
        <v>0</v>
      </c>
      <c r="J4187" s="127">
        <v>1</v>
      </c>
      <c r="K4187" s="127">
        <v>406.7</v>
      </c>
      <c r="L4187" s="127">
        <v>411.7</v>
      </c>
      <c r="M4187" s="127">
        <v>374480.36</v>
      </c>
      <c r="N4187" s="127">
        <v>300958.14</v>
      </c>
      <c r="O4187" s="127">
        <v>305984.09999999998</v>
      </c>
      <c r="P4187" s="127">
        <v>212688.57</v>
      </c>
      <c r="Q4187" s="127">
        <v>920.78</v>
      </c>
    </row>
    <row r="4188" spans="1:17" ht="25.5" x14ac:dyDescent="0.2">
      <c r="A4188" t="str">
        <f t="shared" si="65"/>
        <v>2023_5751</v>
      </c>
      <c r="D4188" s="126">
        <v>4186</v>
      </c>
      <c r="E4188" s="127">
        <v>5751</v>
      </c>
      <c r="F4188" s="127" t="s">
        <v>243</v>
      </c>
      <c r="G4188" s="127">
        <v>5751</v>
      </c>
      <c r="H4188" s="127">
        <v>2023</v>
      </c>
      <c r="I4188" s="127">
        <v>0</v>
      </c>
      <c r="J4188" s="127">
        <v>1</v>
      </c>
      <c r="K4188" s="127">
        <v>570.70000000000005</v>
      </c>
      <c r="L4188" s="127">
        <v>565.79999999999995</v>
      </c>
      <c r="M4188" s="127">
        <v>923865.87</v>
      </c>
      <c r="N4188" s="127">
        <v>321358.58</v>
      </c>
      <c r="O4188" s="127">
        <v>341269.34</v>
      </c>
      <c r="P4188" s="127">
        <v>394391.82</v>
      </c>
      <c r="Q4188" s="127">
        <v>1618.83</v>
      </c>
    </row>
    <row r="4189" spans="1:17" x14ac:dyDescent="0.2">
      <c r="A4189" t="str">
        <f t="shared" si="65"/>
        <v>2023_6165</v>
      </c>
      <c r="D4189" s="126">
        <v>4187</v>
      </c>
      <c r="E4189" s="127">
        <v>6165</v>
      </c>
      <c r="F4189" s="127" t="s">
        <v>244</v>
      </c>
      <c r="G4189" s="127">
        <v>6165</v>
      </c>
      <c r="H4189" s="127">
        <v>2023</v>
      </c>
      <c r="I4189" s="127">
        <v>0</v>
      </c>
      <c r="J4189" s="127">
        <v>1</v>
      </c>
      <c r="K4189" s="127">
        <v>197</v>
      </c>
      <c r="L4189" s="127">
        <v>266</v>
      </c>
      <c r="M4189" s="127">
        <v>538445.12</v>
      </c>
      <c r="N4189" s="127">
        <v>100085.34</v>
      </c>
      <c r="O4189" s="127">
        <v>101698.47</v>
      </c>
      <c r="P4189" s="127">
        <v>86314.38</v>
      </c>
      <c r="Q4189" s="127">
        <v>2733.22</v>
      </c>
    </row>
    <row r="4190" spans="1:17" x14ac:dyDescent="0.2">
      <c r="A4190" t="str">
        <f t="shared" si="65"/>
        <v>2023_6175</v>
      </c>
      <c r="D4190" s="126">
        <v>4188</v>
      </c>
      <c r="E4190" s="127">
        <v>6175</v>
      </c>
      <c r="F4190" s="127" t="s">
        <v>245</v>
      </c>
      <c r="G4190" s="127">
        <v>6175</v>
      </c>
      <c r="H4190" s="127">
        <v>2023</v>
      </c>
      <c r="I4190" s="127">
        <v>0</v>
      </c>
      <c r="J4190" s="127">
        <v>1</v>
      </c>
      <c r="K4190" s="127">
        <v>584.6</v>
      </c>
      <c r="L4190" s="127">
        <v>552</v>
      </c>
      <c r="M4190" s="127">
        <v>1223233.75</v>
      </c>
      <c r="N4190" s="127">
        <v>270189.61</v>
      </c>
      <c r="O4190" s="127">
        <v>292948.43</v>
      </c>
      <c r="P4190" s="127">
        <v>193210.56</v>
      </c>
      <c r="Q4190" s="127">
        <v>2092.4299999999998</v>
      </c>
    </row>
    <row r="4191" spans="1:17" ht="25.5" x14ac:dyDescent="0.2">
      <c r="A4191" t="str">
        <f t="shared" si="65"/>
        <v>2023_6219</v>
      </c>
      <c r="D4191" s="126">
        <v>4189</v>
      </c>
      <c r="E4191" s="127">
        <v>6219</v>
      </c>
      <c r="F4191" s="127" t="s">
        <v>246</v>
      </c>
      <c r="G4191" s="127">
        <v>6219</v>
      </c>
      <c r="H4191" s="127">
        <v>2023</v>
      </c>
      <c r="I4191" s="127">
        <v>0</v>
      </c>
      <c r="J4191" s="127">
        <v>1</v>
      </c>
      <c r="K4191" s="127">
        <v>2531.6999999999998</v>
      </c>
      <c r="L4191" s="127">
        <v>2712.3</v>
      </c>
      <c r="M4191" s="127">
        <v>1035397.03</v>
      </c>
      <c r="N4191" s="127">
        <v>980598.72</v>
      </c>
      <c r="O4191" s="127">
        <v>988364.66</v>
      </c>
      <c r="P4191" s="127">
        <v>828586.18</v>
      </c>
      <c r="Q4191" s="127">
        <v>408.97</v>
      </c>
    </row>
    <row r="4192" spans="1:17" x14ac:dyDescent="0.2">
      <c r="A4192" t="str">
        <f t="shared" si="65"/>
        <v>2023_6246</v>
      </c>
      <c r="D4192" s="126">
        <v>4190</v>
      </c>
      <c r="E4192" s="127">
        <v>6246</v>
      </c>
      <c r="F4192" s="127" t="s">
        <v>247</v>
      </c>
      <c r="G4192" s="127">
        <v>6246</v>
      </c>
      <c r="H4192" s="127">
        <v>2023</v>
      </c>
      <c r="I4192" s="127">
        <v>0</v>
      </c>
      <c r="J4192" s="127">
        <v>1</v>
      </c>
      <c r="K4192" s="127">
        <v>132.80000000000001</v>
      </c>
      <c r="L4192" s="127">
        <v>83.7</v>
      </c>
      <c r="M4192" s="127">
        <v>812553.85</v>
      </c>
      <c r="N4192" s="127">
        <v>100043.29</v>
      </c>
      <c r="O4192" s="127">
        <v>101897.08</v>
      </c>
      <c r="P4192" s="127">
        <v>118159.92</v>
      </c>
      <c r="Q4192" s="127">
        <v>6118.63</v>
      </c>
    </row>
    <row r="4193" spans="1:17" ht="38.25" x14ac:dyDescent="0.2">
      <c r="A4193" t="str">
        <f t="shared" si="65"/>
        <v>2023_6273</v>
      </c>
      <c r="D4193" s="126">
        <v>4191</v>
      </c>
      <c r="E4193" s="127">
        <v>6273</v>
      </c>
      <c r="F4193" s="127" t="s">
        <v>248</v>
      </c>
      <c r="G4193" s="127">
        <v>6273</v>
      </c>
      <c r="H4193" s="127">
        <v>2023</v>
      </c>
      <c r="I4193" s="127">
        <v>0</v>
      </c>
      <c r="J4193" s="127">
        <v>1</v>
      </c>
      <c r="K4193" s="127">
        <v>769.6</v>
      </c>
      <c r="L4193" s="127">
        <v>761.6</v>
      </c>
      <c r="M4193" s="127">
        <v>150411.84</v>
      </c>
      <c r="N4193" s="127">
        <v>395139.36</v>
      </c>
      <c r="O4193" s="127">
        <v>395532.94</v>
      </c>
      <c r="P4193" s="127">
        <v>451507.68</v>
      </c>
      <c r="Q4193" s="127">
        <v>195.44</v>
      </c>
    </row>
    <row r="4194" spans="1:17" x14ac:dyDescent="0.2">
      <c r="A4194" t="str">
        <f t="shared" si="65"/>
        <v>2023_6408</v>
      </c>
      <c r="D4194" s="126">
        <v>4192</v>
      </c>
      <c r="E4194" s="127">
        <v>6408</v>
      </c>
      <c r="F4194" s="127" t="s">
        <v>249</v>
      </c>
      <c r="G4194" s="127">
        <v>6408</v>
      </c>
      <c r="H4194" s="127">
        <v>2023</v>
      </c>
      <c r="I4194" s="127">
        <v>0</v>
      </c>
      <c r="J4194" s="127">
        <v>1</v>
      </c>
      <c r="K4194" s="127">
        <v>828.7</v>
      </c>
      <c r="L4194" s="127">
        <v>908.2</v>
      </c>
      <c r="M4194" s="127">
        <v>458096.36</v>
      </c>
      <c r="N4194" s="127">
        <v>280721.77</v>
      </c>
      <c r="O4194" s="127">
        <v>289921.23</v>
      </c>
      <c r="P4194" s="127">
        <v>253827.12</v>
      </c>
      <c r="Q4194" s="127">
        <v>552.79</v>
      </c>
    </row>
    <row r="4195" spans="1:17" x14ac:dyDescent="0.2">
      <c r="A4195" t="str">
        <f t="shared" si="65"/>
        <v>2023_6453</v>
      </c>
      <c r="D4195" s="126">
        <v>4193</v>
      </c>
      <c r="E4195" s="127">
        <v>6453</v>
      </c>
      <c r="F4195" s="127" t="s">
        <v>250</v>
      </c>
      <c r="G4195" s="127">
        <v>6453</v>
      </c>
      <c r="H4195" s="127">
        <v>2023</v>
      </c>
      <c r="I4195" s="127">
        <v>0</v>
      </c>
      <c r="J4195" s="127">
        <v>1</v>
      </c>
      <c r="K4195" s="127">
        <v>575.20000000000005</v>
      </c>
      <c r="L4195" s="127">
        <v>795.9</v>
      </c>
      <c r="M4195" s="127">
        <v>653235.93000000005</v>
      </c>
      <c r="N4195" s="127">
        <v>414676.24</v>
      </c>
      <c r="O4195" s="127">
        <v>426750.92</v>
      </c>
      <c r="P4195" s="127">
        <v>203185</v>
      </c>
      <c r="Q4195" s="127">
        <v>1135.67</v>
      </c>
    </row>
    <row r="4196" spans="1:17" x14ac:dyDescent="0.2">
      <c r="A4196" t="str">
        <f t="shared" si="65"/>
        <v>2023_6460</v>
      </c>
      <c r="D4196" s="126">
        <v>4194</v>
      </c>
      <c r="E4196" s="127">
        <v>6460</v>
      </c>
      <c r="F4196" s="127" t="s">
        <v>251</v>
      </c>
      <c r="G4196" s="127">
        <v>6460</v>
      </c>
      <c r="H4196" s="127">
        <v>2023</v>
      </c>
      <c r="I4196" s="127">
        <v>0</v>
      </c>
      <c r="J4196" s="127">
        <v>1</v>
      </c>
      <c r="K4196" s="127">
        <v>656.1</v>
      </c>
      <c r="L4196" s="127">
        <v>682</v>
      </c>
      <c r="M4196" s="127">
        <v>456565.37</v>
      </c>
      <c r="N4196" s="127">
        <v>350835.71</v>
      </c>
      <c r="O4196" s="127">
        <v>351351.11</v>
      </c>
      <c r="P4196" s="127">
        <v>373518.96</v>
      </c>
      <c r="Q4196" s="127">
        <v>695.88</v>
      </c>
    </row>
    <row r="4197" spans="1:17" ht="25.5" x14ac:dyDescent="0.2">
      <c r="A4197" t="str">
        <f t="shared" si="65"/>
        <v>2023_6462</v>
      </c>
      <c r="D4197" s="126">
        <v>4195</v>
      </c>
      <c r="E4197" s="127">
        <v>6462</v>
      </c>
      <c r="F4197" s="127" t="s">
        <v>252</v>
      </c>
      <c r="G4197" s="127">
        <v>6462</v>
      </c>
      <c r="H4197" s="127">
        <v>2023</v>
      </c>
      <c r="I4197" s="127">
        <v>0</v>
      </c>
      <c r="J4197" s="127">
        <v>1</v>
      </c>
      <c r="K4197" s="127">
        <v>265.8</v>
      </c>
      <c r="L4197" s="127">
        <v>192</v>
      </c>
      <c r="M4197" s="127">
        <v>662068.29</v>
      </c>
      <c r="N4197" s="127">
        <v>99970.82</v>
      </c>
      <c r="O4197" s="127">
        <v>101691.68</v>
      </c>
      <c r="P4197" s="127">
        <v>287685.99</v>
      </c>
      <c r="Q4197" s="127">
        <v>2490.85</v>
      </c>
    </row>
    <row r="4198" spans="1:17" x14ac:dyDescent="0.2">
      <c r="A4198" t="str">
        <f t="shared" si="65"/>
        <v>2023_6471</v>
      </c>
      <c r="D4198" s="126">
        <v>4196</v>
      </c>
      <c r="E4198" s="127">
        <v>6471</v>
      </c>
      <c r="F4198" s="127" t="s">
        <v>253</v>
      </c>
      <c r="G4198" s="127">
        <v>6471</v>
      </c>
      <c r="H4198" s="127">
        <v>2023</v>
      </c>
      <c r="I4198" s="127">
        <v>0</v>
      </c>
      <c r="J4198" s="127">
        <v>1</v>
      </c>
      <c r="K4198" s="127">
        <v>380.7</v>
      </c>
      <c r="L4198" s="127">
        <v>352.1</v>
      </c>
      <c r="M4198" s="127">
        <v>52168.35</v>
      </c>
      <c r="N4198" s="127">
        <v>129434.67</v>
      </c>
      <c r="O4198" s="127">
        <v>129998.23</v>
      </c>
      <c r="P4198" s="127">
        <v>221373.93</v>
      </c>
      <c r="Q4198" s="127">
        <v>137.03</v>
      </c>
    </row>
    <row r="4199" spans="1:17" ht="25.5" x14ac:dyDescent="0.2">
      <c r="A4199" t="str">
        <f t="shared" si="65"/>
        <v>2023_6509</v>
      </c>
      <c r="D4199" s="126">
        <v>4197</v>
      </c>
      <c r="E4199" s="127">
        <v>6509</v>
      </c>
      <c r="F4199" s="127" t="s">
        <v>254</v>
      </c>
      <c r="G4199" s="127">
        <v>6509</v>
      </c>
      <c r="H4199" s="127">
        <v>2023</v>
      </c>
      <c r="I4199" s="127">
        <v>0</v>
      </c>
      <c r="J4199" s="127">
        <v>1</v>
      </c>
      <c r="K4199" s="127">
        <v>354.8</v>
      </c>
      <c r="L4199" s="127">
        <v>342.9</v>
      </c>
      <c r="M4199" s="127">
        <v>812854.5</v>
      </c>
      <c r="N4199" s="127">
        <v>100006.57</v>
      </c>
      <c r="O4199" s="127">
        <v>124197.31</v>
      </c>
      <c r="P4199" s="127">
        <v>174964.2</v>
      </c>
      <c r="Q4199" s="127">
        <v>2291.02</v>
      </c>
    </row>
    <row r="4200" spans="1:17" ht="25.5" x14ac:dyDescent="0.2">
      <c r="A4200" t="str">
        <f t="shared" si="65"/>
        <v>2023_6512</v>
      </c>
      <c r="D4200" s="126">
        <v>4198</v>
      </c>
      <c r="E4200" s="127">
        <v>6512</v>
      </c>
      <c r="F4200" s="127" t="s">
        <v>255</v>
      </c>
      <c r="G4200" s="127">
        <v>6512</v>
      </c>
      <c r="H4200" s="127">
        <v>2023</v>
      </c>
      <c r="I4200" s="127">
        <v>0</v>
      </c>
      <c r="J4200" s="127">
        <v>1</v>
      </c>
      <c r="K4200" s="127">
        <v>323</v>
      </c>
      <c r="L4200" s="127">
        <v>325</v>
      </c>
      <c r="M4200" s="127">
        <v>566128.37</v>
      </c>
      <c r="N4200" s="127">
        <v>0</v>
      </c>
      <c r="O4200" s="127">
        <v>0</v>
      </c>
      <c r="P4200" s="127">
        <v>111677.52</v>
      </c>
      <c r="Q4200" s="127">
        <v>1752.72</v>
      </c>
    </row>
    <row r="4201" spans="1:17" ht="25.5" x14ac:dyDescent="0.2">
      <c r="A4201" t="str">
        <f t="shared" si="65"/>
        <v>2023_6516</v>
      </c>
      <c r="D4201" s="126">
        <v>4199</v>
      </c>
      <c r="E4201" s="127">
        <v>6516</v>
      </c>
      <c r="F4201" s="127" t="s">
        <v>256</v>
      </c>
      <c r="G4201" s="127">
        <v>6516</v>
      </c>
      <c r="H4201" s="127">
        <v>2023</v>
      </c>
      <c r="I4201" s="127">
        <v>0</v>
      </c>
      <c r="J4201" s="127">
        <v>1</v>
      </c>
      <c r="K4201" s="127">
        <v>160</v>
      </c>
      <c r="L4201" s="127">
        <v>42</v>
      </c>
      <c r="M4201" s="127">
        <v>845177.39</v>
      </c>
      <c r="N4201" s="127">
        <v>149899.16</v>
      </c>
      <c r="O4201" s="127">
        <v>151634.76</v>
      </c>
      <c r="P4201" s="127">
        <v>65635.28</v>
      </c>
      <c r="Q4201" s="127">
        <v>5282.36</v>
      </c>
    </row>
    <row r="4202" spans="1:17" ht="25.5" x14ac:dyDescent="0.2">
      <c r="A4202" t="str">
        <f t="shared" si="65"/>
        <v>2023_6534</v>
      </c>
      <c r="D4202" s="126">
        <v>4200</v>
      </c>
      <c r="E4202" s="127">
        <v>6534</v>
      </c>
      <c r="F4202" s="127" t="s">
        <v>257</v>
      </c>
      <c r="G4202" s="127">
        <v>6534</v>
      </c>
      <c r="H4202" s="127">
        <v>2023</v>
      </c>
      <c r="I4202" s="127">
        <v>0</v>
      </c>
      <c r="J4202" s="127">
        <v>1</v>
      </c>
      <c r="K4202" s="127">
        <v>764.7</v>
      </c>
      <c r="L4202" s="127">
        <v>798</v>
      </c>
      <c r="M4202" s="127">
        <v>2067.3000000000002</v>
      </c>
      <c r="N4202" s="127">
        <v>299882.26</v>
      </c>
      <c r="O4202" s="127">
        <v>299882.26</v>
      </c>
      <c r="P4202" s="127">
        <v>403757.5</v>
      </c>
      <c r="Q4202" s="127">
        <v>2.7</v>
      </c>
    </row>
    <row r="4203" spans="1:17" x14ac:dyDescent="0.2">
      <c r="A4203" t="str">
        <f t="shared" si="65"/>
        <v>2023_6536</v>
      </c>
      <c r="D4203" s="126">
        <v>4201</v>
      </c>
      <c r="E4203" s="127">
        <v>1935</v>
      </c>
      <c r="F4203" s="127" t="s">
        <v>258</v>
      </c>
      <c r="G4203" s="127">
        <v>6536</v>
      </c>
      <c r="H4203" s="127">
        <v>2023</v>
      </c>
      <c r="I4203" s="127">
        <v>0</v>
      </c>
      <c r="J4203" s="127">
        <v>1</v>
      </c>
      <c r="K4203" s="127">
        <v>965.5</v>
      </c>
      <c r="L4203" s="127">
        <v>961.6</v>
      </c>
      <c r="M4203" s="127">
        <v>787144.02</v>
      </c>
      <c r="N4203" s="127">
        <v>501506.21</v>
      </c>
      <c r="O4203" s="127">
        <v>519940.88</v>
      </c>
      <c r="P4203" s="127">
        <v>565873.44999999995</v>
      </c>
      <c r="Q4203" s="127">
        <v>815.27</v>
      </c>
    </row>
    <row r="4204" spans="1:17" x14ac:dyDescent="0.2">
      <c r="A4204" t="str">
        <f t="shared" si="65"/>
        <v>2023_6561</v>
      </c>
      <c r="D4204" s="126">
        <v>4202</v>
      </c>
      <c r="E4204" s="127">
        <v>6561</v>
      </c>
      <c r="F4204" s="127" t="s">
        <v>259</v>
      </c>
      <c r="G4204" s="127">
        <v>6561</v>
      </c>
      <c r="H4204" s="127">
        <v>2023</v>
      </c>
      <c r="I4204" s="127">
        <v>0</v>
      </c>
      <c r="J4204" s="127">
        <v>1</v>
      </c>
      <c r="K4204" s="127">
        <v>385.9</v>
      </c>
      <c r="L4204" s="127">
        <v>277</v>
      </c>
      <c r="M4204" s="127">
        <v>818504.21</v>
      </c>
      <c r="N4204" s="127">
        <v>402167.37</v>
      </c>
      <c r="O4204" s="127">
        <v>402244.69</v>
      </c>
      <c r="P4204" s="127">
        <v>185552.01</v>
      </c>
      <c r="Q4204" s="127">
        <v>2121.0300000000002</v>
      </c>
    </row>
    <row r="4205" spans="1:17" ht="25.5" x14ac:dyDescent="0.2">
      <c r="A4205" t="str">
        <f t="shared" si="65"/>
        <v>2023_6579</v>
      </c>
      <c r="D4205" s="126">
        <v>4203</v>
      </c>
      <c r="E4205" s="127">
        <v>6579</v>
      </c>
      <c r="F4205" s="127" t="s">
        <v>260</v>
      </c>
      <c r="G4205" s="127">
        <v>6579</v>
      </c>
      <c r="H4205" s="127">
        <v>2023</v>
      </c>
      <c r="I4205" s="127">
        <v>0</v>
      </c>
      <c r="J4205" s="127">
        <v>1</v>
      </c>
      <c r="K4205" s="127">
        <v>3448</v>
      </c>
      <c r="L4205" s="127">
        <v>4062.4</v>
      </c>
      <c r="M4205" s="127">
        <v>1588813.08</v>
      </c>
      <c r="N4205" s="127">
        <v>731811.72</v>
      </c>
      <c r="O4205" s="127">
        <v>785473.35</v>
      </c>
      <c r="P4205" s="127">
        <v>651389.98</v>
      </c>
      <c r="Q4205" s="127">
        <v>460.79</v>
      </c>
    </row>
    <row r="4206" spans="1:17" ht="38.25" x14ac:dyDescent="0.2">
      <c r="A4206" t="str">
        <f t="shared" si="65"/>
        <v>2023_6592</v>
      </c>
      <c r="D4206" s="126">
        <v>4204</v>
      </c>
      <c r="E4206" s="127">
        <v>6592</v>
      </c>
      <c r="F4206" s="127" t="s">
        <v>399</v>
      </c>
      <c r="G4206" s="127">
        <v>6592</v>
      </c>
      <c r="H4206" s="127">
        <v>2023</v>
      </c>
      <c r="I4206" s="127">
        <v>0</v>
      </c>
      <c r="J4206" s="127">
        <v>1</v>
      </c>
      <c r="K4206" s="127">
        <v>967.1</v>
      </c>
      <c r="L4206" s="127">
        <v>822.4</v>
      </c>
      <c r="M4206" s="127">
        <v>832788.2</v>
      </c>
      <c r="N4206" s="127">
        <v>370430.99</v>
      </c>
      <c r="O4206" s="127">
        <v>370705.99</v>
      </c>
      <c r="P4206" s="127">
        <v>272530.84999999998</v>
      </c>
      <c r="Q4206" s="127">
        <v>861.12</v>
      </c>
    </row>
    <row r="4207" spans="1:17" ht="25.5" x14ac:dyDescent="0.2">
      <c r="A4207" t="str">
        <f t="shared" si="65"/>
        <v>2023_6615</v>
      </c>
      <c r="D4207" s="126">
        <v>4205</v>
      </c>
      <c r="E4207" s="127">
        <v>6615</v>
      </c>
      <c r="F4207" s="127" t="s">
        <v>261</v>
      </c>
      <c r="G4207" s="127">
        <v>6615</v>
      </c>
      <c r="H4207" s="127">
        <v>2023</v>
      </c>
      <c r="I4207" s="127">
        <v>0</v>
      </c>
      <c r="J4207" s="127">
        <v>1</v>
      </c>
      <c r="K4207" s="127">
        <v>894.5</v>
      </c>
      <c r="L4207" s="127">
        <v>1027</v>
      </c>
      <c r="M4207" s="127">
        <v>165530.65</v>
      </c>
      <c r="N4207" s="127">
        <v>480923.4</v>
      </c>
      <c r="O4207" s="127">
        <v>481008.92</v>
      </c>
      <c r="P4207" s="127">
        <v>427654.52</v>
      </c>
      <c r="Q4207" s="127">
        <v>185.05</v>
      </c>
    </row>
    <row r="4208" spans="1:17" x14ac:dyDescent="0.2">
      <c r="A4208" t="str">
        <f t="shared" si="65"/>
        <v>2023_6651</v>
      </c>
      <c r="D4208" s="126">
        <v>4206</v>
      </c>
      <c r="E4208" s="127">
        <v>6651</v>
      </c>
      <c r="F4208" s="127" t="s">
        <v>262</v>
      </c>
      <c r="G4208" s="127">
        <v>6651</v>
      </c>
      <c r="H4208" s="127">
        <v>2023</v>
      </c>
      <c r="I4208" s="127">
        <v>0</v>
      </c>
      <c r="J4208" s="127">
        <v>1</v>
      </c>
      <c r="K4208" s="127">
        <v>311.10000000000002</v>
      </c>
      <c r="L4208" s="127">
        <v>263.2</v>
      </c>
      <c r="M4208" s="127">
        <v>218563.61</v>
      </c>
      <c r="N4208" s="127">
        <v>80274.55</v>
      </c>
      <c r="O4208" s="127">
        <v>112524.02</v>
      </c>
      <c r="P4208" s="127">
        <v>232035.56</v>
      </c>
      <c r="Q4208" s="127">
        <v>702.55</v>
      </c>
    </row>
    <row r="4209" spans="1:17" ht="38.25" x14ac:dyDescent="0.2">
      <c r="A4209" t="str">
        <f t="shared" si="65"/>
        <v>2023_6660</v>
      </c>
      <c r="D4209" s="126">
        <v>4207</v>
      </c>
      <c r="E4209" s="127">
        <v>6660</v>
      </c>
      <c r="F4209" s="127" t="s">
        <v>263</v>
      </c>
      <c r="G4209" s="127">
        <v>6660</v>
      </c>
      <c r="H4209" s="127">
        <v>2023</v>
      </c>
      <c r="I4209" s="127">
        <v>0</v>
      </c>
      <c r="J4209" s="127">
        <v>1</v>
      </c>
      <c r="K4209" s="127">
        <v>1621.5</v>
      </c>
      <c r="L4209" s="127">
        <v>1499.3</v>
      </c>
      <c r="M4209" s="127">
        <v>384612.85</v>
      </c>
      <c r="N4209" s="127">
        <v>791288.39</v>
      </c>
      <c r="O4209" s="127">
        <v>848048.3</v>
      </c>
      <c r="P4209" s="127">
        <v>704108.16</v>
      </c>
      <c r="Q4209" s="127">
        <v>237.2</v>
      </c>
    </row>
    <row r="4210" spans="1:17" x14ac:dyDescent="0.2">
      <c r="A4210" t="str">
        <f t="shared" si="65"/>
        <v>2023_6700</v>
      </c>
      <c r="D4210" s="126">
        <v>4208</v>
      </c>
      <c r="E4210" s="127">
        <v>6700</v>
      </c>
      <c r="F4210" s="127" t="s">
        <v>264</v>
      </c>
      <c r="G4210" s="127">
        <v>6700</v>
      </c>
      <c r="H4210" s="127">
        <v>2023</v>
      </c>
      <c r="I4210" s="127">
        <v>0</v>
      </c>
      <c r="J4210" s="127">
        <v>1</v>
      </c>
      <c r="K4210" s="127">
        <v>489.4</v>
      </c>
      <c r="L4210" s="127">
        <v>493.4</v>
      </c>
      <c r="M4210" s="127">
        <v>355807.87</v>
      </c>
      <c r="N4210" s="127">
        <v>448332.44</v>
      </c>
      <c r="O4210" s="127">
        <v>449879.29</v>
      </c>
      <c r="P4210" s="127">
        <v>246325.95</v>
      </c>
      <c r="Q4210" s="127">
        <v>727.03</v>
      </c>
    </row>
    <row r="4211" spans="1:17" x14ac:dyDescent="0.2">
      <c r="A4211" t="str">
        <f t="shared" si="65"/>
        <v>2023_6759</v>
      </c>
      <c r="D4211" s="126">
        <v>4209</v>
      </c>
      <c r="E4211" s="127">
        <v>6759</v>
      </c>
      <c r="F4211" s="127" t="s">
        <v>265</v>
      </c>
      <c r="G4211" s="127">
        <v>6759</v>
      </c>
      <c r="H4211" s="127">
        <v>2023</v>
      </c>
      <c r="I4211" s="127">
        <v>0</v>
      </c>
      <c r="J4211" s="127">
        <v>1</v>
      </c>
      <c r="K4211" s="127">
        <v>534.4</v>
      </c>
      <c r="L4211" s="127">
        <v>513</v>
      </c>
      <c r="M4211" s="127">
        <v>970487.22</v>
      </c>
      <c r="N4211" s="127">
        <v>594695.44999999995</v>
      </c>
      <c r="O4211" s="127">
        <v>608851.32999999996</v>
      </c>
      <c r="P4211" s="127">
        <v>341165.26</v>
      </c>
      <c r="Q4211" s="127">
        <v>1816.03</v>
      </c>
    </row>
    <row r="4212" spans="1:17" ht="25.5" x14ac:dyDescent="0.2">
      <c r="A4212" t="str">
        <f t="shared" si="65"/>
        <v>2023_6762</v>
      </c>
      <c r="D4212" s="126">
        <v>4210</v>
      </c>
      <c r="E4212" s="127">
        <v>6762</v>
      </c>
      <c r="F4212" s="127" t="s">
        <v>266</v>
      </c>
      <c r="G4212" s="127">
        <v>6762</v>
      </c>
      <c r="H4212" s="127">
        <v>2023</v>
      </c>
      <c r="I4212" s="127">
        <v>0</v>
      </c>
      <c r="J4212" s="127">
        <v>1</v>
      </c>
      <c r="K4212" s="127">
        <v>657.7</v>
      </c>
      <c r="L4212" s="127">
        <v>663.9</v>
      </c>
      <c r="M4212" s="127">
        <v>173280.04</v>
      </c>
      <c r="N4212" s="127">
        <v>375615.79</v>
      </c>
      <c r="O4212" s="127">
        <v>378149.33</v>
      </c>
      <c r="P4212" s="127">
        <v>396025.66</v>
      </c>
      <c r="Q4212" s="127">
        <v>263.45999999999998</v>
      </c>
    </row>
    <row r="4213" spans="1:17" ht="25.5" x14ac:dyDescent="0.2">
      <c r="A4213" t="str">
        <f t="shared" si="65"/>
        <v>2023_6768</v>
      </c>
      <c r="D4213" s="126">
        <v>4211</v>
      </c>
      <c r="E4213" s="127">
        <v>6768</v>
      </c>
      <c r="F4213" s="127" t="s">
        <v>267</v>
      </c>
      <c r="G4213" s="127">
        <v>6768</v>
      </c>
      <c r="H4213" s="127">
        <v>2023</v>
      </c>
      <c r="I4213" s="127">
        <v>0</v>
      </c>
      <c r="J4213" s="127">
        <v>1</v>
      </c>
      <c r="K4213" s="127">
        <v>1626</v>
      </c>
      <c r="L4213" s="127">
        <v>1579</v>
      </c>
      <c r="M4213" s="127">
        <v>4649959.57</v>
      </c>
      <c r="N4213" s="127">
        <v>1573835.61</v>
      </c>
      <c r="O4213" s="127">
        <v>1573835.61</v>
      </c>
      <c r="P4213" s="127">
        <v>1294129.75</v>
      </c>
      <c r="Q4213" s="127">
        <v>2859.75</v>
      </c>
    </row>
    <row r="4214" spans="1:17" x14ac:dyDescent="0.2">
      <c r="A4214" t="str">
        <f t="shared" si="65"/>
        <v>2023_6795</v>
      </c>
      <c r="D4214" s="126">
        <v>4212</v>
      </c>
      <c r="E4214" s="127">
        <v>6795</v>
      </c>
      <c r="F4214" s="127" t="s">
        <v>268</v>
      </c>
      <c r="G4214" s="127">
        <v>6795</v>
      </c>
      <c r="H4214" s="127">
        <v>2023</v>
      </c>
      <c r="I4214" s="127">
        <v>0</v>
      </c>
      <c r="J4214" s="127">
        <v>1</v>
      </c>
      <c r="K4214" s="127">
        <v>10672.3</v>
      </c>
      <c r="L4214" s="127">
        <v>10173.6</v>
      </c>
      <c r="M4214" s="127">
        <v>947634.35</v>
      </c>
      <c r="N4214" s="127">
        <v>2997445.08</v>
      </c>
      <c r="O4214" s="127">
        <v>2998562.66</v>
      </c>
      <c r="P4214" s="127">
        <v>3229280.62</v>
      </c>
      <c r="Q4214" s="127">
        <v>88.79</v>
      </c>
    </row>
    <row r="4215" spans="1:17" x14ac:dyDescent="0.2">
      <c r="A4215" t="str">
        <f t="shared" si="65"/>
        <v>2023_6822</v>
      </c>
      <c r="D4215" s="126">
        <v>4213</v>
      </c>
      <c r="E4215" s="127">
        <v>6822</v>
      </c>
      <c r="F4215" s="127" t="s">
        <v>269</v>
      </c>
      <c r="G4215" s="127">
        <v>6822</v>
      </c>
      <c r="H4215" s="127">
        <v>2023</v>
      </c>
      <c r="I4215" s="127">
        <v>0</v>
      </c>
      <c r="J4215" s="127">
        <v>1</v>
      </c>
      <c r="K4215" s="127">
        <v>13153.9</v>
      </c>
      <c r="L4215" s="127">
        <v>12785.9</v>
      </c>
      <c r="M4215" s="127">
        <v>8170202.4699999997</v>
      </c>
      <c r="N4215" s="127">
        <v>1265161.76</v>
      </c>
      <c r="O4215" s="127">
        <v>1537959.56</v>
      </c>
      <c r="P4215" s="127">
        <v>2397746.81</v>
      </c>
      <c r="Q4215" s="127">
        <v>621.12</v>
      </c>
    </row>
    <row r="4216" spans="1:17" ht="38.25" x14ac:dyDescent="0.2">
      <c r="A4216" t="str">
        <f t="shared" si="65"/>
        <v>2023_6840</v>
      </c>
      <c r="D4216" s="126">
        <v>4214</v>
      </c>
      <c r="E4216" s="127">
        <v>6840</v>
      </c>
      <c r="F4216" s="127" t="s">
        <v>270</v>
      </c>
      <c r="G4216" s="127">
        <v>6840</v>
      </c>
      <c r="H4216" s="127">
        <v>2023</v>
      </c>
      <c r="I4216" s="127">
        <v>0</v>
      </c>
      <c r="J4216" s="127">
        <v>1</v>
      </c>
      <c r="K4216" s="127">
        <v>2197.8000000000002</v>
      </c>
      <c r="L4216" s="127">
        <v>2278.8000000000002</v>
      </c>
      <c r="M4216" s="127">
        <v>446101.97</v>
      </c>
      <c r="N4216" s="127">
        <v>475720.27</v>
      </c>
      <c r="O4216" s="127">
        <v>482744.36</v>
      </c>
      <c r="P4216" s="127">
        <v>544821.06999999995</v>
      </c>
      <c r="Q4216" s="127">
        <v>202.98</v>
      </c>
    </row>
    <row r="4217" spans="1:17" x14ac:dyDescent="0.2">
      <c r="A4217" t="str">
        <f t="shared" si="65"/>
        <v>2023_6854</v>
      </c>
      <c r="D4217" s="126">
        <v>4215</v>
      </c>
      <c r="E4217" s="127">
        <v>6854</v>
      </c>
      <c r="F4217" s="127" t="s">
        <v>271</v>
      </c>
      <c r="G4217" s="127">
        <v>6854</v>
      </c>
      <c r="H4217" s="127">
        <v>2023</v>
      </c>
      <c r="I4217" s="127">
        <v>0</v>
      </c>
      <c r="J4217" s="127">
        <v>1</v>
      </c>
      <c r="K4217" s="127">
        <v>574.5</v>
      </c>
      <c r="L4217" s="127">
        <v>617.4</v>
      </c>
      <c r="M4217" s="127">
        <v>265788.89</v>
      </c>
      <c r="N4217" s="127">
        <v>400260.62</v>
      </c>
      <c r="O4217" s="127">
        <v>406258.81</v>
      </c>
      <c r="P4217" s="127">
        <v>352733.11</v>
      </c>
      <c r="Q4217" s="127">
        <v>462.64</v>
      </c>
    </row>
    <row r="4218" spans="1:17" ht="25.5" x14ac:dyDescent="0.2">
      <c r="A4218" t="str">
        <f t="shared" si="65"/>
        <v>2023_6867</v>
      </c>
      <c r="D4218" s="126">
        <v>4216</v>
      </c>
      <c r="E4218" s="127">
        <v>6867</v>
      </c>
      <c r="F4218" s="127" t="s">
        <v>272</v>
      </c>
      <c r="G4218" s="127">
        <v>6867</v>
      </c>
      <c r="H4218" s="127">
        <v>2023</v>
      </c>
      <c r="I4218" s="127">
        <v>0</v>
      </c>
      <c r="J4218" s="127">
        <v>1</v>
      </c>
      <c r="K4218" s="127">
        <v>1729.2</v>
      </c>
      <c r="L4218" s="127">
        <v>1719.8</v>
      </c>
      <c r="M4218" s="127">
        <v>525743.72</v>
      </c>
      <c r="N4218" s="127">
        <v>905714.75</v>
      </c>
      <c r="O4218" s="127">
        <v>905902.59</v>
      </c>
      <c r="P4218" s="127">
        <v>577265.31999999995</v>
      </c>
      <c r="Q4218" s="127">
        <v>304.04000000000002</v>
      </c>
    </row>
    <row r="4219" spans="1:17" ht="38.25" x14ac:dyDescent="0.2">
      <c r="A4219" t="str">
        <f t="shared" si="65"/>
        <v>2023_6921</v>
      </c>
      <c r="D4219" s="126">
        <v>4217</v>
      </c>
      <c r="E4219" s="127">
        <v>6921</v>
      </c>
      <c r="F4219" s="127" t="s">
        <v>273</v>
      </c>
      <c r="G4219" s="127">
        <v>6921</v>
      </c>
      <c r="H4219" s="127">
        <v>2023</v>
      </c>
      <c r="I4219" s="127">
        <v>0</v>
      </c>
      <c r="J4219" s="127">
        <v>1</v>
      </c>
      <c r="K4219" s="127">
        <v>328.1</v>
      </c>
      <c r="L4219" s="127">
        <v>359.1</v>
      </c>
      <c r="M4219" s="127">
        <v>1486450.95</v>
      </c>
      <c r="N4219" s="127">
        <v>300037.77</v>
      </c>
      <c r="O4219" s="127">
        <v>300229.58</v>
      </c>
      <c r="P4219" s="127">
        <v>138706.76</v>
      </c>
      <c r="Q4219" s="127">
        <v>4530.4799999999996</v>
      </c>
    </row>
    <row r="4220" spans="1:17" ht="25.5" x14ac:dyDescent="0.2">
      <c r="A4220" t="str">
        <f t="shared" si="65"/>
        <v>2023_6930</v>
      </c>
      <c r="D4220" s="126">
        <v>4218</v>
      </c>
      <c r="E4220" s="127">
        <v>6930</v>
      </c>
      <c r="F4220" s="127" t="s">
        <v>274</v>
      </c>
      <c r="G4220" s="127">
        <v>6930</v>
      </c>
      <c r="H4220" s="127">
        <v>2023</v>
      </c>
      <c r="I4220" s="127">
        <v>0</v>
      </c>
      <c r="J4220" s="127">
        <v>1</v>
      </c>
      <c r="K4220" s="127">
        <v>785.9</v>
      </c>
      <c r="L4220" s="127">
        <v>819.1</v>
      </c>
      <c r="M4220" s="127">
        <v>491896.85</v>
      </c>
      <c r="N4220" s="127">
        <v>315539.94</v>
      </c>
      <c r="O4220" s="127">
        <v>317455.45</v>
      </c>
      <c r="P4220" s="127">
        <v>327558.3</v>
      </c>
      <c r="Q4220" s="127">
        <v>625.9</v>
      </c>
    </row>
    <row r="4221" spans="1:17" ht="38.25" x14ac:dyDescent="0.2">
      <c r="A4221" t="str">
        <f t="shared" si="65"/>
        <v>2023_6937</v>
      </c>
      <c r="D4221" s="126">
        <v>4219</v>
      </c>
      <c r="E4221" s="127">
        <v>6937</v>
      </c>
      <c r="F4221" s="127" t="s">
        <v>347</v>
      </c>
      <c r="G4221" s="127">
        <v>6937</v>
      </c>
      <c r="H4221" s="127">
        <v>2023</v>
      </c>
      <c r="I4221" s="127">
        <v>0</v>
      </c>
      <c r="J4221" s="127">
        <v>1</v>
      </c>
      <c r="K4221" s="127">
        <v>405</v>
      </c>
      <c r="L4221" s="127">
        <v>885</v>
      </c>
      <c r="M4221" s="127">
        <v>605810.92000000004</v>
      </c>
      <c r="N4221" s="127">
        <v>531931.54</v>
      </c>
      <c r="O4221" s="127">
        <v>552427.92000000004</v>
      </c>
      <c r="P4221" s="127">
        <v>307398.31</v>
      </c>
      <c r="Q4221" s="127">
        <v>1495.83</v>
      </c>
    </row>
    <row r="4222" spans="1:17" ht="25.5" x14ac:dyDescent="0.2">
      <c r="A4222" t="str">
        <f t="shared" si="65"/>
        <v>2023_6943</v>
      </c>
      <c r="D4222" s="126">
        <v>4220</v>
      </c>
      <c r="E4222" s="127">
        <v>6943</v>
      </c>
      <c r="F4222" s="127" t="s">
        <v>275</v>
      </c>
      <c r="G4222" s="127">
        <v>6943</v>
      </c>
      <c r="H4222" s="127">
        <v>2023</v>
      </c>
      <c r="I4222" s="127">
        <v>0</v>
      </c>
      <c r="J4222" s="127">
        <v>1</v>
      </c>
      <c r="K4222" s="127">
        <v>268.2</v>
      </c>
      <c r="L4222" s="127">
        <v>288.2</v>
      </c>
      <c r="M4222" s="127">
        <v>362840.49</v>
      </c>
      <c r="N4222" s="127">
        <v>199991.46</v>
      </c>
      <c r="O4222" s="127">
        <v>260017.21</v>
      </c>
      <c r="P4222" s="127">
        <v>128628.17</v>
      </c>
      <c r="Q4222" s="127">
        <v>1352.87</v>
      </c>
    </row>
    <row r="4223" spans="1:17" ht="38.25" x14ac:dyDescent="0.2">
      <c r="A4223" t="str">
        <f t="shared" si="65"/>
        <v>2023_6264</v>
      </c>
      <c r="D4223" s="126">
        <v>4221</v>
      </c>
      <c r="E4223" s="127">
        <v>6264</v>
      </c>
      <c r="F4223" s="127" t="s">
        <v>276</v>
      </c>
      <c r="G4223" s="127">
        <v>6264</v>
      </c>
      <c r="H4223" s="127">
        <v>2023</v>
      </c>
      <c r="I4223" s="127">
        <v>0</v>
      </c>
      <c r="J4223" s="127">
        <v>1</v>
      </c>
      <c r="K4223" s="127">
        <v>947.2</v>
      </c>
      <c r="L4223" s="127">
        <v>800.3</v>
      </c>
      <c r="M4223" s="127">
        <v>619244.9</v>
      </c>
      <c r="N4223" s="127">
        <v>792853.69</v>
      </c>
      <c r="O4223" s="127">
        <v>814799.06</v>
      </c>
      <c r="P4223" s="127">
        <v>880963.32</v>
      </c>
      <c r="Q4223" s="127">
        <v>653.76</v>
      </c>
    </row>
    <row r="4224" spans="1:17" ht="38.25" x14ac:dyDescent="0.2">
      <c r="A4224" t="str">
        <f t="shared" si="65"/>
        <v>2023_6950</v>
      </c>
      <c r="D4224" s="126">
        <v>4222</v>
      </c>
      <c r="E4224" s="127">
        <v>6950</v>
      </c>
      <c r="F4224" s="127" t="s">
        <v>348</v>
      </c>
      <c r="G4224" s="127">
        <v>6950</v>
      </c>
      <c r="H4224" s="127">
        <v>2023</v>
      </c>
      <c r="I4224" s="127">
        <v>0</v>
      </c>
      <c r="J4224" s="127">
        <v>1</v>
      </c>
      <c r="K4224" s="127">
        <v>1363.5</v>
      </c>
      <c r="L4224" s="127">
        <v>1300.8</v>
      </c>
      <c r="M4224" s="127">
        <v>349536.87</v>
      </c>
      <c r="N4224" s="127">
        <v>449933.9</v>
      </c>
      <c r="O4224" s="127">
        <v>454395.28</v>
      </c>
      <c r="P4224" s="127">
        <v>540258.68999999994</v>
      </c>
      <c r="Q4224" s="127">
        <v>256.35000000000002</v>
      </c>
    </row>
    <row r="4225" spans="1:17" ht="38.25" x14ac:dyDescent="0.2">
      <c r="A4225" t="str">
        <f t="shared" si="65"/>
        <v>2023_6957</v>
      </c>
      <c r="D4225" s="126">
        <v>4223</v>
      </c>
      <c r="E4225" s="127">
        <v>6957</v>
      </c>
      <c r="F4225" s="127" t="s">
        <v>277</v>
      </c>
      <c r="G4225" s="127">
        <v>6957</v>
      </c>
      <c r="H4225" s="127">
        <v>2023</v>
      </c>
      <c r="I4225" s="127">
        <v>0</v>
      </c>
      <c r="J4225" s="127">
        <v>1</v>
      </c>
      <c r="K4225" s="127">
        <v>8678.6</v>
      </c>
      <c r="L4225" s="127">
        <v>9022.2000000000007</v>
      </c>
      <c r="M4225" s="127">
        <v>10540214.68</v>
      </c>
      <c r="N4225" s="127">
        <v>3018603.15</v>
      </c>
      <c r="O4225" s="127">
        <v>5299813.6399999997</v>
      </c>
      <c r="P4225" s="127">
        <v>4532736.7699999996</v>
      </c>
      <c r="Q4225" s="127">
        <v>1214.51</v>
      </c>
    </row>
    <row r="4226" spans="1:17" ht="25.5" x14ac:dyDescent="0.2">
      <c r="A4226" t="str">
        <f t="shared" si="65"/>
        <v>2023_5922</v>
      </c>
      <c r="D4226" s="126">
        <v>4224</v>
      </c>
      <c r="E4226" s="127">
        <v>5922</v>
      </c>
      <c r="F4226" s="127" t="s">
        <v>349</v>
      </c>
      <c r="G4226" s="127">
        <v>5922</v>
      </c>
      <c r="H4226" s="127">
        <v>2023</v>
      </c>
      <c r="I4226" s="127">
        <v>0</v>
      </c>
      <c r="J4226" s="127">
        <v>1</v>
      </c>
      <c r="K4226" s="127">
        <v>763.8</v>
      </c>
      <c r="L4226" s="127">
        <v>707</v>
      </c>
      <c r="M4226" s="127">
        <v>525111.30000000005</v>
      </c>
      <c r="N4226" s="127">
        <v>366713.36</v>
      </c>
      <c r="O4226" s="127">
        <v>370579.27</v>
      </c>
      <c r="P4226" s="127">
        <v>422738.54</v>
      </c>
      <c r="Q4226" s="127">
        <v>687.5</v>
      </c>
    </row>
    <row r="4227" spans="1:17" ht="25.5" x14ac:dyDescent="0.2">
      <c r="A4227" t="str">
        <f t="shared" si="65"/>
        <v>2023_819</v>
      </c>
      <c r="D4227" s="126">
        <v>4225</v>
      </c>
      <c r="E4227" s="127">
        <v>819</v>
      </c>
      <c r="F4227" s="127" t="s">
        <v>278</v>
      </c>
      <c r="G4227" s="127">
        <v>819</v>
      </c>
      <c r="H4227" s="127">
        <v>2023</v>
      </c>
      <c r="I4227" s="127">
        <v>0</v>
      </c>
      <c r="J4227" s="127">
        <v>1</v>
      </c>
      <c r="K4227" s="127">
        <v>559.29999999999995</v>
      </c>
      <c r="L4227" s="127">
        <v>543.4</v>
      </c>
      <c r="M4227" s="127">
        <v>323516.53999999998</v>
      </c>
      <c r="N4227" s="127">
        <v>195420.34</v>
      </c>
      <c r="O4227" s="127">
        <v>204527.97</v>
      </c>
      <c r="P4227" s="127">
        <v>308115.56</v>
      </c>
      <c r="Q4227" s="127">
        <v>578.42999999999995</v>
      </c>
    </row>
    <row r="4228" spans="1:17" ht="25.5" x14ac:dyDescent="0.2">
      <c r="A4228" t="str">
        <f t="shared" ref="A4228:A4291" si="66">CONCATENATE(H4228,"_",G4228)</f>
        <v>2023_6969</v>
      </c>
      <c r="D4228" s="126">
        <v>4226</v>
      </c>
      <c r="E4228" s="127">
        <v>6969</v>
      </c>
      <c r="F4228" s="127" t="s">
        <v>279</v>
      </c>
      <c r="G4228" s="127">
        <v>6969</v>
      </c>
      <c r="H4228" s="127">
        <v>2023</v>
      </c>
      <c r="I4228" s="127">
        <v>0</v>
      </c>
      <c r="J4228" s="127">
        <v>1</v>
      </c>
      <c r="K4228" s="127">
        <v>356.3</v>
      </c>
      <c r="L4228" s="127">
        <v>291</v>
      </c>
      <c r="M4228" s="127">
        <v>921105.68</v>
      </c>
      <c r="N4228" s="127">
        <v>199418.32</v>
      </c>
      <c r="O4228" s="127">
        <v>213306.57</v>
      </c>
      <c r="P4228" s="127">
        <v>283259.51</v>
      </c>
      <c r="Q4228" s="127">
        <v>2585.1999999999998</v>
      </c>
    </row>
    <row r="4229" spans="1:17" ht="25.5" x14ac:dyDescent="0.2">
      <c r="A4229" t="str">
        <f t="shared" si="66"/>
        <v>2023_6975</v>
      </c>
      <c r="D4229" s="126">
        <v>4227</v>
      </c>
      <c r="E4229" s="127">
        <v>6975</v>
      </c>
      <c r="F4229" s="127" t="s">
        <v>280</v>
      </c>
      <c r="G4229" s="127">
        <v>6975</v>
      </c>
      <c r="H4229" s="127">
        <v>2023</v>
      </c>
      <c r="I4229" s="127">
        <v>0</v>
      </c>
      <c r="J4229" s="127">
        <v>1</v>
      </c>
      <c r="K4229" s="127">
        <v>1235.0999999999999</v>
      </c>
      <c r="L4229" s="127">
        <v>1220.9000000000001</v>
      </c>
      <c r="M4229" s="127">
        <v>430534.32</v>
      </c>
      <c r="N4229" s="127">
        <v>350654.99</v>
      </c>
      <c r="O4229" s="127">
        <v>355135.99</v>
      </c>
      <c r="P4229" s="127">
        <v>380572.96</v>
      </c>
      <c r="Q4229" s="127">
        <v>348.58</v>
      </c>
    </row>
    <row r="4230" spans="1:17" ht="25.5" x14ac:dyDescent="0.2">
      <c r="A4230" t="str">
        <f t="shared" si="66"/>
        <v>2023_6983</v>
      </c>
      <c r="D4230" s="126">
        <v>4228</v>
      </c>
      <c r="E4230" s="127">
        <v>6983</v>
      </c>
      <c r="F4230" s="127" t="s">
        <v>281</v>
      </c>
      <c r="G4230" s="127">
        <v>6983</v>
      </c>
      <c r="H4230" s="127">
        <v>2023</v>
      </c>
      <c r="I4230" s="127">
        <v>0</v>
      </c>
      <c r="J4230" s="127">
        <v>1</v>
      </c>
      <c r="K4230" s="127">
        <v>938.4</v>
      </c>
      <c r="L4230" s="127">
        <v>917.4</v>
      </c>
      <c r="M4230" s="127">
        <v>301060.39</v>
      </c>
      <c r="N4230" s="127">
        <v>282121.48</v>
      </c>
      <c r="O4230" s="127">
        <v>282189.3</v>
      </c>
      <c r="P4230" s="127">
        <v>273526.96000000002</v>
      </c>
      <c r="Q4230" s="127">
        <v>320.82</v>
      </c>
    </row>
    <row r="4231" spans="1:17" ht="25.5" x14ac:dyDescent="0.2">
      <c r="A4231" t="str">
        <f t="shared" si="66"/>
        <v>2023_6985</v>
      </c>
      <c r="D4231" s="126">
        <v>4229</v>
      </c>
      <c r="E4231" s="127">
        <v>6985</v>
      </c>
      <c r="F4231" s="127" t="s">
        <v>282</v>
      </c>
      <c r="G4231" s="127">
        <v>6985</v>
      </c>
      <c r="H4231" s="127">
        <v>2023</v>
      </c>
      <c r="I4231" s="127">
        <v>0</v>
      </c>
      <c r="J4231" s="127">
        <v>1</v>
      </c>
      <c r="K4231" s="127">
        <v>786.7</v>
      </c>
      <c r="L4231" s="127">
        <v>900.6</v>
      </c>
      <c r="M4231" s="127">
        <v>132037.57999999999</v>
      </c>
      <c r="N4231" s="127">
        <v>288796.71000000002</v>
      </c>
      <c r="O4231" s="127">
        <v>290158.18</v>
      </c>
      <c r="P4231" s="127">
        <v>290192.88</v>
      </c>
      <c r="Q4231" s="127">
        <v>167.84</v>
      </c>
    </row>
    <row r="4232" spans="1:17" ht="25.5" x14ac:dyDescent="0.2">
      <c r="A4232" t="str">
        <f t="shared" si="66"/>
        <v>2023_6987</v>
      </c>
      <c r="D4232" s="126">
        <v>4230</v>
      </c>
      <c r="E4232" s="127">
        <v>6987</v>
      </c>
      <c r="F4232" s="127" t="s">
        <v>283</v>
      </c>
      <c r="G4232" s="127">
        <v>6987</v>
      </c>
      <c r="H4232" s="127">
        <v>2023</v>
      </c>
      <c r="I4232" s="127">
        <v>0</v>
      </c>
      <c r="J4232" s="127">
        <v>1</v>
      </c>
      <c r="K4232" s="127">
        <v>601.79999999999995</v>
      </c>
      <c r="L4232" s="127">
        <v>607.20000000000005</v>
      </c>
      <c r="M4232" s="127">
        <v>1465086.14</v>
      </c>
      <c r="N4232" s="127">
        <v>350356.1</v>
      </c>
      <c r="O4232" s="127">
        <v>372249.24</v>
      </c>
      <c r="P4232" s="127">
        <v>370966.65</v>
      </c>
      <c r="Q4232" s="127">
        <v>2434.5100000000002</v>
      </c>
    </row>
    <row r="4233" spans="1:17" ht="25.5" x14ac:dyDescent="0.2">
      <c r="A4233" t="str">
        <f t="shared" si="66"/>
        <v>2023_6990</v>
      </c>
      <c r="D4233" s="126">
        <v>4231</v>
      </c>
      <c r="E4233" s="127">
        <v>6990</v>
      </c>
      <c r="F4233" s="127" t="s">
        <v>284</v>
      </c>
      <c r="G4233" s="127">
        <v>6990</v>
      </c>
      <c r="H4233" s="127">
        <v>2023</v>
      </c>
      <c r="I4233" s="127">
        <v>0</v>
      </c>
      <c r="J4233" s="127">
        <v>1</v>
      </c>
      <c r="K4233" s="127">
        <v>795.1</v>
      </c>
      <c r="L4233" s="127">
        <v>735</v>
      </c>
      <c r="M4233" s="127">
        <v>639555.37</v>
      </c>
      <c r="N4233" s="127">
        <v>675347.77</v>
      </c>
      <c r="O4233" s="127">
        <v>698694.68</v>
      </c>
      <c r="P4233" s="127">
        <v>437429.27</v>
      </c>
      <c r="Q4233" s="127">
        <v>804.37</v>
      </c>
    </row>
    <row r="4234" spans="1:17" ht="38.25" x14ac:dyDescent="0.2">
      <c r="A4234" t="str">
        <f t="shared" si="66"/>
        <v>2023_6961</v>
      </c>
      <c r="D4234" s="126">
        <v>4232</v>
      </c>
      <c r="E4234" s="127">
        <v>6961</v>
      </c>
      <c r="F4234" s="127" t="s">
        <v>350</v>
      </c>
      <c r="G4234" s="127">
        <v>6961</v>
      </c>
      <c r="H4234" s="127">
        <v>2023</v>
      </c>
      <c r="I4234" s="127">
        <v>0</v>
      </c>
      <c r="J4234" s="127">
        <v>1</v>
      </c>
      <c r="K4234" s="127">
        <v>3200.2</v>
      </c>
      <c r="L4234" s="127">
        <v>3462.9</v>
      </c>
      <c r="M4234" s="127">
        <v>4186372.21</v>
      </c>
      <c r="N4234" s="127">
        <v>700554.11</v>
      </c>
      <c r="O4234" s="127">
        <v>876635.02</v>
      </c>
      <c r="P4234" s="127">
        <v>992320.91</v>
      </c>
      <c r="Q4234" s="127">
        <v>1308.1600000000001</v>
      </c>
    </row>
    <row r="4235" spans="1:17" ht="25.5" x14ac:dyDescent="0.2">
      <c r="A4235" t="str">
        <f t="shared" si="66"/>
        <v>2023_6992</v>
      </c>
      <c r="D4235" s="126">
        <v>4233</v>
      </c>
      <c r="E4235" s="127">
        <v>6992</v>
      </c>
      <c r="F4235" s="127" t="s">
        <v>285</v>
      </c>
      <c r="G4235" s="127">
        <v>6992</v>
      </c>
      <c r="H4235" s="127">
        <v>2023</v>
      </c>
      <c r="I4235" s="127">
        <v>0</v>
      </c>
      <c r="J4235" s="127">
        <v>1</v>
      </c>
      <c r="K4235" s="127">
        <v>531.70000000000005</v>
      </c>
      <c r="L4235" s="127">
        <v>588</v>
      </c>
      <c r="M4235" s="127">
        <v>223352.56</v>
      </c>
      <c r="N4235" s="127">
        <v>350320.42</v>
      </c>
      <c r="O4235" s="127">
        <v>350320.42</v>
      </c>
      <c r="P4235" s="127">
        <v>610766.59</v>
      </c>
      <c r="Q4235" s="127">
        <v>420.07</v>
      </c>
    </row>
    <row r="4236" spans="1:17" x14ac:dyDescent="0.2">
      <c r="A4236" t="str">
        <f t="shared" si="66"/>
        <v>2023_7002</v>
      </c>
      <c r="D4236" s="126">
        <v>4234</v>
      </c>
      <c r="E4236" s="127">
        <v>7002</v>
      </c>
      <c r="F4236" s="127" t="s">
        <v>286</v>
      </c>
      <c r="G4236" s="127">
        <v>7002</v>
      </c>
      <c r="H4236" s="127">
        <v>2023</v>
      </c>
      <c r="I4236" s="127">
        <v>0</v>
      </c>
      <c r="J4236" s="127">
        <v>1</v>
      </c>
      <c r="K4236" s="127">
        <v>184.4</v>
      </c>
      <c r="L4236" s="127">
        <v>159</v>
      </c>
      <c r="M4236" s="127">
        <v>742463.37</v>
      </c>
      <c r="N4236" s="127">
        <v>365412.82</v>
      </c>
      <c r="O4236" s="127">
        <v>367633.26</v>
      </c>
      <c r="P4236" s="127">
        <v>227617.08</v>
      </c>
      <c r="Q4236" s="127">
        <v>4026.37</v>
      </c>
    </row>
    <row r="4237" spans="1:17" ht="25.5" x14ac:dyDescent="0.2">
      <c r="A4237" t="str">
        <f t="shared" si="66"/>
        <v>2023_7029</v>
      </c>
      <c r="D4237" s="126">
        <v>4235</v>
      </c>
      <c r="E4237" s="127">
        <v>7029</v>
      </c>
      <c r="F4237" s="127" t="s">
        <v>287</v>
      </c>
      <c r="G4237" s="127">
        <v>7029</v>
      </c>
      <c r="H4237" s="127">
        <v>2023</v>
      </c>
      <c r="I4237" s="127">
        <v>0</v>
      </c>
      <c r="J4237" s="127">
        <v>1</v>
      </c>
      <c r="K4237" s="127">
        <v>1160.2</v>
      </c>
      <c r="L4237" s="127">
        <v>1213.5999999999999</v>
      </c>
      <c r="M4237" s="127">
        <v>473665.73</v>
      </c>
      <c r="N4237" s="127">
        <v>600024.99</v>
      </c>
      <c r="O4237" s="127">
        <v>625424.49</v>
      </c>
      <c r="P4237" s="127">
        <v>680615.03</v>
      </c>
      <c r="Q4237" s="127">
        <v>408.26</v>
      </c>
    </row>
    <row r="4238" spans="1:17" x14ac:dyDescent="0.2">
      <c r="A4238" t="str">
        <f t="shared" si="66"/>
        <v>2023_7038</v>
      </c>
      <c r="D4238" s="126">
        <v>4236</v>
      </c>
      <c r="E4238" s="127">
        <v>7038</v>
      </c>
      <c r="F4238" s="127" t="s">
        <v>288</v>
      </c>
      <c r="G4238" s="127">
        <v>7038</v>
      </c>
      <c r="H4238" s="127">
        <v>2023</v>
      </c>
      <c r="I4238" s="127">
        <v>0</v>
      </c>
      <c r="J4238" s="127">
        <v>1</v>
      </c>
      <c r="K4238" s="127">
        <v>851.9</v>
      </c>
      <c r="L4238" s="127">
        <v>929</v>
      </c>
      <c r="M4238" s="127">
        <v>714796.19</v>
      </c>
      <c r="N4238" s="127">
        <v>300658.93</v>
      </c>
      <c r="O4238" s="127">
        <v>321377.95</v>
      </c>
      <c r="P4238" s="127">
        <v>302736.3</v>
      </c>
      <c r="Q4238" s="127">
        <v>839.06</v>
      </c>
    </row>
    <row r="4239" spans="1:17" ht="25.5" x14ac:dyDescent="0.2">
      <c r="A4239" t="str">
        <f t="shared" si="66"/>
        <v>2023_7047</v>
      </c>
      <c r="D4239" s="126">
        <v>4237</v>
      </c>
      <c r="E4239" s="127">
        <v>7047</v>
      </c>
      <c r="F4239" s="127" t="s">
        <v>289</v>
      </c>
      <c r="G4239" s="127">
        <v>7047</v>
      </c>
      <c r="H4239" s="127">
        <v>2023</v>
      </c>
      <c r="I4239" s="127">
        <v>0</v>
      </c>
      <c r="J4239" s="127">
        <v>1</v>
      </c>
      <c r="K4239" s="127">
        <v>306.2</v>
      </c>
      <c r="L4239" s="127">
        <v>362.1</v>
      </c>
      <c r="M4239" s="127">
        <v>224005.71</v>
      </c>
      <c r="N4239" s="127">
        <v>125805.91</v>
      </c>
      <c r="O4239" s="127">
        <v>125993.42</v>
      </c>
      <c r="P4239" s="127">
        <v>137515</v>
      </c>
      <c r="Q4239" s="127">
        <v>731.57</v>
      </c>
    </row>
    <row r="4240" spans="1:17" x14ac:dyDescent="0.2">
      <c r="A4240" t="str">
        <f t="shared" si="66"/>
        <v>2023_7056</v>
      </c>
      <c r="D4240" s="126">
        <v>4238</v>
      </c>
      <c r="E4240" s="127">
        <v>7056</v>
      </c>
      <c r="F4240" s="127" t="s">
        <v>290</v>
      </c>
      <c r="G4240" s="127">
        <v>7056</v>
      </c>
      <c r="H4240" s="127">
        <v>2023</v>
      </c>
      <c r="I4240" s="127">
        <v>0</v>
      </c>
      <c r="J4240" s="127">
        <v>1</v>
      </c>
      <c r="K4240" s="127">
        <v>1667.3</v>
      </c>
      <c r="L4240" s="127">
        <v>1615</v>
      </c>
      <c r="M4240" s="127">
        <v>1606403.57</v>
      </c>
      <c r="N4240" s="127">
        <v>324584.74</v>
      </c>
      <c r="O4240" s="127">
        <v>371274.61</v>
      </c>
      <c r="P4240" s="127">
        <v>806249.42</v>
      </c>
      <c r="Q4240" s="127">
        <v>963.48</v>
      </c>
    </row>
    <row r="4241" spans="1:17" ht="25.5" x14ac:dyDescent="0.2">
      <c r="A4241" t="str">
        <f t="shared" si="66"/>
        <v>2023_7092</v>
      </c>
      <c r="D4241" s="126">
        <v>4239</v>
      </c>
      <c r="E4241" s="127">
        <v>7092</v>
      </c>
      <c r="F4241" s="127" t="s">
        <v>291</v>
      </c>
      <c r="G4241" s="127">
        <v>7092</v>
      </c>
      <c r="H4241" s="127">
        <v>2023</v>
      </c>
      <c r="I4241" s="127">
        <v>0</v>
      </c>
      <c r="J4241" s="127">
        <v>1</v>
      </c>
      <c r="K4241" s="127">
        <v>466</v>
      </c>
      <c r="L4241" s="127">
        <v>462.2</v>
      </c>
      <c r="M4241" s="127">
        <v>1164737.47</v>
      </c>
      <c r="N4241" s="127">
        <v>559926.91</v>
      </c>
      <c r="O4241" s="127">
        <v>584023.94999999995</v>
      </c>
      <c r="P4241" s="127">
        <v>387946.7</v>
      </c>
      <c r="Q4241" s="127">
        <v>2499.44</v>
      </c>
    </row>
    <row r="4242" spans="1:17" ht="25.5" x14ac:dyDescent="0.2">
      <c r="A4242" t="str">
        <f t="shared" si="66"/>
        <v>2023_7098</v>
      </c>
      <c r="D4242" s="126">
        <v>4240</v>
      </c>
      <c r="E4242" s="127">
        <v>7098</v>
      </c>
      <c r="F4242" s="127" t="s">
        <v>292</v>
      </c>
      <c r="G4242" s="127">
        <v>7098</v>
      </c>
      <c r="H4242" s="127">
        <v>2023</v>
      </c>
      <c r="I4242" s="127">
        <v>0</v>
      </c>
      <c r="J4242" s="127">
        <v>1</v>
      </c>
      <c r="K4242" s="127">
        <v>516.5</v>
      </c>
      <c r="L4242" s="127">
        <v>538.6</v>
      </c>
      <c r="M4242" s="127">
        <v>408836.98</v>
      </c>
      <c r="N4242" s="127">
        <v>475604.97</v>
      </c>
      <c r="O4242" s="127">
        <v>483618.49</v>
      </c>
      <c r="P4242" s="127">
        <v>207896.3</v>
      </c>
      <c r="Q4242" s="127">
        <v>791.55</v>
      </c>
    </row>
    <row r="4243" spans="1:17" ht="26.25" thickBot="1" x14ac:dyDescent="0.25">
      <c r="A4243" t="str">
        <f t="shared" si="66"/>
        <v>2023_7110</v>
      </c>
      <c r="D4243" s="126">
        <v>4241</v>
      </c>
      <c r="E4243" s="127">
        <v>7110</v>
      </c>
      <c r="F4243" s="127" t="s">
        <v>293</v>
      </c>
      <c r="G4243" s="127">
        <v>7110</v>
      </c>
      <c r="H4243" s="127">
        <v>2023</v>
      </c>
      <c r="I4243" s="127">
        <v>0</v>
      </c>
      <c r="J4243" s="127">
        <v>1</v>
      </c>
      <c r="K4243" s="127">
        <v>1062.9000000000001</v>
      </c>
      <c r="L4243" s="127">
        <v>1112</v>
      </c>
      <c r="M4243" s="127">
        <v>972076.49</v>
      </c>
      <c r="N4243" s="127">
        <v>719906.92</v>
      </c>
      <c r="O4243" s="127">
        <v>780674.12</v>
      </c>
      <c r="P4243" s="127">
        <v>518399.82</v>
      </c>
      <c r="Q4243" s="127">
        <v>914.55</v>
      </c>
    </row>
    <row r="4244" spans="1:17" x14ac:dyDescent="0.2">
      <c r="A4244" t="str">
        <f t="shared" si="66"/>
        <v>2024_8100</v>
      </c>
      <c r="D4244" s="274">
        <v>4242</v>
      </c>
      <c r="E4244" s="275">
        <v>0</v>
      </c>
      <c r="F4244" s="275"/>
      <c r="G4244" s="275">
        <v>8100</v>
      </c>
      <c r="H4244" s="275">
        <v>2024</v>
      </c>
      <c r="I4244" s="275">
        <v>0</v>
      </c>
      <c r="J4244" s="275">
        <v>1</v>
      </c>
      <c r="K4244" s="275">
        <v>0</v>
      </c>
      <c r="L4244" s="275">
        <v>167</v>
      </c>
      <c r="M4244" s="275">
        <v>0</v>
      </c>
      <c r="N4244" s="275">
        <v>0</v>
      </c>
      <c r="O4244" s="275">
        <v>0</v>
      </c>
      <c r="P4244" s="275">
        <v>0</v>
      </c>
      <c r="Q4244" s="275">
        <v>0</v>
      </c>
    </row>
    <row r="4245" spans="1:17" x14ac:dyDescent="0.2">
      <c r="A4245" t="str">
        <f t="shared" si="66"/>
        <v>2024_8200</v>
      </c>
      <c r="D4245" s="276">
        <v>4243</v>
      </c>
      <c r="E4245" s="121">
        <v>0</v>
      </c>
      <c r="F4245" s="121"/>
      <c r="G4245" s="121">
        <v>8200</v>
      </c>
      <c r="H4245" s="121">
        <v>2024</v>
      </c>
      <c r="I4245" s="121">
        <v>0</v>
      </c>
      <c r="J4245" s="121">
        <v>1</v>
      </c>
      <c r="K4245" s="121">
        <v>0</v>
      </c>
      <c r="L4245" s="121">
        <v>79</v>
      </c>
      <c r="M4245" s="121">
        <v>0</v>
      </c>
      <c r="N4245" s="121">
        <v>0</v>
      </c>
      <c r="O4245" s="121">
        <v>0</v>
      </c>
      <c r="P4245" s="121">
        <v>0</v>
      </c>
      <c r="Q4245" s="121">
        <v>0</v>
      </c>
    </row>
    <row r="4246" spans="1:17" x14ac:dyDescent="0.2">
      <c r="A4246" t="str">
        <f t="shared" si="66"/>
        <v>2024_9</v>
      </c>
      <c r="D4246" s="276">
        <v>4244</v>
      </c>
      <c r="E4246" s="121">
        <v>9</v>
      </c>
      <c r="F4246" s="121" t="s">
        <v>0</v>
      </c>
      <c r="G4246" s="121">
        <v>9</v>
      </c>
      <c r="H4246" s="121">
        <v>2024</v>
      </c>
      <c r="I4246" s="121">
        <v>0</v>
      </c>
      <c r="J4246" s="121">
        <v>1</v>
      </c>
      <c r="K4246" s="121">
        <v>709.2</v>
      </c>
      <c r="L4246" s="121">
        <v>605</v>
      </c>
      <c r="M4246" s="121">
        <v>448850.8</v>
      </c>
      <c r="N4246" s="121">
        <v>399807.95</v>
      </c>
      <c r="O4246" s="121">
        <v>416442.94</v>
      </c>
      <c r="P4246" s="121">
        <v>354737.6</v>
      </c>
      <c r="Q4246" s="121">
        <v>632.9</v>
      </c>
    </row>
    <row r="4247" spans="1:17" x14ac:dyDescent="0.2">
      <c r="A4247" t="str">
        <f t="shared" si="66"/>
        <v>2024_441</v>
      </c>
      <c r="D4247" s="276">
        <v>4245</v>
      </c>
      <c r="E4247" s="121">
        <v>441</v>
      </c>
      <c r="F4247" s="121" t="s">
        <v>295</v>
      </c>
      <c r="G4247" s="121">
        <v>441</v>
      </c>
      <c r="H4247" s="121">
        <v>2024</v>
      </c>
      <c r="I4247" s="121">
        <v>0</v>
      </c>
      <c r="J4247" s="121">
        <v>1</v>
      </c>
      <c r="K4247" s="121">
        <v>780.7</v>
      </c>
      <c r="L4247" s="121">
        <v>721</v>
      </c>
      <c r="M4247" s="121">
        <v>1005545.25</v>
      </c>
      <c r="N4247" s="121">
        <v>200027.85</v>
      </c>
      <c r="O4247" s="121">
        <v>233487.16</v>
      </c>
      <c r="P4247" s="121">
        <v>202429.79</v>
      </c>
      <c r="Q4247" s="121">
        <v>1288</v>
      </c>
    </row>
    <row r="4248" spans="1:17" ht="25.5" x14ac:dyDescent="0.2">
      <c r="A4248" t="str">
        <f t="shared" si="66"/>
        <v>2024_18</v>
      </c>
      <c r="D4248" s="276">
        <v>4246</v>
      </c>
      <c r="E4248" s="121">
        <v>18</v>
      </c>
      <c r="F4248" s="121" t="s">
        <v>10</v>
      </c>
      <c r="G4248" s="121">
        <v>18</v>
      </c>
      <c r="H4248" s="121">
        <v>2024</v>
      </c>
      <c r="I4248" s="121">
        <v>0</v>
      </c>
      <c r="J4248" s="121">
        <v>1</v>
      </c>
      <c r="K4248" s="121">
        <v>284.39999999999998</v>
      </c>
      <c r="L4248" s="121">
        <v>229.3</v>
      </c>
      <c r="M4248" s="121">
        <v>280526.57</v>
      </c>
      <c r="N4248" s="121">
        <v>149972.57</v>
      </c>
      <c r="O4248" s="121">
        <v>162359.87</v>
      </c>
      <c r="P4248" s="121">
        <v>131377.12</v>
      </c>
      <c r="Q4248" s="121">
        <v>986.38</v>
      </c>
    </row>
    <row r="4249" spans="1:17" ht="38.25" x14ac:dyDescent="0.2">
      <c r="A4249" t="str">
        <f t="shared" si="66"/>
        <v>2024_27</v>
      </c>
      <c r="D4249" s="276">
        <v>4247</v>
      </c>
      <c r="E4249" s="121">
        <v>27</v>
      </c>
      <c r="F4249" s="121" t="s">
        <v>324</v>
      </c>
      <c r="G4249" s="121">
        <v>27</v>
      </c>
      <c r="H4249" s="121">
        <v>2024</v>
      </c>
      <c r="I4249" s="121">
        <v>0</v>
      </c>
      <c r="J4249" s="121">
        <v>1</v>
      </c>
      <c r="K4249" s="121">
        <v>2165.5</v>
      </c>
      <c r="L4249" s="121">
        <v>2237.6999999999998</v>
      </c>
      <c r="M4249" s="121">
        <v>3021836.31</v>
      </c>
      <c r="N4249" s="121">
        <v>699752.95</v>
      </c>
      <c r="O4249" s="121">
        <v>845393.3</v>
      </c>
      <c r="P4249" s="121">
        <v>591206.09</v>
      </c>
      <c r="Q4249" s="121">
        <v>1395.45</v>
      </c>
    </row>
    <row r="4250" spans="1:17" ht="25.5" x14ac:dyDescent="0.2">
      <c r="A4250" t="str">
        <f t="shared" si="66"/>
        <v>2024_63</v>
      </c>
      <c r="D4250" s="276">
        <v>4248</v>
      </c>
      <c r="E4250" s="121">
        <v>63</v>
      </c>
      <c r="F4250" s="121" t="s">
        <v>325</v>
      </c>
      <c r="G4250" s="121">
        <v>63</v>
      </c>
      <c r="H4250" s="121">
        <v>2024</v>
      </c>
      <c r="I4250" s="121">
        <v>0</v>
      </c>
      <c r="J4250" s="121">
        <v>1</v>
      </c>
      <c r="K4250" s="121">
        <v>537.5</v>
      </c>
      <c r="L4250" s="121">
        <v>529.5</v>
      </c>
      <c r="M4250" s="121">
        <v>613301.56000000006</v>
      </c>
      <c r="N4250" s="121">
        <v>722963.54</v>
      </c>
      <c r="O4250" s="121">
        <v>728288.19</v>
      </c>
      <c r="P4250" s="121">
        <v>522203.55</v>
      </c>
      <c r="Q4250" s="121">
        <v>1141.03</v>
      </c>
    </row>
    <row r="4251" spans="1:17" ht="38.25" x14ac:dyDescent="0.2">
      <c r="A4251" t="str">
        <f t="shared" si="66"/>
        <v>2024_72</v>
      </c>
      <c r="D4251" s="276">
        <v>4249</v>
      </c>
      <c r="E4251" s="121">
        <v>72</v>
      </c>
      <c r="F4251" s="121" t="s">
        <v>11</v>
      </c>
      <c r="G4251" s="121">
        <v>72</v>
      </c>
      <c r="H4251" s="121">
        <v>2024</v>
      </c>
      <c r="I4251" s="121">
        <v>0</v>
      </c>
      <c r="J4251" s="121">
        <v>1</v>
      </c>
      <c r="K4251" s="121">
        <v>198.3</v>
      </c>
      <c r="L4251" s="121">
        <v>91</v>
      </c>
      <c r="M4251" s="121">
        <v>275045.2</v>
      </c>
      <c r="N4251" s="121">
        <v>266467.78999999998</v>
      </c>
      <c r="O4251" s="121">
        <v>281824.12</v>
      </c>
      <c r="P4251" s="121">
        <v>220694.72</v>
      </c>
      <c r="Q4251" s="121">
        <v>1387.02</v>
      </c>
    </row>
    <row r="4252" spans="1:17" x14ac:dyDescent="0.2">
      <c r="A4252" t="str">
        <f t="shared" si="66"/>
        <v>2024_81</v>
      </c>
      <c r="D4252" s="276">
        <v>4250</v>
      </c>
      <c r="E4252" s="121">
        <v>81</v>
      </c>
      <c r="F4252" s="121" t="s">
        <v>12</v>
      </c>
      <c r="G4252" s="121">
        <v>81</v>
      </c>
      <c r="H4252" s="121">
        <v>2024</v>
      </c>
      <c r="I4252" s="121">
        <v>0</v>
      </c>
      <c r="J4252" s="121">
        <v>1</v>
      </c>
      <c r="K4252" s="121">
        <v>1081.0999999999999</v>
      </c>
      <c r="L4252" s="121">
        <v>1064.5999999999999</v>
      </c>
      <c r="M4252" s="121">
        <v>1226327.4099999999</v>
      </c>
      <c r="N4252" s="121">
        <v>500151.23</v>
      </c>
      <c r="O4252" s="121">
        <v>528780.18000000005</v>
      </c>
      <c r="P4252" s="121">
        <v>443623.86</v>
      </c>
      <c r="Q4252" s="121">
        <v>1134.33</v>
      </c>
    </row>
    <row r="4253" spans="1:17" x14ac:dyDescent="0.2">
      <c r="A4253" t="str">
        <f t="shared" si="66"/>
        <v>2024_99</v>
      </c>
      <c r="D4253" s="276">
        <v>4251</v>
      </c>
      <c r="E4253" s="121">
        <v>99</v>
      </c>
      <c r="F4253" s="121" t="s">
        <v>13</v>
      </c>
      <c r="G4253" s="121">
        <v>99</v>
      </c>
      <c r="H4253" s="121">
        <v>2024</v>
      </c>
      <c r="I4253" s="121">
        <v>0</v>
      </c>
      <c r="J4253" s="121">
        <v>1</v>
      </c>
      <c r="K4253" s="121">
        <v>542.1</v>
      </c>
      <c r="L4253" s="121">
        <v>778</v>
      </c>
      <c r="M4253" s="121">
        <v>153461.96</v>
      </c>
      <c r="N4253" s="121">
        <v>250174.77</v>
      </c>
      <c r="O4253" s="121">
        <v>252235.63</v>
      </c>
      <c r="P4253" s="121">
        <v>255450.91</v>
      </c>
      <c r="Q4253" s="121">
        <v>283.08999999999997</v>
      </c>
    </row>
    <row r="4254" spans="1:17" x14ac:dyDescent="0.2">
      <c r="A4254" t="str">
        <f t="shared" si="66"/>
        <v>2024_108</v>
      </c>
      <c r="D4254" s="276">
        <v>4252</v>
      </c>
      <c r="E4254" s="121">
        <v>108</v>
      </c>
      <c r="F4254" s="121" t="s">
        <v>14</v>
      </c>
      <c r="G4254" s="121">
        <v>108</v>
      </c>
      <c r="H4254" s="121">
        <v>2024</v>
      </c>
      <c r="I4254" s="121">
        <v>0</v>
      </c>
      <c r="J4254" s="121">
        <v>1</v>
      </c>
      <c r="K4254" s="121">
        <v>267.3</v>
      </c>
      <c r="L4254" s="121">
        <v>123.1</v>
      </c>
      <c r="M4254" s="121">
        <v>41594.75</v>
      </c>
      <c r="N4254" s="121">
        <v>125776.67</v>
      </c>
      <c r="O4254" s="121">
        <v>128463.02</v>
      </c>
      <c r="P4254" s="121">
        <v>165833.75</v>
      </c>
      <c r="Q4254" s="121">
        <v>155.61000000000001</v>
      </c>
    </row>
    <row r="4255" spans="1:17" x14ac:dyDescent="0.2">
      <c r="A4255" t="str">
        <f t="shared" si="66"/>
        <v>2024_126</v>
      </c>
      <c r="D4255" s="276">
        <v>4253</v>
      </c>
      <c r="E4255" s="121">
        <v>126</v>
      </c>
      <c r="F4255" s="121" t="s">
        <v>15</v>
      </c>
      <c r="G4255" s="121">
        <v>126</v>
      </c>
      <c r="H4255" s="121">
        <v>2024</v>
      </c>
      <c r="I4255" s="121">
        <v>0</v>
      </c>
      <c r="J4255" s="121">
        <v>1</v>
      </c>
      <c r="K4255" s="121">
        <v>1411.5</v>
      </c>
      <c r="L4255" s="121">
        <v>1421.8</v>
      </c>
      <c r="M4255" s="121">
        <v>869745.77</v>
      </c>
      <c r="N4255" s="121">
        <v>1285718.28</v>
      </c>
      <c r="O4255" s="121">
        <v>1345278.82</v>
      </c>
      <c r="P4255" s="121">
        <v>1295708.54</v>
      </c>
      <c r="Q4255" s="121">
        <v>616.19000000000005</v>
      </c>
    </row>
    <row r="4256" spans="1:17" ht="25.5" x14ac:dyDescent="0.2">
      <c r="A4256" t="str">
        <f t="shared" si="66"/>
        <v>2024_135</v>
      </c>
      <c r="D4256" s="276">
        <v>4254</v>
      </c>
      <c r="E4256" s="121">
        <v>135</v>
      </c>
      <c r="F4256" s="121" t="s">
        <v>16</v>
      </c>
      <c r="G4256" s="121">
        <v>135</v>
      </c>
      <c r="H4256" s="121">
        <v>2024</v>
      </c>
      <c r="I4256" s="121">
        <v>0</v>
      </c>
      <c r="J4256" s="121">
        <v>1</v>
      </c>
      <c r="K4256" s="121">
        <v>1109.8</v>
      </c>
      <c r="L4256" s="121">
        <v>1115</v>
      </c>
      <c r="M4256" s="121">
        <v>617389.78</v>
      </c>
      <c r="N4256" s="121">
        <v>328499.42</v>
      </c>
      <c r="O4256" s="121">
        <v>367152.72</v>
      </c>
      <c r="P4256" s="121">
        <v>437992.7</v>
      </c>
      <c r="Q4256" s="121">
        <v>556.30999999999995</v>
      </c>
    </row>
    <row r="4257" spans="1:17" ht="25.5" x14ac:dyDescent="0.2">
      <c r="A4257" t="str">
        <f t="shared" si="66"/>
        <v>2024_171</v>
      </c>
      <c r="D4257" s="276">
        <v>4255</v>
      </c>
      <c r="E4257" s="121">
        <v>171</v>
      </c>
      <c r="F4257" s="121" t="s">
        <v>326</v>
      </c>
      <c r="G4257" s="121">
        <v>171</v>
      </c>
      <c r="H4257" s="121">
        <v>2024</v>
      </c>
      <c r="I4257" s="121">
        <v>0</v>
      </c>
      <c r="J4257" s="121">
        <v>1</v>
      </c>
      <c r="K4257" s="121">
        <v>840.7</v>
      </c>
      <c r="L4257" s="121">
        <v>760.9</v>
      </c>
      <c r="M4257" s="121">
        <v>503374.42</v>
      </c>
      <c r="N4257" s="121">
        <v>400265.49</v>
      </c>
      <c r="O4257" s="121">
        <v>413138.57</v>
      </c>
      <c r="P4257" s="121">
        <v>452436.19</v>
      </c>
      <c r="Q4257" s="121">
        <v>598.76</v>
      </c>
    </row>
    <row r="4258" spans="1:17" x14ac:dyDescent="0.2">
      <c r="A4258" t="str">
        <f t="shared" si="66"/>
        <v>2024_225</v>
      </c>
      <c r="D4258" s="276">
        <v>4256</v>
      </c>
      <c r="E4258" s="121">
        <v>225</v>
      </c>
      <c r="F4258" s="121" t="s">
        <v>17</v>
      </c>
      <c r="G4258" s="121">
        <v>225</v>
      </c>
      <c r="H4258" s="121">
        <v>2024</v>
      </c>
      <c r="I4258" s="121">
        <v>0</v>
      </c>
      <c r="J4258" s="121">
        <v>1</v>
      </c>
      <c r="K4258" s="121">
        <v>4546.5</v>
      </c>
      <c r="L4258" s="121">
        <v>4616.1000000000004</v>
      </c>
      <c r="M4258" s="121">
        <v>3350446.21</v>
      </c>
      <c r="N4258" s="121">
        <v>1493567.95</v>
      </c>
      <c r="O4258" s="121">
        <v>1653845.47</v>
      </c>
      <c r="P4258" s="121">
        <v>1492609.33</v>
      </c>
      <c r="Q4258" s="121">
        <v>736.93</v>
      </c>
    </row>
    <row r="4259" spans="1:17" x14ac:dyDescent="0.2">
      <c r="A4259" t="str">
        <f t="shared" si="66"/>
        <v>2024_234</v>
      </c>
      <c r="D4259" s="276">
        <v>4257</v>
      </c>
      <c r="E4259" s="121">
        <v>234</v>
      </c>
      <c r="F4259" s="121" t="s">
        <v>18</v>
      </c>
      <c r="G4259" s="121">
        <v>234</v>
      </c>
      <c r="H4259" s="121">
        <v>2024</v>
      </c>
      <c r="I4259" s="121">
        <v>0</v>
      </c>
      <c r="J4259" s="121">
        <v>1</v>
      </c>
      <c r="K4259" s="121">
        <v>1256.8</v>
      </c>
      <c r="L4259" s="121">
        <v>1100.0999999999999</v>
      </c>
      <c r="M4259" s="121">
        <v>1014536.97</v>
      </c>
      <c r="N4259" s="121">
        <v>585852.35</v>
      </c>
      <c r="O4259" s="121">
        <v>599809.56000000006</v>
      </c>
      <c r="P4259" s="121">
        <v>350555.2</v>
      </c>
      <c r="Q4259" s="121">
        <v>807.24</v>
      </c>
    </row>
    <row r="4260" spans="1:17" x14ac:dyDescent="0.2">
      <c r="A4260" t="str">
        <f t="shared" si="66"/>
        <v>2024_243</v>
      </c>
      <c r="D4260" s="276">
        <v>4258</v>
      </c>
      <c r="E4260" s="121">
        <v>243</v>
      </c>
      <c r="F4260" s="121" t="s">
        <v>19</v>
      </c>
      <c r="G4260" s="121">
        <v>243</v>
      </c>
      <c r="H4260" s="121">
        <v>2024</v>
      </c>
      <c r="I4260" s="121">
        <v>0</v>
      </c>
      <c r="J4260" s="121">
        <v>1</v>
      </c>
      <c r="K4260" s="121">
        <v>222</v>
      </c>
      <c r="L4260" s="121">
        <v>118</v>
      </c>
      <c r="M4260" s="121">
        <v>1819468.93</v>
      </c>
      <c r="N4260" s="121">
        <v>0</v>
      </c>
      <c r="O4260" s="121">
        <v>88548.46</v>
      </c>
      <c r="P4260" s="121">
        <v>81511.91</v>
      </c>
      <c r="Q4260" s="121">
        <v>8195.81</v>
      </c>
    </row>
    <row r="4261" spans="1:17" x14ac:dyDescent="0.2">
      <c r="A4261" t="str">
        <f t="shared" si="66"/>
        <v>2024_261</v>
      </c>
      <c r="D4261" s="276">
        <v>4259</v>
      </c>
      <c r="E4261" s="121">
        <v>261</v>
      </c>
      <c r="F4261" s="121" t="s">
        <v>20</v>
      </c>
      <c r="G4261" s="121">
        <v>261</v>
      </c>
      <c r="H4261" s="121">
        <v>2024</v>
      </c>
      <c r="I4261" s="121">
        <v>0</v>
      </c>
      <c r="J4261" s="121">
        <v>1</v>
      </c>
      <c r="K4261" s="121">
        <v>12637.2</v>
      </c>
      <c r="L4261" s="121">
        <v>12410.3</v>
      </c>
      <c r="M4261" s="121">
        <v>6749385.1699999999</v>
      </c>
      <c r="N4261" s="121">
        <v>2497434.1800000002</v>
      </c>
      <c r="O4261" s="121">
        <v>2848168.78</v>
      </c>
      <c r="P4261" s="121">
        <v>2930061.5</v>
      </c>
      <c r="Q4261" s="121">
        <v>534.09</v>
      </c>
    </row>
    <row r="4262" spans="1:17" ht="38.25" x14ac:dyDescent="0.2">
      <c r="A4262" t="str">
        <f t="shared" si="66"/>
        <v>2024_279</v>
      </c>
      <c r="D4262" s="276">
        <v>4260</v>
      </c>
      <c r="E4262" s="121">
        <v>279</v>
      </c>
      <c r="F4262" s="121" t="s">
        <v>21</v>
      </c>
      <c r="G4262" s="121">
        <v>279</v>
      </c>
      <c r="H4262" s="121">
        <v>2024</v>
      </c>
      <c r="I4262" s="121">
        <v>0</v>
      </c>
      <c r="J4262" s="121">
        <v>1</v>
      </c>
      <c r="K4262" s="121">
        <v>793.9</v>
      </c>
      <c r="L4262" s="121">
        <v>790</v>
      </c>
      <c r="M4262" s="121">
        <v>445179.38</v>
      </c>
      <c r="N4262" s="121">
        <v>568259.35</v>
      </c>
      <c r="O4262" s="121">
        <v>588360.55000000005</v>
      </c>
      <c r="P4262" s="121">
        <v>612140.76</v>
      </c>
      <c r="Q4262" s="121">
        <v>560.75</v>
      </c>
    </row>
    <row r="4263" spans="1:17" x14ac:dyDescent="0.2">
      <c r="A4263" t="str">
        <f t="shared" si="66"/>
        <v>2024_355</v>
      </c>
      <c r="D4263" s="276">
        <v>4261</v>
      </c>
      <c r="E4263" s="121">
        <v>355</v>
      </c>
      <c r="F4263" s="121" t="s">
        <v>22</v>
      </c>
      <c r="G4263" s="121">
        <v>355</v>
      </c>
      <c r="H4263" s="121">
        <v>2024</v>
      </c>
      <c r="I4263" s="121">
        <v>0</v>
      </c>
      <c r="J4263" s="121">
        <v>1</v>
      </c>
      <c r="K4263" s="121">
        <v>292.7</v>
      </c>
      <c r="L4263" s="121">
        <v>236</v>
      </c>
      <c r="M4263" s="121">
        <v>1535735.85</v>
      </c>
      <c r="N4263" s="121">
        <v>150073.95000000001</v>
      </c>
      <c r="O4263" s="121">
        <v>187121.27</v>
      </c>
      <c r="P4263" s="121">
        <v>103499.57</v>
      </c>
      <c r="Q4263" s="121">
        <v>5246.79</v>
      </c>
    </row>
    <row r="4264" spans="1:17" x14ac:dyDescent="0.2">
      <c r="A4264" t="str">
        <f t="shared" si="66"/>
        <v>2024_387</v>
      </c>
      <c r="D4264" s="276">
        <v>4262</v>
      </c>
      <c r="E4264" s="121">
        <v>387</v>
      </c>
      <c r="F4264" s="121" t="s">
        <v>23</v>
      </c>
      <c r="G4264" s="121">
        <v>387</v>
      </c>
      <c r="H4264" s="121">
        <v>2024</v>
      </c>
      <c r="I4264" s="121">
        <v>0</v>
      </c>
      <c r="J4264" s="121">
        <v>1</v>
      </c>
      <c r="K4264" s="121">
        <v>1414.2</v>
      </c>
      <c r="L4264" s="121">
        <v>1540.1</v>
      </c>
      <c r="M4264" s="121">
        <v>349720.45</v>
      </c>
      <c r="N4264" s="121">
        <v>324556.89</v>
      </c>
      <c r="O4264" s="121">
        <v>350528.56</v>
      </c>
      <c r="P4264" s="121">
        <v>330473.89</v>
      </c>
      <c r="Q4264" s="121">
        <v>247.29</v>
      </c>
    </row>
    <row r="4265" spans="1:17" x14ac:dyDescent="0.2">
      <c r="A4265" t="str">
        <f t="shared" si="66"/>
        <v>2024_414</v>
      </c>
      <c r="D4265" s="276">
        <v>4263</v>
      </c>
      <c r="E4265" s="121">
        <v>414</v>
      </c>
      <c r="F4265" s="121" t="s">
        <v>24</v>
      </c>
      <c r="G4265" s="121">
        <v>414</v>
      </c>
      <c r="H4265" s="121">
        <v>2024</v>
      </c>
      <c r="I4265" s="121">
        <v>0</v>
      </c>
      <c r="J4265" s="121">
        <v>1</v>
      </c>
      <c r="K4265" s="121">
        <v>510.5</v>
      </c>
      <c r="L4265" s="121">
        <v>505.1</v>
      </c>
      <c r="M4265" s="121">
        <v>199605.09</v>
      </c>
      <c r="N4265" s="121">
        <v>403866.31</v>
      </c>
      <c r="O4265" s="121">
        <v>407908.15</v>
      </c>
      <c r="P4265" s="121">
        <v>379005.4</v>
      </c>
      <c r="Q4265" s="121">
        <v>391</v>
      </c>
    </row>
    <row r="4266" spans="1:17" x14ac:dyDescent="0.2">
      <c r="A4266" t="str">
        <f t="shared" si="66"/>
        <v>2024_540</v>
      </c>
      <c r="D4266" s="276">
        <v>4264</v>
      </c>
      <c r="E4266" s="121">
        <v>540</v>
      </c>
      <c r="F4266" s="121" t="s">
        <v>3</v>
      </c>
      <c r="G4266" s="121">
        <v>540</v>
      </c>
      <c r="H4266" s="121">
        <v>2024</v>
      </c>
      <c r="I4266" s="121">
        <v>0</v>
      </c>
      <c r="J4266" s="121">
        <v>1</v>
      </c>
      <c r="K4266" s="121">
        <v>445.7</v>
      </c>
      <c r="L4266" s="121">
        <v>452.6</v>
      </c>
      <c r="M4266" s="121">
        <v>1857125.2</v>
      </c>
      <c r="N4266" s="121">
        <v>253432.32000000001</v>
      </c>
      <c r="O4266" s="121">
        <v>271490.94</v>
      </c>
      <c r="P4266" s="121">
        <v>314713.15999999997</v>
      </c>
      <c r="Q4266" s="121">
        <v>4166.76</v>
      </c>
    </row>
    <row r="4267" spans="1:17" x14ac:dyDescent="0.2">
      <c r="A4267" t="str">
        <f t="shared" si="66"/>
        <v>2024_472</v>
      </c>
      <c r="D4267" s="276">
        <v>4265</v>
      </c>
      <c r="E4267" s="121">
        <v>472</v>
      </c>
      <c r="F4267" s="121" t="s">
        <v>25</v>
      </c>
      <c r="G4267" s="121">
        <v>472</v>
      </c>
      <c r="H4267" s="121">
        <v>2024</v>
      </c>
      <c r="I4267" s="121">
        <v>0</v>
      </c>
      <c r="J4267" s="121">
        <v>1</v>
      </c>
      <c r="K4267" s="121">
        <v>1733.2</v>
      </c>
      <c r="L4267" s="121">
        <v>1834.9</v>
      </c>
      <c r="M4267" s="121">
        <v>2851515.28</v>
      </c>
      <c r="N4267" s="121">
        <v>426535.25</v>
      </c>
      <c r="O4267" s="121">
        <v>490375.98</v>
      </c>
      <c r="P4267" s="121">
        <v>665972.72</v>
      </c>
      <c r="Q4267" s="121">
        <v>1645.23</v>
      </c>
    </row>
    <row r="4268" spans="1:17" x14ac:dyDescent="0.2">
      <c r="A4268" t="str">
        <f t="shared" si="66"/>
        <v>2024_513</v>
      </c>
      <c r="D4268" s="276">
        <v>4266</v>
      </c>
      <c r="E4268" s="121">
        <v>513</v>
      </c>
      <c r="F4268" s="121" t="s">
        <v>26</v>
      </c>
      <c r="G4268" s="121">
        <v>513</v>
      </c>
      <c r="H4268" s="121">
        <v>2024</v>
      </c>
      <c r="I4268" s="121">
        <v>0</v>
      </c>
      <c r="J4268" s="121">
        <v>1</v>
      </c>
      <c r="K4268" s="121">
        <v>338.6</v>
      </c>
      <c r="L4268" s="121">
        <v>457.7</v>
      </c>
      <c r="M4268" s="121">
        <v>86040.44</v>
      </c>
      <c r="N4268" s="121">
        <v>237733.79</v>
      </c>
      <c r="O4268" s="121">
        <v>240711.45</v>
      </c>
      <c r="P4268" s="121">
        <v>268913.52</v>
      </c>
      <c r="Q4268" s="121">
        <v>254.11</v>
      </c>
    </row>
    <row r="4269" spans="1:17" x14ac:dyDescent="0.2">
      <c r="A4269" t="str">
        <f t="shared" si="66"/>
        <v>2024_549</v>
      </c>
      <c r="D4269" s="276">
        <v>4267</v>
      </c>
      <c r="E4269" s="121">
        <v>549</v>
      </c>
      <c r="F4269" s="121" t="s">
        <v>27</v>
      </c>
      <c r="G4269" s="121">
        <v>549</v>
      </c>
      <c r="H4269" s="121">
        <v>2024</v>
      </c>
      <c r="I4269" s="121">
        <v>0</v>
      </c>
      <c r="J4269" s="121">
        <v>1</v>
      </c>
      <c r="K4269" s="121">
        <v>511</v>
      </c>
      <c r="L4269" s="121">
        <v>493.9</v>
      </c>
      <c r="M4269" s="121">
        <v>451126.03</v>
      </c>
      <c r="N4269" s="121">
        <v>349786.53</v>
      </c>
      <c r="O4269" s="121">
        <v>367684.17</v>
      </c>
      <c r="P4269" s="121">
        <v>315430.21000000002</v>
      </c>
      <c r="Q4269" s="121">
        <v>882.83</v>
      </c>
    </row>
    <row r="4270" spans="1:17" ht="25.5" x14ac:dyDescent="0.2">
      <c r="A4270" t="str">
        <f t="shared" si="66"/>
        <v>2024_576</v>
      </c>
      <c r="D4270" s="276">
        <v>4268</v>
      </c>
      <c r="E4270" s="121">
        <v>576</v>
      </c>
      <c r="F4270" s="121" t="s">
        <v>28</v>
      </c>
      <c r="G4270" s="121">
        <v>576</v>
      </c>
      <c r="H4270" s="121">
        <v>2024</v>
      </c>
      <c r="I4270" s="121">
        <v>0</v>
      </c>
      <c r="J4270" s="121">
        <v>1</v>
      </c>
      <c r="K4270" s="121">
        <v>474</v>
      </c>
      <c r="L4270" s="121">
        <v>465.9</v>
      </c>
      <c r="M4270" s="121">
        <v>721663.1</v>
      </c>
      <c r="N4270" s="121">
        <v>349879.6</v>
      </c>
      <c r="O4270" s="121">
        <v>361757.18</v>
      </c>
      <c r="P4270" s="121">
        <v>297546.19</v>
      </c>
      <c r="Q4270" s="121">
        <v>1522.5</v>
      </c>
    </row>
    <row r="4271" spans="1:17" x14ac:dyDescent="0.2">
      <c r="A4271" t="str">
        <f t="shared" si="66"/>
        <v>2024_585</v>
      </c>
      <c r="D4271" s="276">
        <v>4269</v>
      </c>
      <c r="E4271" s="121">
        <v>585</v>
      </c>
      <c r="F4271" s="121" t="s">
        <v>29</v>
      </c>
      <c r="G4271" s="121">
        <v>585</v>
      </c>
      <c r="H4271" s="121">
        <v>2024</v>
      </c>
      <c r="I4271" s="121">
        <v>0</v>
      </c>
      <c r="J4271" s="121">
        <v>1</v>
      </c>
      <c r="K4271" s="121">
        <v>621.29999999999995</v>
      </c>
      <c r="L4271" s="121">
        <v>719.3</v>
      </c>
      <c r="M4271" s="121">
        <v>451232.79</v>
      </c>
      <c r="N4271" s="121">
        <v>250877.8</v>
      </c>
      <c r="O4271" s="121">
        <v>259938.02</v>
      </c>
      <c r="P4271" s="121">
        <v>183723.06</v>
      </c>
      <c r="Q4271" s="121">
        <v>726.27</v>
      </c>
    </row>
    <row r="4272" spans="1:17" ht="25.5" x14ac:dyDescent="0.2">
      <c r="A4272" t="str">
        <f t="shared" si="66"/>
        <v>2024_594</v>
      </c>
      <c r="D4272" s="276">
        <v>4270</v>
      </c>
      <c r="E4272" s="121">
        <v>594</v>
      </c>
      <c r="F4272" s="121" t="s">
        <v>30</v>
      </c>
      <c r="G4272" s="121">
        <v>594</v>
      </c>
      <c r="H4272" s="121">
        <v>2024</v>
      </c>
      <c r="I4272" s="121">
        <v>0</v>
      </c>
      <c r="J4272" s="121">
        <v>1</v>
      </c>
      <c r="K4272" s="121">
        <v>747.1</v>
      </c>
      <c r="L4272" s="121">
        <v>644</v>
      </c>
      <c r="M4272" s="121">
        <v>701714.74</v>
      </c>
      <c r="N4272" s="121">
        <v>200461.5</v>
      </c>
      <c r="O4272" s="121">
        <v>233644.97</v>
      </c>
      <c r="P4272" s="121">
        <v>226469.83</v>
      </c>
      <c r="Q4272" s="121">
        <v>939.25</v>
      </c>
    </row>
    <row r="4273" spans="1:17" x14ac:dyDescent="0.2">
      <c r="A4273" t="str">
        <f t="shared" si="66"/>
        <v>2024_603</v>
      </c>
      <c r="D4273" s="276">
        <v>4271</v>
      </c>
      <c r="E4273" s="121">
        <v>603</v>
      </c>
      <c r="F4273" s="121" t="s">
        <v>31</v>
      </c>
      <c r="G4273" s="121">
        <v>603</v>
      </c>
      <c r="H4273" s="121">
        <v>2024</v>
      </c>
      <c r="I4273" s="121">
        <v>0</v>
      </c>
      <c r="J4273" s="121">
        <v>1</v>
      </c>
      <c r="K4273" s="121">
        <v>160.30000000000001</v>
      </c>
      <c r="L4273" s="121">
        <v>58</v>
      </c>
      <c r="M4273" s="121">
        <v>808266.96</v>
      </c>
      <c r="N4273" s="121">
        <v>250060.66</v>
      </c>
      <c r="O4273" s="121">
        <v>271180.12</v>
      </c>
      <c r="P4273" s="121">
        <v>86926.34</v>
      </c>
      <c r="Q4273" s="121">
        <v>5042.21</v>
      </c>
    </row>
    <row r="4274" spans="1:17" x14ac:dyDescent="0.2">
      <c r="A4274" t="str">
        <f t="shared" si="66"/>
        <v>2024_609</v>
      </c>
      <c r="D4274" s="276">
        <v>4272</v>
      </c>
      <c r="E4274" s="121">
        <v>609</v>
      </c>
      <c r="F4274" s="121" t="s">
        <v>32</v>
      </c>
      <c r="G4274" s="121">
        <v>609</v>
      </c>
      <c r="H4274" s="121">
        <v>2024</v>
      </c>
      <c r="I4274" s="121">
        <v>0</v>
      </c>
      <c r="J4274" s="121">
        <v>1</v>
      </c>
      <c r="K4274" s="121">
        <v>1482</v>
      </c>
      <c r="L4274" s="121">
        <v>1485.4</v>
      </c>
      <c r="M4274" s="121">
        <v>2049154.5</v>
      </c>
      <c r="N4274" s="121">
        <v>780716.61</v>
      </c>
      <c r="O4274" s="121">
        <v>806187.88</v>
      </c>
      <c r="P4274" s="121">
        <v>606490.53</v>
      </c>
      <c r="Q4274" s="121">
        <v>1382.7</v>
      </c>
    </row>
    <row r="4275" spans="1:17" ht="25.5" x14ac:dyDescent="0.2">
      <c r="A4275" t="str">
        <f t="shared" si="66"/>
        <v>2024_621</v>
      </c>
      <c r="D4275" s="276">
        <v>4273</v>
      </c>
      <c r="E4275" s="121">
        <v>621</v>
      </c>
      <c r="F4275" s="121" t="s">
        <v>33</v>
      </c>
      <c r="G4275" s="121">
        <v>621</v>
      </c>
      <c r="H4275" s="121">
        <v>2024</v>
      </c>
      <c r="I4275" s="121">
        <v>0</v>
      </c>
      <c r="J4275" s="121">
        <v>1</v>
      </c>
      <c r="K4275" s="121">
        <v>3952.5</v>
      </c>
      <c r="L4275" s="121">
        <v>4302.2</v>
      </c>
      <c r="M4275" s="121">
        <v>4784166.57</v>
      </c>
      <c r="N4275" s="121">
        <v>615973.73</v>
      </c>
      <c r="O4275" s="121">
        <v>920570.64</v>
      </c>
      <c r="P4275" s="121">
        <v>1482140.6</v>
      </c>
      <c r="Q4275" s="121">
        <v>1210.42</v>
      </c>
    </row>
    <row r="4276" spans="1:17" ht="25.5" x14ac:dyDescent="0.2">
      <c r="A4276" t="str">
        <f t="shared" si="66"/>
        <v>2024_720</v>
      </c>
      <c r="D4276" s="276">
        <v>4274</v>
      </c>
      <c r="E4276" s="121">
        <v>720</v>
      </c>
      <c r="F4276" s="121" t="s">
        <v>34</v>
      </c>
      <c r="G4276" s="121">
        <v>720</v>
      </c>
      <c r="H4276" s="121">
        <v>2024</v>
      </c>
      <c r="I4276" s="121">
        <v>0</v>
      </c>
      <c r="J4276" s="121">
        <v>1</v>
      </c>
      <c r="K4276" s="121">
        <v>2559.9</v>
      </c>
      <c r="L4276" s="121">
        <v>2647</v>
      </c>
      <c r="M4276" s="121">
        <v>1351148.16</v>
      </c>
      <c r="N4276" s="121">
        <v>499463.18</v>
      </c>
      <c r="O4276" s="121">
        <v>612344.84</v>
      </c>
      <c r="P4276" s="121">
        <v>693505.65</v>
      </c>
      <c r="Q4276" s="121">
        <v>527.80999999999995</v>
      </c>
    </row>
    <row r="4277" spans="1:17" x14ac:dyDescent="0.2">
      <c r="A4277" t="str">
        <f t="shared" si="66"/>
        <v>2024_729</v>
      </c>
      <c r="D4277" s="276">
        <v>4275</v>
      </c>
      <c r="E4277" s="121">
        <v>729</v>
      </c>
      <c r="F4277" s="121" t="s">
        <v>35</v>
      </c>
      <c r="G4277" s="121">
        <v>729</v>
      </c>
      <c r="H4277" s="121">
        <v>2024</v>
      </c>
      <c r="I4277" s="121">
        <v>0</v>
      </c>
      <c r="J4277" s="121">
        <v>1</v>
      </c>
      <c r="K4277" s="121">
        <v>1996.2</v>
      </c>
      <c r="L4277" s="121">
        <v>1935.3</v>
      </c>
      <c r="M4277" s="121">
        <v>980793.29</v>
      </c>
      <c r="N4277" s="121">
        <v>99819.79</v>
      </c>
      <c r="O4277" s="121">
        <v>102103.35</v>
      </c>
      <c r="P4277" s="121">
        <v>742019.78</v>
      </c>
      <c r="Q4277" s="121">
        <v>491.33</v>
      </c>
    </row>
    <row r="4278" spans="1:17" ht="25.5" x14ac:dyDescent="0.2">
      <c r="A4278" t="str">
        <f t="shared" si="66"/>
        <v>2024_747</v>
      </c>
      <c r="D4278" s="276">
        <v>4276</v>
      </c>
      <c r="E4278" s="121">
        <v>747</v>
      </c>
      <c r="F4278" s="121" t="s">
        <v>36</v>
      </c>
      <c r="G4278" s="121">
        <v>747</v>
      </c>
      <c r="H4278" s="121">
        <v>2024</v>
      </c>
      <c r="I4278" s="121">
        <v>0</v>
      </c>
      <c r="J4278" s="121">
        <v>1</v>
      </c>
      <c r="K4278" s="121">
        <v>563.6</v>
      </c>
      <c r="L4278" s="121">
        <v>566.6</v>
      </c>
      <c r="M4278" s="121">
        <v>663719.51</v>
      </c>
      <c r="N4278" s="121">
        <v>302257.03999999998</v>
      </c>
      <c r="O4278" s="121">
        <v>306038.03000000003</v>
      </c>
      <c r="P4278" s="121">
        <v>230846.88</v>
      </c>
      <c r="Q4278" s="121">
        <v>1177.6400000000001</v>
      </c>
    </row>
    <row r="4279" spans="1:17" ht="25.5" x14ac:dyDescent="0.2">
      <c r="A4279" t="str">
        <f t="shared" si="66"/>
        <v>2024_1917</v>
      </c>
      <c r="D4279" s="276">
        <v>4277</v>
      </c>
      <c r="E4279" s="121">
        <v>1917</v>
      </c>
      <c r="F4279" s="121" t="s">
        <v>37</v>
      </c>
      <c r="G4279" s="121">
        <v>1917</v>
      </c>
      <c r="H4279" s="121">
        <v>2024</v>
      </c>
      <c r="I4279" s="121">
        <v>0</v>
      </c>
      <c r="J4279" s="121">
        <v>1</v>
      </c>
      <c r="K4279" s="121">
        <v>385.6</v>
      </c>
      <c r="L4279" s="121">
        <v>385.6</v>
      </c>
      <c r="M4279" s="121">
        <v>799291.1</v>
      </c>
      <c r="N4279" s="121">
        <v>290818.21000000002</v>
      </c>
      <c r="O4279" s="121">
        <v>325684.61</v>
      </c>
      <c r="P4279" s="121">
        <v>229107.20000000001</v>
      </c>
      <c r="Q4279" s="121">
        <v>2072.85</v>
      </c>
    </row>
    <row r="4280" spans="1:17" ht="38.25" x14ac:dyDescent="0.2">
      <c r="A4280" t="str">
        <f t="shared" si="66"/>
        <v>2024_846</v>
      </c>
      <c r="D4280" s="276">
        <v>4278</v>
      </c>
      <c r="E4280" s="121">
        <v>846</v>
      </c>
      <c r="F4280" s="121" t="s">
        <v>396</v>
      </c>
      <c r="G4280" s="121">
        <v>846</v>
      </c>
      <c r="H4280" s="121">
        <v>2024</v>
      </c>
      <c r="I4280" s="121">
        <v>0</v>
      </c>
      <c r="J4280" s="121">
        <v>1</v>
      </c>
      <c r="K4280" s="121">
        <v>512.5</v>
      </c>
      <c r="L4280" s="121">
        <v>537.5</v>
      </c>
      <c r="M4280" s="121">
        <v>925448.16</v>
      </c>
      <c r="N4280" s="121">
        <v>500211.23</v>
      </c>
      <c r="O4280" s="121">
        <v>518917.87</v>
      </c>
      <c r="P4280" s="121">
        <v>574347.88</v>
      </c>
      <c r="Q4280" s="121">
        <v>1805.75</v>
      </c>
    </row>
    <row r="4281" spans="1:17" ht="25.5" x14ac:dyDescent="0.2">
      <c r="A4281" t="str">
        <f t="shared" si="66"/>
        <v>2024_882</v>
      </c>
      <c r="D4281" s="276">
        <v>4279</v>
      </c>
      <c r="E4281" s="121">
        <v>882</v>
      </c>
      <c r="F4281" s="121" t="s">
        <v>38</v>
      </c>
      <c r="G4281" s="121">
        <v>882</v>
      </c>
      <c r="H4281" s="121">
        <v>2024</v>
      </c>
      <c r="I4281" s="121">
        <v>0</v>
      </c>
      <c r="J4281" s="121">
        <v>1</v>
      </c>
      <c r="K4281" s="121">
        <v>3796.6</v>
      </c>
      <c r="L4281" s="121">
        <v>3114.7</v>
      </c>
      <c r="M4281" s="121">
        <v>4665211.95</v>
      </c>
      <c r="N4281" s="121">
        <v>1053819.51</v>
      </c>
      <c r="O4281" s="121">
        <v>1262327.47</v>
      </c>
      <c r="P4281" s="121">
        <v>1320324.2</v>
      </c>
      <c r="Q4281" s="121">
        <v>1228.79</v>
      </c>
    </row>
    <row r="4282" spans="1:17" x14ac:dyDescent="0.2">
      <c r="A4282" t="str">
        <f t="shared" si="66"/>
        <v>2024_916</v>
      </c>
      <c r="D4282" s="276">
        <v>4280</v>
      </c>
      <c r="E4282" s="121">
        <v>916</v>
      </c>
      <c r="F4282" s="121" t="s">
        <v>4</v>
      </c>
      <c r="G4282" s="121">
        <v>916</v>
      </c>
      <c r="H4282" s="121">
        <v>2024</v>
      </c>
      <c r="I4282" s="121">
        <v>0</v>
      </c>
      <c r="J4282" s="121">
        <v>1</v>
      </c>
      <c r="K4282" s="121">
        <v>284.89999999999998</v>
      </c>
      <c r="L4282" s="121">
        <v>144.4</v>
      </c>
      <c r="M4282" s="121">
        <v>682942.91</v>
      </c>
      <c r="N4282" s="121">
        <v>300067.20000000001</v>
      </c>
      <c r="O4282" s="121">
        <v>327678.02</v>
      </c>
      <c r="P4282" s="121">
        <v>106991.43</v>
      </c>
      <c r="Q4282" s="121">
        <v>2397.13</v>
      </c>
    </row>
    <row r="4283" spans="1:17" x14ac:dyDescent="0.2">
      <c r="A4283" t="str">
        <f t="shared" si="66"/>
        <v>2024_914</v>
      </c>
      <c r="D4283" s="276">
        <v>4281</v>
      </c>
      <c r="E4283" s="121">
        <v>914</v>
      </c>
      <c r="F4283" s="121" t="s">
        <v>5</v>
      </c>
      <c r="G4283" s="121">
        <v>914</v>
      </c>
      <c r="H4283" s="121">
        <v>2024</v>
      </c>
      <c r="I4283" s="121">
        <v>0</v>
      </c>
      <c r="J4283" s="121">
        <v>1</v>
      </c>
      <c r="K4283" s="121">
        <v>447.6</v>
      </c>
      <c r="L4283" s="121">
        <v>1688.9</v>
      </c>
      <c r="M4283" s="121">
        <v>392191.32</v>
      </c>
      <c r="N4283" s="121">
        <v>249850.03</v>
      </c>
      <c r="O4283" s="121">
        <v>257204.98</v>
      </c>
      <c r="P4283" s="121">
        <v>290543.09999999998</v>
      </c>
      <c r="Q4283" s="121">
        <v>876.21</v>
      </c>
    </row>
    <row r="4284" spans="1:17" ht="38.25" x14ac:dyDescent="0.2">
      <c r="A4284" t="str">
        <f t="shared" si="66"/>
        <v>2024_918</v>
      </c>
      <c r="D4284" s="276">
        <v>4282</v>
      </c>
      <c r="E4284" s="121">
        <v>918</v>
      </c>
      <c r="F4284" s="121" t="s">
        <v>39</v>
      </c>
      <c r="G4284" s="121">
        <v>918</v>
      </c>
      <c r="H4284" s="121">
        <v>2024</v>
      </c>
      <c r="I4284" s="121">
        <v>0</v>
      </c>
      <c r="J4284" s="121">
        <v>1</v>
      </c>
      <c r="K4284" s="121">
        <v>362.3</v>
      </c>
      <c r="L4284" s="121">
        <v>401.4</v>
      </c>
      <c r="M4284" s="121">
        <v>490348.11</v>
      </c>
      <c r="N4284" s="121">
        <v>500138.62</v>
      </c>
      <c r="O4284" s="121">
        <v>504451.36</v>
      </c>
      <c r="P4284" s="121">
        <v>191737.61</v>
      </c>
      <c r="Q4284" s="121">
        <v>1353.43</v>
      </c>
    </row>
    <row r="4285" spans="1:17" ht="25.5" x14ac:dyDescent="0.2">
      <c r="A4285" t="str">
        <f t="shared" si="66"/>
        <v>2024_936</v>
      </c>
      <c r="D4285" s="276">
        <v>4283</v>
      </c>
      <c r="E4285" s="121">
        <v>936</v>
      </c>
      <c r="F4285" s="121" t="s">
        <v>40</v>
      </c>
      <c r="G4285" s="121">
        <v>936</v>
      </c>
      <c r="H4285" s="121">
        <v>2024</v>
      </c>
      <c r="I4285" s="121">
        <v>0</v>
      </c>
      <c r="J4285" s="121">
        <v>1</v>
      </c>
      <c r="K4285" s="121">
        <v>822.3</v>
      </c>
      <c r="L4285" s="121">
        <v>905</v>
      </c>
      <c r="M4285" s="121">
        <v>7064.46</v>
      </c>
      <c r="N4285" s="121">
        <v>325512.96000000002</v>
      </c>
      <c r="O4285" s="121">
        <v>365353.75</v>
      </c>
      <c r="P4285" s="121">
        <v>515010.84</v>
      </c>
      <c r="Q4285" s="121">
        <v>8.59</v>
      </c>
    </row>
    <row r="4286" spans="1:17" x14ac:dyDescent="0.2">
      <c r="A4286" t="str">
        <f t="shared" si="66"/>
        <v>2024_977</v>
      </c>
      <c r="D4286" s="276">
        <v>4284</v>
      </c>
      <c r="E4286" s="121">
        <v>977</v>
      </c>
      <c r="F4286" s="121" t="s">
        <v>41</v>
      </c>
      <c r="G4286" s="121">
        <v>977</v>
      </c>
      <c r="H4286" s="121">
        <v>2024</v>
      </c>
      <c r="I4286" s="121">
        <v>0</v>
      </c>
      <c r="J4286" s="121">
        <v>1</v>
      </c>
      <c r="K4286" s="121">
        <v>540.29999999999995</v>
      </c>
      <c r="L4286" s="121">
        <v>975</v>
      </c>
      <c r="M4286" s="121">
        <v>302248.3</v>
      </c>
      <c r="N4286" s="121">
        <v>432294.02</v>
      </c>
      <c r="O4286" s="121">
        <v>437679.41</v>
      </c>
      <c r="P4286" s="121">
        <v>313015.36</v>
      </c>
      <c r="Q4286" s="121">
        <v>559.41</v>
      </c>
    </row>
    <row r="4287" spans="1:17" x14ac:dyDescent="0.2">
      <c r="A4287" t="str">
        <f t="shared" si="66"/>
        <v>2024_981</v>
      </c>
      <c r="D4287" s="276">
        <v>4285</v>
      </c>
      <c r="E4287" s="121">
        <v>981</v>
      </c>
      <c r="F4287" s="121" t="s">
        <v>42</v>
      </c>
      <c r="G4287" s="121">
        <v>981</v>
      </c>
      <c r="H4287" s="121">
        <v>2024</v>
      </c>
      <c r="I4287" s="121">
        <v>0</v>
      </c>
      <c r="J4287" s="121">
        <v>1</v>
      </c>
      <c r="K4287" s="121">
        <v>1984.8</v>
      </c>
      <c r="L4287" s="121">
        <v>2202.6</v>
      </c>
      <c r="M4287" s="121">
        <v>1177775.43</v>
      </c>
      <c r="N4287" s="121">
        <v>654579.43000000005</v>
      </c>
      <c r="O4287" s="121">
        <v>693757.03</v>
      </c>
      <c r="P4287" s="121">
        <v>505140.95</v>
      </c>
      <c r="Q4287" s="121">
        <v>593.4</v>
      </c>
    </row>
    <row r="4288" spans="1:17" x14ac:dyDescent="0.2">
      <c r="A4288" t="str">
        <f t="shared" si="66"/>
        <v>2024_999</v>
      </c>
      <c r="D4288" s="276">
        <v>4286</v>
      </c>
      <c r="E4288" s="121">
        <v>999</v>
      </c>
      <c r="F4288" s="121" t="s">
        <v>43</v>
      </c>
      <c r="G4288" s="121">
        <v>999</v>
      </c>
      <c r="H4288" s="121">
        <v>2024</v>
      </c>
      <c r="I4288" s="121">
        <v>0</v>
      </c>
      <c r="J4288" s="121">
        <v>1</v>
      </c>
      <c r="K4288" s="121">
        <v>1613.7</v>
      </c>
      <c r="L4288" s="121">
        <v>1609.8</v>
      </c>
      <c r="M4288" s="121">
        <v>870237.44</v>
      </c>
      <c r="N4288" s="121">
        <v>975839.72</v>
      </c>
      <c r="O4288" s="121">
        <v>1036886.41</v>
      </c>
      <c r="P4288" s="121">
        <v>1019717.58</v>
      </c>
      <c r="Q4288" s="121">
        <v>539.28</v>
      </c>
    </row>
    <row r="4289" spans="1:17" ht="25.5" x14ac:dyDescent="0.2">
      <c r="A4289" t="str">
        <f t="shared" si="66"/>
        <v>2024_1044</v>
      </c>
      <c r="D4289" s="276">
        <v>4287</v>
      </c>
      <c r="E4289" s="121">
        <v>1044</v>
      </c>
      <c r="F4289" s="121" t="s">
        <v>44</v>
      </c>
      <c r="G4289" s="121">
        <v>1044</v>
      </c>
      <c r="H4289" s="121">
        <v>2024</v>
      </c>
      <c r="I4289" s="121">
        <v>0</v>
      </c>
      <c r="J4289" s="121">
        <v>1</v>
      </c>
      <c r="K4289" s="121">
        <v>5525.2</v>
      </c>
      <c r="L4289" s="121">
        <v>5724.5</v>
      </c>
      <c r="M4289" s="121">
        <v>605533.31000000006</v>
      </c>
      <c r="N4289" s="121">
        <v>1100869.1200000001</v>
      </c>
      <c r="O4289" s="121">
        <v>1124825</v>
      </c>
      <c r="P4289" s="121">
        <v>1082764.3</v>
      </c>
      <c r="Q4289" s="121">
        <v>109.59</v>
      </c>
    </row>
    <row r="4290" spans="1:17" ht="25.5" x14ac:dyDescent="0.2">
      <c r="A4290" t="str">
        <f t="shared" si="66"/>
        <v>2024_1053</v>
      </c>
      <c r="D4290" s="276">
        <v>4288</v>
      </c>
      <c r="E4290" s="121">
        <v>1053</v>
      </c>
      <c r="F4290" s="121" t="s">
        <v>45</v>
      </c>
      <c r="G4290" s="121">
        <v>1053</v>
      </c>
      <c r="H4290" s="121">
        <v>2024</v>
      </c>
      <c r="I4290" s="121">
        <v>0</v>
      </c>
      <c r="J4290" s="121">
        <v>1</v>
      </c>
      <c r="K4290" s="121">
        <v>16139.5</v>
      </c>
      <c r="L4290" s="121">
        <v>14904.2</v>
      </c>
      <c r="M4290" s="121">
        <v>16834220.940000001</v>
      </c>
      <c r="N4290" s="121">
        <v>14984421.050000001</v>
      </c>
      <c r="O4290" s="121">
        <v>15970868.6</v>
      </c>
      <c r="P4290" s="121">
        <v>10115573.42</v>
      </c>
      <c r="Q4290" s="121">
        <v>1043.04</v>
      </c>
    </row>
    <row r="4291" spans="1:17" ht="38.25" x14ac:dyDescent="0.2">
      <c r="A4291" t="str">
        <f t="shared" si="66"/>
        <v>2024_1062</v>
      </c>
      <c r="D4291" s="276">
        <v>4289</v>
      </c>
      <c r="E4291" s="121">
        <v>1062</v>
      </c>
      <c r="F4291" s="121" t="s">
        <v>46</v>
      </c>
      <c r="G4291" s="121">
        <v>1062</v>
      </c>
      <c r="H4291" s="121">
        <v>2024</v>
      </c>
      <c r="I4291" s="121">
        <v>0</v>
      </c>
      <c r="J4291" s="121">
        <v>1</v>
      </c>
      <c r="K4291" s="121">
        <v>1174.2</v>
      </c>
      <c r="L4291" s="121">
        <v>1352.3</v>
      </c>
      <c r="M4291" s="121">
        <v>699141.21</v>
      </c>
      <c r="N4291" s="121">
        <v>674536.55</v>
      </c>
      <c r="O4291" s="121">
        <v>686382.95</v>
      </c>
      <c r="P4291" s="121">
        <v>505641.14</v>
      </c>
      <c r="Q4291" s="121">
        <v>595.41999999999996</v>
      </c>
    </row>
    <row r="4292" spans="1:17" ht="25.5" x14ac:dyDescent="0.2">
      <c r="A4292" t="str">
        <f t="shared" ref="A4292:A4355" si="67">CONCATENATE(H4292,"_",G4292)</f>
        <v>2024_1071</v>
      </c>
      <c r="D4292" s="276">
        <v>4290</v>
      </c>
      <c r="E4292" s="121">
        <v>1071</v>
      </c>
      <c r="F4292" s="121" t="s">
        <v>47</v>
      </c>
      <c r="G4292" s="121">
        <v>1071</v>
      </c>
      <c r="H4292" s="121">
        <v>2024</v>
      </c>
      <c r="I4292" s="121">
        <v>0</v>
      </c>
      <c r="J4292" s="121">
        <v>1</v>
      </c>
      <c r="K4292" s="121">
        <v>1330.5</v>
      </c>
      <c r="L4292" s="121">
        <v>1258.0999999999999</v>
      </c>
      <c r="M4292" s="121">
        <v>1252633.93</v>
      </c>
      <c r="N4292" s="121">
        <v>594693.68999999994</v>
      </c>
      <c r="O4292" s="121">
        <v>649470.29</v>
      </c>
      <c r="P4292" s="121">
        <v>862335.05</v>
      </c>
      <c r="Q4292" s="121">
        <v>941.48</v>
      </c>
    </row>
    <row r="4293" spans="1:17" ht="25.5" x14ac:dyDescent="0.2">
      <c r="A4293" t="str">
        <f t="shared" si="67"/>
        <v>2024_1089</v>
      </c>
      <c r="D4293" s="276">
        <v>4291</v>
      </c>
      <c r="E4293" s="121">
        <v>1089</v>
      </c>
      <c r="F4293" s="121" t="s">
        <v>48</v>
      </c>
      <c r="G4293" s="121">
        <v>1089</v>
      </c>
      <c r="H4293" s="121">
        <v>2024</v>
      </c>
      <c r="I4293" s="121">
        <v>0</v>
      </c>
      <c r="J4293" s="121">
        <v>1</v>
      </c>
      <c r="K4293" s="121">
        <v>420.9</v>
      </c>
      <c r="L4293" s="121">
        <v>399.8</v>
      </c>
      <c r="M4293" s="121">
        <v>583238.15</v>
      </c>
      <c r="N4293" s="121">
        <v>300022.49</v>
      </c>
      <c r="O4293" s="121">
        <v>304498.49</v>
      </c>
      <c r="P4293" s="121">
        <v>377199.92</v>
      </c>
      <c r="Q4293" s="121">
        <v>1385.69</v>
      </c>
    </row>
    <row r="4294" spans="1:17" ht="25.5" x14ac:dyDescent="0.2">
      <c r="A4294" t="str">
        <f t="shared" si="67"/>
        <v>2024_1080</v>
      </c>
      <c r="D4294" s="276">
        <v>4292</v>
      </c>
      <c r="E4294" s="121">
        <v>1080</v>
      </c>
      <c r="F4294" s="121" t="s">
        <v>327</v>
      </c>
      <c r="G4294" s="121">
        <v>1080</v>
      </c>
      <c r="H4294" s="121">
        <v>2024</v>
      </c>
      <c r="I4294" s="121">
        <v>0</v>
      </c>
      <c r="J4294" s="121">
        <v>1</v>
      </c>
      <c r="K4294" s="121">
        <v>467.3</v>
      </c>
      <c r="L4294" s="121">
        <v>456.1</v>
      </c>
      <c r="M4294" s="121">
        <v>195891.9</v>
      </c>
      <c r="N4294" s="121">
        <v>121953.83</v>
      </c>
      <c r="O4294" s="121">
        <v>132310.73000000001</v>
      </c>
      <c r="P4294" s="121">
        <v>176842.35</v>
      </c>
      <c r="Q4294" s="121">
        <v>419.2</v>
      </c>
    </row>
    <row r="4295" spans="1:17" ht="25.5" x14ac:dyDescent="0.2">
      <c r="A4295" t="str">
        <f t="shared" si="67"/>
        <v>2024_1082</v>
      </c>
      <c r="D4295" s="276">
        <v>4293</v>
      </c>
      <c r="E4295" s="121">
        <v>1082</v>
      </c>
      <c r="F4295" s="121" t="s">
        <v>296</v>
      </c>
      <c r="G4295" s="121">
        <v>1082</v>
      </c>
      <c r="H4295" s="121">
        <v>2024</v>
      </c>
      <c r="I4295" s="121">
        <v>0</v>
      </c>
      <c r="J4295" s="121">
        <v>1</v>
      </c>
      <c r="K4295" s="121">
        <v>1472.6</v>
      </c>
      <c r="L4295" s="121">
        <v>1526.3</v>
      </c>
      <c r="M4295" s="121">
        <v>1351149.25</v>
      </c>
      <c r="N4295" s="121">
        <v>684275.22</v>
      </c>
      <c r="O4295" s="121">
        <v>745319.73</v>
      </c>
      <c r="P4295" s="121">
        <v>725919.66</v>
      </c>
      <c r="Q4295" s="121">
        <v>917.53</v>
      </c>
    </row>
    <row r="4296" spans="1:17" ht="25.5" x14ac:dyDescent="0.2">
      <c r="A4296" t="str">
        <f t="shared" si="67"/>
        <v>2024_1093</v>
      </c>
      <c r="D4296" s="276">
        <v>4294</v>
      </c>
      <c r="E4296" s="121">
        <v>1093</v>
      </c>
      <c r="F4296" s="121" t="s">
        <v>49</v>
      </c>
      <c r="G4296" s="121">
        <v>1093</v>
      </c>
      <c r="H4296" s="121">
        <v>2024</v>
      </c>
      <c r="I4296" s="121">
        <v>0</v>
      </c>
      <c r="J4296" s="121">
        <v>1</v>
      </c>
      <c r="K4296" s="121">
        <v>632.4</v>
      </c>
      <c r="L4296" s="121">
        <v>643.20000000000005</v>
      </c>
      <c r="M4296" s="121">
        <v>345340.13</v>
      </c>
      <c r="N4296" s="121">
        <v>340194.42</v>
      </c>
      <c r="O4296" s="121">
        <v>347377.84</v>
      </c>
      <c r="P4296" s="121">
        <v>372057.18</v>
      </c>
      <c r="Q4296" s="121">
        <v>546.08000000000004</v>
      </c>
    </row>
    <row r="4297" spans="1:17" ht="25.5" x14ac:dyDescent="0.2">
      <c r="A4297" t="str">
        <f t="shared" si="67"/>
        <v>2024_1079</v>
      </c>
      <c r="D4297" s="276">
        <v>4295</v>
      </c>
      <c r="E4297" s="121">
        <v>1079</v>
      </c>
      <c r="F4297" s="121" t="s">
        <v>50</v>
      </c>
      <c r="G4297" s="121">
        <v>1079</v>
      </c>
      <c r="H4297" s="121">
        <v>2024</v>
      </c>
      <c r="I4297" s="121">
        <v>0</v>
      </c>
      <c r="J4297" s="121">
        <v>1</v>
      </c>
      <c r="K4297" s="121">
        <v>811.5</v>
      </c>
      <c r="L4297" s="121">
        <v>1196.2</v>
      </c>
      <c r="M4297" s="277">
        <v>-168217.72</v>
      </c>
      <c r="N4297" s="121">
        <v>0</v>
      </c>
      <c r="O4297" s="121">
        <v>0</v>
      </c>
      <c r="P4297" s="121">
        <v>306363.74</v>
      </c>
      <c r="Q4297" s="277">
        <v>-207.29</v>
      </c>
    </row>
    <row r="4298" spans="1:17" ht="25.5" x14ac:dyDescent="0.2">
      <c r="A4298" t="str">
        <f t="shared" si="67"/>
        <v>2024_1095</v>
      </c>
      <c r="D4298" s="276">
        <v>4296</v>
      </c>
      <c r="E4298" s="121">
        <v>1095</v>
      </c>
      <c r="F4298" s="121" t="s">
        <v>51</v>
      </c>
      <c r="G4298" s="121">
        <v>1095</v>
      </c>
      <c r="H4298" s="121">
        <v>2024</v>
      </c>
      <c r="I4298" s="121">
        <v>0</v>
      </c>
      <c r="J4298" s="121">
        <v>1</v>
      </c>
      <c r="K4298" s="121">
        <v>759.4</v>
      </c>
      <c r="L4298" s="121">
        <v>750.4</v>
      </c>
      <c r="M4298" s="121">
        <v>118576.15</v>
      </c>
      <c r="N4298" s="121">
        <v>250402.57</v>
      </c>
      <c r="O4298" s="121">
        <v>258969.11</v>
      </c>
      <c r="P4298" s="121">
        <v>354583.96</v>
      </c>
      <c r="Q4298" s="121">
        <v>156.13999999999999</v>
      </c>
    </row>
    <row r="4299" spans="1:17" ht="25.5" x14ac:dyDescent="0.2">
      <c r="A4299" t="str">
        <f t="shared" si="67"/>
        <v>2024_4772</v>
      </c>
      <c r="D4299" s="276">
        <v>4297</v>
      </c>
      <c r="E4299" s="121">
        <v>4772</v>
      </c>
      <c r="F4299" s="121" t="s">
        <v>52</v>
      </c>
      <c r="G4299" s="121">
        <v>4772</v>
      </c>
      <c r="H4299" s="121">
        <v>2024</v>
      </c>
      <c r="I4299" s="121">
        <v>0</v>
      </c>
      <c r="J4299" s="121">
        <v>1</v>
      </c>
      <c r="K4299" s="121">
        <v>782.8</v>
      </c>
      <c r="L4299" s="121">
        <v>723.3</v>
      </c>
      <c r="M4299" s="121">
        <v>652745.63</v>
      </c>
      <c r="N4299" s="121">
        <v>748151</v>
      </c>
      <c r="O4299" s="121">
        <v>786444.3</v>
      </c>
      <c r="P4299" s="121">
        <v>561956.44999999995</v>
      </c>
      <c r="Q4299" s="121">
        <v>833.86</v>
      </c>
    </row>
    <row r="4300" spans="1:17" x14ac:dyDescent="0.2">
      <c r="A4300" t="str">
        <f t="shared" si="67"/>
        <v>2024_1107</v>
      </c>
      <c r="D4300" s="276">
        <v>4298</v>
      </c>
      <c r="E4300" s="121">
        <v>1107</v>
      </c>
      <c r="F4300" s="121" t="s">
        <v>53</v>
      </c>
      <c r="G4300" s="121">
        <v>1107</v>
      </c>
      <c r="H4300" s="121">
        <v>2024</v>
      </c>
      <c r="I4300" s="121">
        <v>0</v>
      </c>
      <c r="J4300" s="121">
        <v>1</v>
      </c>
      <c r="K4300" s="121">
        <v>1310.3</v>
      </c>
      <c r="L4300" s="121">
        <v>1259.3</v>
      </c>
      <c r="M4300" s="121">
        <v>1020555.8</v>
      </c>
      <c r="N4300" s="121">
        <v>25212.46</v>
      </c>
      <c r="O4300" s="121">
        <v>25426.36</v>
      </c>
      <c r="P4300" s="121">
        <v>426099.69</v>
      </c>
      <c r="Q4300" s="121">
        <v>778.87</v>
      </c>
    </row>
    <row r="4301" spans="1:17" ht="25.5" x14ac:dyDescent="0.2">
      <c r="A4301" t="str">
        <f t="shared" si="67"/>
        <v>2024_1116</v>
      </c>
      <c r="D4301" s="276">
        <v>4299</v>
      </c>
      <c r="E4301" s="121">
        <v>1116</v>
      </c>
      <c r="F4301" s="121" t="s">
        <v>54</v>
      </c>
      <c r="G4301" s="121">
        <v>1116</v>
      </c>
      <c r="H4301" s="121">
        <v>2024</v>
      </c>
      <c r="I4301" s="121">
        <v>0</v>
      </c>
      <c r="J4301" s="121">
        <v>1</v>
      </c>
      <c r="K4301" s="121">
        <v>1469.4</v>
      </c>
      <c r="L4301" s="121">
        <v>1426</v>
      </c>
      <c r="M4301" s="121">
        <v>348738.85</v>
      </c>
      <c r="N4301" s="121">
        <v>797929.77</v>
      </c>
      <c r="O4301" s="121">
        <v>829965.56</v>
      </c>
      <c r="P4301" s="121">
        <v>953926.2</v>
      </c>
      <c r="Q4301" s="121">
        <v>237.33</v>
      </c>
    </row>
    <row r="4302" spans="1:17" ht="25.5" x14ac:dyDescent="0.2">
      <c r="A4302" t="str">
        <f t="shared" si="67"/>
        <v>2024_1134</v>
      </c>
      <c r="D4302" s="276">
        <v>4300</v>
      </c>
      <c r="E4302" s="121">
        <v>1134</v>
      </c>
      <c r="F4302" s="121" t="s">
        <v>55</v>
      </c>
      <c r="G4302" s="121">
        <v>1134</v>
      </c>
      <c r="H4302" s="121">
        <v>2024</v>
      </c>
      <c r="I4302" s="121">
        <v>0</v>
      </c>
      <c r="J4302" s="121">
        <v>1</v>
      </c>
      <c r="K4302" s="121">
        <v>278.2</v>
      </c>
      <c r="L4302" s="121">
        <v>163.80000000000001</v>
      </c>
      <c r="M4302" s="121">
        <v>706733.27</v>
      </c>
      <c r="N4302" s="121">
        <v>230579.93</v>
      </c>
      <c r="O4302" s="121">
        <v>262695.93</v>
      </c>
      <c r="P4302" s="121">
        <v>136998.25</v>
      </c>
      <c r="Q4302" s="121">
        <v>2540.38</v>
      </c>
    </row>
    <row r="4303" spans="1:17" x14ac:dyDescent="0.2">
      <c r="A4303" t="str">
        <f t="shared" si="67"/>
        <v>2024_1152</v>
      </c>
      <c r="D4303" s="276">
        <v>4301</v>
      </c>
      <c r="E4303" s="121">
        <v>1152</v>
      </c>
      <c r="F4303" s="121" t="s">
        <v>56</v>
      </c>
      <c r="G4303" s="121">
        <v>1152</v>
      </c>
      <c r="H4303" s="121">
        <v>2024</v>
      </c>
      <c r="I4303" s="121">
        <v>0</v>
      </c>
      <c r="J4303" s="121">
        <v>1</v>
      </c>
      <c r="K4303" s="121">
        <v>1039.3</v>
      </c>
      <c r="L4303" s="121">
        <v>1167.0999999999999</v>
      </c>
      <c r="M4303" s="121">
        <v>996964.82</v>
      </c>
      <c r="N4303" s="121">
        <v>430351.45</v>
      </c>
      <c r="O4303" s="121">
        <v>486594.19</v>
      </c>
      <c r="P4303" s="121">
        <v>496535.3</v>
      </c>
      <c r="Q4303" s="121">
        <v>959.27</v>
      </c>
    </row>
    <row r="4304" spans="1:17" x14ac:dyDescent="0.2">
      <c r="A4304" t="str">
        <f t="shared" si="67"/>
        <v>2024_1197</v>
      </c>
      <c r="D4304" s="276">
        <v>4302</v>
      </c>
      <c r="E4304" s="121">
        <v>1197</v>
      </c>
      <c r="F4304" s="121" t="s">
        <v>57</v>
      </c>
      <c r="G4304" s="121">
        <v>1197</v>
      </c>
      <c r="H4304" s="121">
        <v>2024</v>
      </c>
      <c r="I4304" s="121">
        <v>0</v>
      </c>
      <c r="J4304" s="121">
        <v>1</v>
      </c>
      <c r="K4304" s="121">
        <v>958.7</v>
      </c>
      <c r="L4304" s="121">
        <v>1005.6</v>
      </c>
      <c r="M4304" s="121">
        <v>992981.97</v>
      </c>
      <c r="N4304" s="121">
        <v>900144.85</v>
      </c>
      <c r="O4304" s="121">
        <v>921568.2</v>
      </c>
      <c r="P4304" s="121">
        <v>378160.42</v>
      </c>
      <c r="Q4304" s="121">
        <v>1035.76</v>
      </c>
    </row>
    <row r="4305" spans="1:17" ht="38.25" x14ac:dyDescent="0.2">
      <c r="A4305" t="str">
        <f t="shared" si="67"/>
        <v>2024_1206</v>
      </c>
      <c r="D4305" s="276">
        <v>4303</v>
      </c>
      <c r="E4305" s="121">
        <v>1206</v>
      </c>
      <c r="F4305" s="121" t="s">
        <v>58</v>
      </c>
      <c r="G4305" s="121">
        <v>1206</v>
      </c>
      <c r="H4305" s="121">
        <v>2024</v>
      </c>
      <c r="I4305" s="121">
        <v>0</v>
      </c>
      <c r="J4305" s="121">
        <v>1</v>
      </c>
      <c r="K4305" s="121">
        <v>975.6</v>
      </c>
      <c r="L4305" s="121">
        <v>939</v>
      </c>
      <c r="M4305" s="121">
        <v>173606.7</v>
      </c>
      <c r="N4305" s="121">
        <v>501102.92</v>
      </c>
      <c r="O4305" s="121">
        <v>511235.1</v>
      </c>
      <c r="P4305" s="121">
        <v>743775.14</v>
      </c>
      <c r="Q4305" s="121">
        <v>177.95</v>
      </c>
    </row>
    <row r="4306" spans="1:17" x14ac:dyDescent="0.2">
      <c r="A4306" t="str">
        <f t="shared" si="67"/>
        <v>2024_1211</v>
      </c>
      <c r="D4306" s="276">
        <v>4304</v>
      </c>
      <c r="E4306" s="121">
        <v>1211</v>
      </c>
      <c r="F4306" s="121" t="s">
        <v>59</v>
      </c>
      <c r="G4306" s="121">
        <v>1211</v>
      </c>
      <c r="H4306" s="121">
        <v>2024</v>
      </c>
      <c r="I4306" s="121">
        <v>0</v>
      </c>
      <c r="J4306" s="121">
        <v>1</v>
      </c>
      <c r="K4306" s="121">
        <v>1429.1</v>
      </c>
      <c r="L4306" s="121">
        <v>1273.5</v>
      </c>
      <c r="M4306" s="121">
        <v>512403.99</v>
      </c>
      <c r="N4306" s="121">
        <v>750565.85</v>
      </c>
      <c r="O4306" s="121">
        <v>779159.41</v>
      </c>
      <c r="P4306" s="121">
        <v>590173.35</v>
      </c>
      <c r="Q4306" s="121">
        <v>358.55</v>
      </c>
    </row>
    <row r="4307" spans="1:17" ht="25.5" x14ac:dyDescent="0.2">
      <c r="A4307" t="str">
        <f t="shared" si="67"/>
        <v>2024_1215</v>
      </c>
      <c r="D4307" s="276">
        <v>4305</v>
      </c>
      <c r="E4307" s="121">
        <v>1215</v>
      </c>
      <c r="F4307" s="121" t="s">
        <v>60</v>
      </c>
      <c r="G4307" s="121">
        <v>1215</v>
      </c>
      <c r="H4307" s="121">
        <v>2024</v>
      </c>
      <c r="I4307" s="121">
        <v>0</v>
      </c>
      <c r="J4307" s="121">
        <v>1</v>
      </c>
      <c r="K4307" s="121">
        <v>280.60000000000002</v>
      </c>
      <c r="L4307" s="121">
        <v>273</v>
      </c>
      <c r="M4307" s="121">
        <v>70312.37</v>
      </c>
      <c r="N4307" s="121">
        <v>200632.66</v>
      </c>
      <c r="O4307" s="121">
        <v>203585.46</v>
      </c>
      <c r="P4307" s="121">
        <v>157112.62</v>
      </c>
      <c r="Q4307" s="121">
        <v>250.58</v>
      </c>
    </row>
    <row r="4308" spans="1:17" ht="38.25" x14ac:dyDescent="0.2">
      <c r="A4308" t="str">
        <f t="shared" si="67"/>
        <v>2024_1218</v>
      </c>
      <c r="D4308" s="276">
        <v>4306</v>
      </c>
      <c r="E4308" s="121">
        <v>1218</v>
      </c>
      <c r="F4308" s="121" t="s">
        <v>61</v>
      </c>
      <c r="G4308" s="121">
        <v>1218</v>
      </c>
      <c r="H4308" s="121">
        <v>2024</v>
      </c>
      <c r="I4308" s="121">
        <v>0</v>
      </c>
      <c r="J4308" s="121">
        <v>1</v>
      </c>
      <c r="K4308" s="121">
        <v>265</v>
      </c>
      <c r="L4308" s="121">
        <v>51</v>
      </c>
      <c r="M4308" s="121">
        <v>495191.16</v>
      </c>
      <c r="N4308" s="121">
        <v>274921.64</v>
      </c>
      <c r="O4308" s="121">
        <v>284388.37</v>
      </c>
      <c r="P4308" s="121">
        <v>198529.72</v>
      </c>
      <c r="Q4308" s="121">
        <v>1868.65</v>
      </c>
    </row>
    <row r="4309" spans="1:17" ht="25.5" x14ac:dyDescent="0.2">
      <c r="A4309" t="str">
        <f t="shared" si="67"/>
        <v>2024_2763</v>
      </c>
      <c r="D4309" s="276">
        <v>4307</v>
      </c>
      <c r="E4309" s="121">
        <v>2763</v>
      </c>
      <c r="F4309" s="121" t="s">
        <v>62</v>
      </c>
      <c r="G4309" s="121">
        <v>2763</v>
      </c>
      <c r="H4309" s="121">
        <v>2024</v>
      </c>
      <c r="I4309" s="121">
        <v>0</v>
      </c>
      <c r="J4309" s="121">
        <v>1</v>
      </c>
      <c r="K4309" s="121">
        <v>628</v>
      </c>
      <c r="L4309" s="121">
        <v>1737</v>
      </c>
      <c r="M4309" s="121">
        <v>324811.53000000003</v>
      </c>
      <c r="N4309" s="121">
        <v>351164.04</v>
      </c>
      <c r="O4309" s="121">
        <v>392249.53</v>
      </c>
      <c r="P4309" s="121">
        <v>327381.23</v>
      </c>
      <c r="Q4309" s="121">
        <v>517.22</v>
      </c>
    </row>
    <row r="4310" spans="1:17" ht="38.25" x14ac:dyDescent="0.2">
      <c r="A4310" t="str">
        <f t="shared" si="67"/>
        <v>2024_1221</v>
      </c>
      <c r="D4310" s="276">
        <v>4308</v>
      </c>
      <c r="E4310" s="121">
        <v>1221</v>
      </c>
      <c r="F4310" s="121" t="s">
        <v>328</v>
      </c>
      <c r="G4310" s="121">
        <v>1221</v>
      </c>
      <c r="H4310" s="121">
        <v>2024</v>
      </c>
      <c r="I4310" s="121">
        <v>0</v>
      </c>
      <c r="J4310" s="121">
        <v>1</v>
      </c>
      <c r="K4310" s="121">
        <v>3035.9</v>
      </c>
      <c r="L4310" s="121">
        <v>2989</v>
      </c>
      <c r="M4310" s="121">
        <v>514612.47999999998</v>
      </c>
      <c r="N4310" s="121">
        <v>1409317.64</v>
      </c>
      <c r="O4310" s="121">
        <v>1432087.79</v>
      </c>
      <c r="P4310" s="121">
        <v>1175033.46</v>
      </c>
      <c r="Q4310" s="121">
        <v>169.51</v>
      </c>
    </row>
    <row r="4311" spans="1:17" ht="25.5" x14ac:dyDescent="0.2">
      <c r="A4311" t="str">
        <f t="shared" si="67"/>
        <v>2024_1233</v>
      </c>
      <c r="D4311" s="276">
        <v>4309</v>
      </c>
      <c r="E4311" s="121">
        <v>1233</v>
      </c>
      <c r="F4311" s="121" t="s">
        <v>63</v>
      </c>
      <c r="G4311" s="121">
        <v>1233</v>
      </c>
      <c r="H4311" s="121">
        <v>2024</v>
      </c>
      <c r="I4311" s="121">
        <v>0</v>
      </c>
      <c r="J4311" s="121">
        <v>1</v>
      </c>
      <c r="K4311" s="121">
        <v>1159.2</v>
      </c>
      <c r="L4311" s="121">
        <v>1401.4</v>
      </c>
      <c r="M4311" s="121">
        <v>1424488.93</v>
      </c>
      <c r="N4311" s="121">
        <v>458548.24</v>
      </c>
      <c r="O4311" s="121">
        <v>528237.57999999996</v>
      </c>
      <c r="P4311" s="121">
        <v>396859.81</v>
      </c>
      <c r="Q4311" s="121">
        <v>1228.8599999999999</v>
      </c>
    </row>
    <row r="4312" spans="1:17" x14ac:dyDescent="0.2">
      <c r="A4312" t="str">
        <f t="shared" si="67"/>
        <v>2024_1278</v>
      </c>
      <c r="D4312" s="276">
        <v>4310</v>
      </c>
      <c r="E4312" s="121">
        <v>1278</v>
      </c>
      <c r="F4312" s="121" t="s">
        <v>64</v>
      </c>
      <c r="G4312" s="121">
        <v>1278</v>
      </c>
      <c r="H4312" s="121">
        <v>2024</v>
      </c>
      <c r="I4312" s="121">
        <v>0</v>
      </c>
      <c r="J4312" s="121">
        <v>1</v>
      </c>
      <c r="K4312" s="121">
        <v>3558.4</v>
      </c>
      <c r="L4312" s="121">
        <v>3168.4</v>
      </c>
      <c r="M4312" s="121">
        <v>1073261.29</v>
      </c>
      <c r="N4312" s="121">
        <v>980296.86</v>
      </c>
      <c r="O4312" s="121">
        <v>1010849.74</v>
      </c>
      <c r="P4312" s="121">
        <v>923821.02</v>
      </c>
      <c r="Q4312" s="121">
        <v>301.61</v>
      </c>
    </row>
    <row r="4313" spans="1:17" ht="25.5" x14ac:dyDescent="0.2">
      <c r="A4313" t="str">
        <f t="shared" si="67"/>
        <v>2024_1332</v>
      </c>
      <c r="D4313" s="276">
        <v>4311</v>
      </c>
      <c r="E4313" s="121">
        <v>1332</v>
      </c>
      <c r="F4313" s="121" t="s">
        <v>65</v>
      </c>
      <c r="G4313" s="121">
        <v>1332</v>
      </c>
      <c r="H4313" s="121">
        <v>2024</v>
      </c>
      <c r="I4313" s="121">
        <v>0</v>
      </c>
      <c r="J4313" s="121">
        <v>1</v>
      </c>
      <c r="K4313" s="121">
        <v>710.6</v>
      </c>
      <c r="L4313" s="121">
        <v>655.1</v>
      </c>
      <c r="M4313" s="121">
        <v>213277.94</v>
      </c>
      <c r="N4313" s="121">
        <v>145577.06</v>
      </c>
      <c r="O4313" s="121">
        <v>151200.89000000001</v>
      </c>
      <c r="P4313" s="121">
        <v>308448.90000000002</v>
      </c>
      <c r="Q4313" s="121">
        <v>300.14</v>
      </c>
    </row>
    <row r="4314" spans="1:17" ht="38.25" x14ac:dyDescent="0.2">
      <c r="A4314" t="str">
        <f t="shared" si="67"/>
        <v>2024_1337</v>
      </c>
      <c r="D4314" s="276">
        <v>4312</v>
      </c>
      <c r="E4314" s="121">
        <v>1337</v>
      </c>
      <c r="F4314" s="121" t="s">
        <v>329</v>
      </c>
      <c r="G4314" s="121">
        <v>1337</v>
      </c>
      <c r="H4314" s="121">
        <v>2024</v>
      </c>
      <c r="I4314" s="121">
        <v>0</v>
      </c>
      <c r="J4314" s="121">
        <v>1</v>
      </c>
      <c r="K4314" s="121">
        <v>5075.2</v>
      </c>
      <c r="L4314" s="121">
        <v>5445.2</v>
      </c>
      <c r="M4314" s="121">
        <v>7954753.1799999997</v>
      </c>
      <c r="N4314" s="121">
        <v>4392925.8099999996</v>
      </c>
      <c r="O4314" s="121">
        <v>4746758.09</v>
      </c>
      <c r="P4314" s="121">
        <v>2242213.17</v>
      </c>
      <c r="Q4314" s="121">
        <v>1567.38</v>
      </c>
    </row>
    <row r="4315" spans="1:17" ht="25.5" x14ac:dyDescent="0.2">
      <c r="A4315" t="str">
        <f t="shared" si="67"/>
        <v>2024_1350</v>
      </c>
      <c r="D4315" s="276">
        <v>4313</v>
      </c>
      <c r="E4315" s="121">
        <v>1350</v>
      </c>
      <c r="F4315" s="121" t="s">
        <v>66</v>
      </c>
      <c r="G4315" s="121">
        <v>1350</v>
      </c>
      <c r="H4315" s="121">
        <v>2024</v>
      </c>
      <c r="I4315" s="121">
        <v>0</v>
      </c>
      <c r="J4315" s="121">
        <v>1</v>
      </c>
      <c r="K4315" s="121">
        <v>441.7</v>
      </c>
      <c r="L4315" s="121">
        <v>375.2</v>
      </c>
      <c r="M4315" s="121">
        <v>450246.87</v>
      </c>
      <c r="N4315" s="121">
        <v>426676.55</v>
      </c>
      <c r="O4315" s="121">
        <v>428305.97</v>
      </c>
      <c r="P4315" s="121">
        <v>325328.71000000002</v>
      </c>
      <c r="Q4315" s="121">
        <v>1019.35</v>
      </c>
    </row>
    <row r="4316" spans="1:17" ht="25.5" x14ac:dyDescent="0.2">
      <c r="A4316" t="str">
        <f t="shared" si="67"/>
        <v>2024_1359</v>
      </c>
      <c r="D4316" s="276">
        <v>4314</v>
      </c>
      <c r="E4316" s="121">
        <v>1359</v>
      </c>
      <c r="F4316" s="121" t="s">
        <v>330</v>
      </c>
      <c r="G4316" s="121">
        <v>1359</v>
      </c>
      <c r="H4316" s="121">
        <v>2024</v>
      </c>
      <c r="I4316" s="121">
        <v>0</v>
      </c>
      <c r="J4316" s="121">
        <v>1</v>
      </c>
      <c r="K4316" s="121">
        <v>454.9</v>
      </c>
      <c r="L4316" s="121">
        <v>345.1</v>
      </c>
      <c r="M4316" s="121">
        <v>106938.71</v>
      </c>
      <c r="N4316" s="121">
        <v>251644.83</v>
      </c>
      <c r="O4316" s="121">
        <v>253171.31</v>
      </c>
      <c r="P4316" s="121">
        <v>341778.27</v>
      </c>
      <c r="Q4316" s="121">
        <v>235.08</v>
      </c>
    </row>
    <row r="4317" spans="1:17" ht="25.5" x14ac:dyDescent="0.2">
      <c r="A4317" t="str">
        <f t="shared" si="67"/>
        <v>2024_1368</v>
      </c>
      <c r="D4317" s="276">
        <v>4315</v>
      </c>
      <c r="E4317" s="121">
        <v>1368</v>
      </c>
      <c r="F4317" s="121" t="s">
        <v>67</v>
      </c>
      <c r="G4317" s="121">
        <v>1368</v>
      </c>
      <c r="H4317" s="121">
        <v>2024</v>
      </c>
      <c r="I4317" s="121">
        <v>0</v>
      </c>
      <c r="J4317" s="121">
        <v>1</v>
      </c>
      <c r="K4317" s="121">
        <v>757.2</v>
      </c>
      <c r="L4317" s="121">
        <v>641</v>
      </c>
      <c r="M4317" s="121">
        <v>1477934.7</v>
      </c>
      <c r="N4317" s="121">
        <v>223771.84</v>
      </c>
      <c r="O4317" s="121">
        <v>265265.86</v>
      </c>
      <c r="P4317" s="121">
        <v>279234.34999999998</v>
      </c>
      <c r="Q4317" s="121">
        <v>1951.84</v>
      </c>
    </row>
    <row r="4318" spans="1:17" ht="38.25" x14ac:dyDescent="0.2">
      <c r="A4318" t="str">
        <f t="shared" si="67"/>
        <v>2024_1413</v>
      </c>
      <c r="D4318" s="276">
        <v>4316</v>
      </c>
      <c r="E4318" s="121">
        <v>1413</v>
      </c>
      <c r="F4318" s="121" t="s">
        <v>68</v>
      </c>
      <c r="G4318" s="121">
        <v>1413</v>
      </c>
      <c r="H4318" s="121">
        <v>2024</v>
      </c>
      <c r="I4318" s="121">
        <v>0</v>
      </c>
      <c r="J4318" s="121">
        <v>1</v>
      </c>
      <c r="K4318" s="121">
        <v>435</v>
      </c>
      <c r="L4318" s="121">
        <v>412</v>
      </c>
      <c r="M4318" s="121">
        <v>120695.61</v>
      </c>
      <c r="N4318" s="121">
        <v>225725.13</v>
      </c>
      <c r="O4318" s="121">
        <v>231445.76000000001</v>
      </c>
      <c r="P4318" s="121">
        <v>202311.48</v>
      </c>
      <c r="Q4318" s="121">
        <v>277.45999999999998</v>
      </c>
    </row>
    <row r="4319" spans="1:17" x14ac:dyDescent="0.2">
      <c r="A4319" t="str">
        <f t="shared" si="67"/>
        <v>2024_1431</v>
      </c>
      <c r="D4319" s="276">
        <v>4317</v>
      </c>
      <c r="E4319" s="121">
        <v>1431</v>
      </c>
      <c r="F4319" s="121" t="s">
        <v>69</v>
      </c>
      <c r="G4319" s="121">
        <v>1431</v>
      </c>
      <c r="H4319" s="121">
        <v>2024</v>
      </c>
      <c r="I4319" s="121">
        <v>0</v>
      </c>
      <c r="J4319" s="121">
        <v>1</v>
      </c>
      <c r="K4319" s="121">
        <v>376.2</v>
      </c>
      <c r="L4319" s="121">
        <v>382.9</v>
      </c>
      <c r="M4319" s="121">
        <v>783192.22</v>
      </c>
      <c r="N4319" s="121">
        <v>140190.93</v>
      </c>
      <c r="O4319" s="121">
        <v>193460.66</v>
      </c>
      <c r="P4319" s="121">
        <v>346741</v>
      </c>
      <c r="Q4319" s="121">
        <v>2081.85</v>
      </c>
    </row>
    <row r="4320" spans="1:17" ht="25.5" x14ac:dyDescent="0.2">
      <c r="A4320" t="str">
        <f t="shared" si="67"/>
        <v>2024_1476</v>
      </c>
      <c r="D4320" s="276">
        <v>4318</v>
      </c>
      <c r="E4320" s="121">
        <v>1476</v>
      </c>
      <c r="F4320" s="121" t="s">
        <v>70</v>
      </c>
      <c r="G4320" s="121">
        <v>1476</v>
      </c>
      <c r="H4320" s="121">
        <v>2024</v>
      </c>
      <c r="I4320" s="121">
        <v>0</v>
      </c>
      <c r="J4320" s="121">
        <v>1</v>
      </c>
      <c r="K4320" s="121">
        <v>8632.4</v>
      </c>
      <c r="L4320" s="121">
        <v>8016.8</v>
      </c>
      <c r="M4320" s="121">
        <v>1825077.39</v>
      </c>
      <c r="N4320" s="121">
        <v>2006252.15</v>
      </c>
      <c r="O4320" s="121">
        <v>2045884.13</v>
      </c>
      <c r="P4320" s="121">
        <v>2132817.29</v>
      </c>
      <c r="Q4320" s="121">
        <v>211.42</v>
      </c>
    </row>
    <row r="4321" spans="1:17" x14ac:dyDescent="0.2">
      <c r="A4321" t="str">
        <f t="shared" si="67"/>
        <v>2024_1503</v>
      </c>
      <c r="D4321" s="276">
        <v>4319</v>
      </c>
      <c r="E4321" s="121">
        <v>1503</v>
      </c>
      <c r="F4321" s="121" t="s">
        <v>71</v>
      </c>
      <c r="G4321" s="121">
        <v>1503</v>
      </c>
      <c r="H4321" s="121">
        <v>2024</v>
      </c>
      <c r="I4321" s="121">
        <v>0</v>
      </c>
      <c r="J4321" s="121">
        <v>1</v>
      </c>
      <c r="K4321" s="121">
        <v>1369.4</v>
      </c>
      <c r="L4321" s="121">
        <v>1315.1</v>
      </c>
      <c r="M4321" s="121">
        <v>3702126.11</v>
      </c>
      <c r="N4321" s="121">
        <v>3155341.2</v>
      </c>
      <c r="O4321" s="121">
        <v>3745580.31</v>
      </c>
      <c r="P4321" s="121">
        <v>711206.34</v>
      </c>
      <c r="Q4321" s="121">
        <v>2703.47</v>
      </c>
    </row>
    <row r="4322" spans="1:17" ht="38.25" x14ac:dyDescent="0.2">
      <c r="A4322" t="str">
        <f t="shared" si="67"/>
        <v>2024_1576</v>
      </c>
      <c r="D4322" s="276">
        <v>4320</v>
      </c>
      <c r="E4322" s="121">
        <v>1576</v>
      </c>
      <c r="F4322" s="121" t="s">
        <v>72</v>
      </c>
      <c r="G4322" s="121">
        <v>1576</v>
      </c>
      <c r="H4322" s="121">
        <v>2024</v>
      </c>
      <c r="I4322" s="121">
        <v>0</v>
      </c>
      <c r="J4322" s="121">
        <v>1</v>
      </c>
      <c r="K4322" s="121">
        <v>3501.5</v>
      </c>
      <c r="L4322" s="121">
        <v>3552.5</v>
      </c>
      <c r="M4322" s="121">
        <v>1274601.22</v>
      </c>
      <c r="N4322" s="121">
        <v>666643.09</v>
      </c>
      <c r="O4322" s="121">
        <v>670756</v>
      </c>
      <c r="P4322" s="121">
        <v>1192731.92</v>
      </c>
      <c r="Q4322" s="121">
        <v>364.02</v>
      </c>
    </row>
    <row r="4323" spans="1:17" x14ac:dyDescent="0.2">
      <c r="A4323" t="str">
        <f t="shared" si="67"/>
        <v>2024_1602</v>
      </c>
      <c r="D4323" s="276">
        <v>4321</v>
      </c>
      <c r="E4323" s="121">
        <v>1602</v>
      </c>
      <c r="F4323" s="121" t="s">
        <v>73</v>
      </c>
      <c r="G4323" s="121">
        <v>1602</v>
      </c>
      <c r="H4323" s="121">
        <v>2024</v>
      </c>
      <c r="I4323" s="121">
        <v>0</v>
      </c>
      <c r="J4323" s="121">
        <v>1</v>
      </c>
      <c r="K4323" s="121">
        <v>442.1</v>
      </c>
      <c r="L4323" s="121">
        <v>650.79999999999995</v>
      </c>
      <c r="M4323" s="121">
        <v>283569.76</v>
      </c>
      <c r="N4323" s="121">
        <v>365880.82</v>
      </c>
      <c r="O4323" s="121">
        <v>367962.94</v>
      </c>
      <c r="P4323" s="121">
        <v>245197.84</v>
      </c>
      <c r="Q4323" s="121">
        <v>641.41999999999996</v>
      </c>
    </row>
    <row r="4324" spans="1:17" x14ac:dyDescent="0.2">
      <c r="A4324" t="str">
        <f t="shared" si="67"/>
        <v>2024_1611</v>
      </c>
      <c r="D4324" s="276">
        <v>4322</v>
      </c>
      <c r="E4324" s="121">
        <v>1611</v>
      </c>
      <c r="F4324" s="121" t="s">
        <v>74</v>
      </c>
      <c r="G4324" s="121">
        <v>1611</v>
      </c>
      <c r="H4324" s="121">
        <v>2024</v>
      </c>
      <c r="I4324" s="121">
        <v>0</v>
      </c>
      <c r="J4324" s="121">
        <v>1</v>
      </c>
      <c r="K4324" s="121">
        <v>13786.1</v>
      </c>
      <c r="L4324" s="121">
        <v>12822.3</v>
      </c>
      <c r="M4324" s="121">
        <v>10189488.92</v>
      </c>
      <c r="N4324" s="121">
        <v>6924550.6799999997</v>
      </c>
      <c r="O4324" s="121">
        <v>7726449.2300000004</v>
      </c>
      <c r="P4324" s="121">
        <v>5563714.5899999999</v>
      </c>
      <c r="Q4324" s="121">
        <v>739.11</v>
      </c>
    </row>
    <row r="4325" spans="1:17" ht="25.5" x14ac:dyDescent="0.2">
      <c r="A4325" t="str">
        <f t="shared" si="67"/>
        <v>2024_1619</v>
      </c>
      <c r="D4325" s="276">
        <v>4323</v>
      </c>
      <c r="E4325" s="121">
        <v>1619</v>
      </c>
      <c r="F4325" s="121" t="s">
        <v>75</v>
      </c>
      <c r="G4325" s="121">
        <v>1619</v>
      </c>
      <c r="H4325" s="121">
        <v>2024</v>
      </c>
      <c r="I4325" s="121">
        <v>0</v>
      </c>
      <c r="J4325" s="121">
        <v>1</v>
      </c>
      <c r="K4325" s="121">
        <v>1117.9000000000001</v>
      </c>
      <c r="L4325" s="121">
        <v>1197.2</v>
      </c>
      <c r="M4325" s="121">
        <v>914053.9</v>
      </c>
      <c r="N4325" s="121">
        <v>566155</v>
      </c>
      <c r="O4325" s="121">
        <v>579018.31000000006</v>
      </c>
      <c r="P4325" s="121">
        <v>518565.2</v>
      </c>
      <c r="Q4325" s="121">
        <v>817.65</v>
      </c>
    </row>
    <row r="4326" spans="1:17" x14ac:dyDescent="0.2">
      <c r="A4326" t="str">
        <f t="shared" si="67"/>
        <v>2024_1638</v>
      </c>
      <c r="D4326" s="276">
        <v>4324</v>
      </c>
      <c r="E4326" s="121">
        <v>1638</v>
      </c>
      <c r="F4326" s="121" t="s">
        <v>331</v>
      </c>
      <c r="G4326" s="121">
        <v>1638</v>
      </c>
      <c r="H4326" s="121">
        <v>2024</v>
      </c>
      <c r="I4326" s="121">
        <v>0</v>
      </c>
      <c r="J4326" s="121">
        <v>1</v>
      </c>
      <c r="K4326" s="121">
        <v>1508.6</v>
      </c>
      <c r="L4326" s="121">
        <v>1598.1</v>
      </c>
      <c r="M4326" s="121">
        <v>1307518.18</v>
      </c>
      <c r="N4326" s="121">
        <v>1235394.47</v>
      </c>
      <c r="O4326" s="121">
        <v>1273656.99</v>
      </c>
      <c r="P4326" s="121">
        <v>701736.88</v>
      </c>
      <c r="Q4326" s="121">
        <v>866.71</v>
      </c>
    </row>
    <row r="4327" spans="1:17" x14ac:dyDescent="0.2">
      <c r="A4327" t="str">
        <f t="shared" si="67"/>
        <v>2024_1675</v>
      </c>
      <c r="D4327" s="276">
        <v>4325</v>
      </c>
      <c r="E4327" s="121">
        <v>1675</v>
      </c>
      <c r="F4327" s="121" t="s">
        <v>76</v>
      </c>
      <c r="G4327" s="121">
        <v>1675</v>
      </c>
      <c r="H4327" s="121">
        <v>2024</v>
      </c>
      <c r="I4327" s="121">
        <v>0</v>
      </c>
      <c r="J4327" s="121">
        <v>1</v>
      </c>
      <c r="K4327" s="121">
        <v>183</v>
      </c>
      <c r="L4327" s="121">
        <v>128.6</v>
      </c>
      <c r="M4327" s="121">
        <v>136377.57</v>
      </c>
      <c r="N4327" s="121">
        <v>139583.16</v>
      </c>
      <c r="O4327" s="121">
        <v>140922.54999999999</v>
      </c>
      <c r="P4327" s="121">
        <v>80057.740000000005</v>
      </c>
      <c r="Q4327" s="121">
        <v>745.23</v>
      </c>
    </row>
    <row r="4328" spans="1:17" x14ac:dyDescent="0.2">
      <c r="A4328" t="str">
        <f t="shared" si="67"/>
        <v>2024_1701</v>
      </c>
      <c r="D4328" s="276">
        <v>4326</v>
      </c>
      <c r="E4328" s="121">
        <v>1701</v>
      </c>
      <c r="F4328" s="121" t="s">
        <v>77</v>
      </c>
      <c r="G4328" s="121">
        <v>1701</v>
      </c>
      <c r="H4328" s="121">
        <v>2024</v>
      </c>
      <c r="I4328" s="121">
        <v>0</v>
      </c>
      <c r="J4328" s="121">
        <v>1</v>
      </c>
      <c r="K4328" s="121">
        <v>1958.5</v>
      </c>
      <c r="L4328" s="121">
        <v>2119.8000000000002</v>
      </c>
      <c r="M4328" s="121">
        <v>14033.65</v>
      </c>
      <c r="N4328" s="121">
        <v>501123.36</v>
      </c>
      <c r="O4328" s="121">
        <v>515547.17</v>
      </c>
      <c r="P4328" s="121">
        <v>517634.18</v>
      </c>
      <c r="Q4328" s="121">
        <v>7.17</v>
      </c>
    </row>
    <row r="4329" spans="1:17" x14ac:dyDescent="0.2">
      <c r="A4329" t="str">
        <f t="shared" si="67"/>
        <v>2024_1719</v>
      </c>
      <c r="D4329" s="276">
        <v>4327</v>
      </c>
      <c r="E4329" s="121">
        <v>1719</v>
      </c>
      <c r="F4329" s="121" t="s">
        <v>78</v>
      </c>
      <c r="G4329" s="121">
        <v>1719</v>
      </c>
      <c r="H4329" s="121">
        <v>2024</v>
      </c>
      <c r="I4329" s="121">
        <v>0</v>
      </c>
      <c r="J4329" s="121">
        <v>1</v>
      </c>
      <c r="K4329" s="121">
        <v>864.3</v>
      </c>
      <c r="L4329" s="121">
        <v>936.4</v>
      </c>
      <c r="M4329" s="277">
        <v>-83119.009999999995</v>
      </c>
      <c r="N4329" s="121">
        <v>198432.08</v>
      </c>
      <c r="O4329" s="121">
        <v>198981.88</v>
      </c>
      <c r="P4329" s="121">
        <v>282368.64000000001</v>
      </c>
      <c r="Q4329" s="277">
        <v>-96.17</v>
      </c>
    </row>
    <row r="4330" spans="1:17" ht="25.5" x14ac:dyDescent="0.2">
      <c r="A4330" t="str">
        <f t="shared" si="67"/>
        <v>2024_1737</v>
      </c>
      <c r="D4330" s="276">
        <v>4328</v>
      </c>
      <c r="E4330" s="121">
        <v>1737</v>
      </c>
      <c r="F4330" s="121" t="s">
        <v>332</v>
      </c>
      <c r="G4330" s="121">
        <v>1737</v>
      </c>
      <c r="H4330" s="121">
        <v>2024</v>
      </c>
      <c r="I4330" s="121">
        <v>0</v>
      </c>
      <c r="J4330" s="121">
        <v>1</v>
      </c>
      <c r="K4330" s="121">
        <v>30801.7</v>
      </c>
      <c r="L4330" s="121">
        <v>28903.1</v>
      </c>
      <c r="M4330" s="121">
        <v>49947337.509999998</v>
      </c>
      <c r="N4330" s="121">
        <v>20471528.609999999</v>
      </c>
      <c r="O4330" s="121">
        <v>20821561.870000001</v>
      </c>
      <c r="P4330" s="121">
        <v>10590730.52</v>
      </c>
      <c r="Q4330" s="121">
        <v>1621.58</v>
      </c>
    </row>
    <row r="4331" spans="1:17" x14ac:dyDescent="0.2">
      <c r="A4331" t="str">
        <f t="shared" si="67"/>
        <v>2024_1782</v>
      </c>
      <c r="D4331" s="276">
        <v>4329</v>
      </c>
      <c r="E4331" s="121">
        <v>1782</v>
      </c>
      <c r="F4331" s="121" t="s">
        <v>79</v>
      </c>
      <c r="G4331" s="121">
        <v>1782</v>
      </c>
      <c r="H4331" s="121">
        <v>2024</v>
      </c>
      <c r="I4331" s="121">
        <v>0</v>
      </c>
      <c r="J4331" s="121">
        <v>1</v>
      </c>
      <c r="K4331" s="121">
        <v>87</v>
      </c>
      <c r="L4331" s="121">
        <v>99</v>
      </c>
      <c r="M4331" s="121">
        <v>536670.24</v>
      </c>
      <c r="N4331" s="121">
        <v>0</v>
      </c>
      <c r="O4331" s="121">
        <v>181.15</v>
      </c>
      <c r="P4331" s="121">
        <v>99504.14</v>
      </c>
      <c r="Q4331" s="121">
        <v>6168.62</v>
      </c>
    </row>
    <row r="4332" spans="1:17" ht="25.5" x14ac:dyDescent="0.2">
      <c r="A4332" t="str">
        <f t="shared" si="67"/>
        <v>2024_1791</v>
      </c>
      <c r="D4332" s="276">
        <v>4330</v>
      </c>
      <c r="E4332" s="121">
        <v>1791</v>
      </c>
      <c r="F4332" s="121" t="s">
        <v>80</v>
      </c>
      <c r="G4332" s="121">
        <v>1791</v>
      </c>
      <c r="H4332" s="121">
        <v>2024</v>
      </c>
      <c r="I4332" s="121">
        <v>0</v>
      </c>
      <c r="J4332" s="121">
        <v>1</v>
      </c>
      <c r="K4332" s="121">
        <v>872.5</v>
      </c>
      <c r="L4332" s="121">
        <v>912.6</v>
      </c>
      <c r="M4332" s="121">
        <v>184362.82</v>
      </c>
      <c r="N4332" s="121">
        <v>500571.45</v>
      </c>
      <c r="O4332" s="121">
        <v>509275.99</v>
      </c>
      <c r="P4332" s="121">
        <v>506497.22</v>
      </c>
      <c r="Q4332" s="121">
        <v>211.3</v>
      </c>
    </row>
    <row r="4333" spans="1:17" x14ac:dyDescent="0.2">
      <c r="A4333" t="str">
        <f t="shared" si="67"/>
        <v>2024_1863</v>
      </c>
      <c r="D4333" s="276">
        <v>4331</v>
      </c>
      <c r="E4333" s="121">
        <v>1863</v>
      </c>
      <c r="F4333" s="121" t="s">
        <v>81</v>
      </c>
      <c r="G4333" s="121">
        <v>1863</v>
      </c>
      <c r="H4333" s="121">
        <v>2024</v>
      </c>
      <c r="I4333" s="121">
        <v>0</v>
      </c>
      <c r="J4333" s="121">
        <v>1</v>
      </c>
      <c r="K4333" s="121">
        <v>9996</v>
      </c>
      <c r="L4333" s="121">
        <v>9732.1</v>
      </c>
      <c r="M4333" s="121">
        <v>18766848.350000001</v>
      </c>
      <c r="N4333" s="121">
        <v>12520776.16</v>
      </c>
      <c r="O4333" s="121">
        <v>13541533.880000001</v>
      </c>
      <c r="P4333" s="121">
        <v>4529857.97</v>
      </c>
      <c r="Q4333" s="121">
        <v>1877.44</v>
      </c>
    </row>
    <row r="4334" spans="1:17" ht="25.5" x14ac:dyDescent="0.2">
      <c r="A4334" t="str">
        <f t="shared" si="67"/>
        <v>2024_1908</v>
      </c>
      <c r="D4334" s="276">
        <v>4332</v>
      </c>
      <c r="E4334" s="121">
        <v>1908</v>
      </c>
      <c r="F4334" s="121" t="s">
        <v>82</v>
      </c>
      <c r="G4334" s="121">
        <v>1908</v>
      </c>
      <c r="H4334" s="121">
        <v>2024</v>
      </c>
      <c r="I4334" s="121">
        <v>0</v>
      </c>
      <c r="J4334" s="121">
        <v>1</v>
      </c>
      <c r="K4334" s="121">
        <v>359.4</v>
      </c>
      <c r="L4334" s="121">
        <v>384</v>
      </c>
      <c r="M4334" s="121">
        <v>1730160.63</v>
      </c>
      <c r="N4334" s="121">
        <v>399937.02</v>
      </c>
      <c r="O4334" s="121">
        <v>457237.88</v>
      </c>
      <c r="P4334" s="121">
        <v>500419.06</v>
      </c>
      <c r="Q4334" s="121">
        <v>4814.03</v>
      </c>
    </row>
    <row r="4335" spans="1:17" x14ac:dyDescent="0.2">
      <c r="A4335" t="str">
        <f t="shared" si="67"/>
        <v>2024_1926</v>
      </c>
      <c r="D4335" s="276">
        <v>4333</v>
      </c>
      <c r="E4335" s="121">
        <v>1926</v>
      </c>
      <c r="F4335" s="121" t="s">
        <v>83</v>
      </c>
      <c r="G4335" s="121">
        <v>1926</v>
      </c>
      <c r="H4335" s="121">
        <v>2024</v>
      </c>
      <c r="I4335" s="121">
        <v>0</v>
      </c>
      <c r="J4335" s="121">
        <v>1</v>
      </c>
      <c r="K4335" s="121">
        <v>490.3</v>
      </c>
      <c r="L4335" s="121">
        <v>655.4</v>
      </c>
      <c r="M4335" s="121">
        <v>561034.73</v>
      </c>
      <c r="N4335" s="121">
        <v>304296.03000000003</v>
      </c>
      <c r="O4335" s="121">
        <v>329453.58</v>
      </c>
      <c r="P4335" s="121">
        <v>120445.18</v>
      </c>
      <c r="Q4335" s="121">
        <v>1144.27</v>
      </c>
    </row>
    <row r="4336" spans="1:17" ht="25.5" x14ac:dyDescent="0.2">
      <c r="A4336" t="str">
        <f t="shared" si="67"/>
        <v>2024_1944</v>
      </c>
      <c r="D4336" s="276">
        <v>4334</v>
      </c>
      <c r="E4336" s="121">
        <v>1944</v>
      </c>
      <c r="F4336" s="121" t="s">
        <v>84</v>
      </c>
      <c r="G4336" s="121">
        <v>1944</v>
      </c>
      <c r="H4336" s="121">
        <v>2024</v>
      </c>
      <c r="I4336" s="121">
        <v>0</v>
      </c>
      <c r="J4336" s="121">
        <v>1</v>
      </c>
      <c r="K4336" s="121">
        <v>979.8</v>
      </c>
      <c r="L4336" s="121">
        <v>980.7</v>
      </c>
      <c r="M4336" s="121">
        <v>1276081.75</v>
      </c>
      <c r="N4336" s="121">
        <v>809825.88</v>
      </c>
      <c r="O4336" s="121">
        <v>835871.78</v>
      </c>
      <c r="P4336" s="121">
        <v>564354.80000000005</v>
      </c>
      <c r="Q4336" s="121">
        <v>1302.3900000000001</v>
      </c>
    </row>
    <row r="4337" spans="1:17" x14ac:dyDescent="0.2">
      <c r="A4337" t="str">
        <f t="shared" si="67"/>
        <v>2024_1953</v>
      </c>
      <c r="D4337" s="276">
        <v>4335</v>
      </c>
      <c r="E4337" s="121">
        <v>1953</v>
      </c>
      <c r="F4337" s="121" t="s">
        <v>85</v>
      </c>
      <c r="G4337" s="121">
        <v>1953</v>
      </c>
      <c r="H4337" s="121">
        <v>2024</v>
      </c>
      <c r="I4337" s="121">
        <v>0</v>
      </c>
      <c r="J4337" s="121">
        <v>1</v>
      </c>
      <c r="K4337" s="121">
        <v>576.6</v>
      </c>
      <c r="L4337" s="121">
        <v>620.6</v>
      </c>
      <c r="M4337" s="121">
        <v>200022.14</v>
      </c>
      <c r="N4337" s="121">
        <v>401073.85</v>
      </c>
      <c r="O4337" s="121">
        <v>407125.39</v>
      </c>
      <c r="P4337" s="121">
        <v>378240.11</v>
      </c>
      <c r="Q4337" s="121">
        <v>346.9</v>
      </c>
    </row>
    <row r="4338" spans="1:17" ht="38.25" x14ac:dyDescent="0.2">
      <c r="A4338" t="str">
        <f t="shared" si="67"/>
        <v>2024_1963</v>
      </c>
      <c r="D4338" s="276">
        <v>4336</v>
      </c>
      <c r="E4338" s="121">
        <v>1963</v>
      </c>
      <c r="F4338" s="121" t="s">
        <v>86</v>
      </c>
      <c r="G4338" s="121">
        <v>1963</v>
      </c>
      <c r="H4338" s="121">
        <v>2024</v>
      </c>
      <c r="I4338" s="121">
        <v>0</v>
      </c>
      <c r="J4338" s="121">
        <v>1</v>
      </c>
      <c r="K4338" s="121">
        <v>534.5</v>
      </c>
      <c r="L4338" s="121">
        <v>547.9</v>
      </c>
      <c r="M4338" s="121">
        <v>265041.25</v>
      </c>
      <c r="N4338" s="121">
        <v>325329.23</v>
      </c>
      <c r="O4338" s="121">
        <v>336265.57</v>
      </c>
      <c r="P4338" s="121">
        <v>275170.53000000003</v>
      </c>
      <c r="Q4338" s="121">
        <v>495.87</v>
      </c>
    </row>
    <row r="4339" spans="1:17" ht="25.5" x14ac:dyDescent="0.2">
      <c r="A4339" t="str">
        <f t="shared" si="67"/>
        <v>2024_1968</v>
      </c>
      <c r="D4339" s="276">
        <v>4337</v>
      </c>
      <c r="E4339" s="121">
        <v>3582</v>
      </c>
      <c r="F4339" s="121" t="s">
        <v>87</v>
      </c>
      <c r="G4339" s="121">
        <v>1968</v>
      </c>
      <c r="H4339" s="121">
        <v>2024</v>
      </c>
      <c r="I4339" s="121">
        <v>0</v>
      </c>
      <c r="J4339" s="121">
        <v>1</v>
      </c>
      <c r="K4339" s="121">
        <v>511.5</v>
      </c>
      <c r="L4339" s="121">
        <v>647.6</v>
      </c>
      <c r="M4339" s="121">
        <v>2395962.88</v>
      </c>
      <c r="N4339" s="121">
        <v>850522.76</v>
      </c>
      <c r="O4339" s="121">
        <v>867144.31</v>
      </c>
      <c r="P4339" s="121">
        <v>315393.21000000002</v>
      </c>
      <c r="Q4339" s="121">
        <v>4684.1899999999996</v>
      </c>
    </row>
    <row r="4340" spans="1:17" ht="25.5" x14ac:dyDescent="0.2">
      <c r="A4340" t="str">
        <f t="shared" si="67"/>
        <v>2024_3978</v>
      </c>
      <c r="D4340" s="276">
        <v>4338</v>
      </c>
      <c r="E4340" s="121">
        <v>3978</v>
      </c>
      <c r="F4340" s="121" t="s">
        <v>88</v>
      </c>
      <c r="G4340" s="121">
        <v>3978</v>
      </c>
      <c r="H4340" s="121">
        <v>2024</v>
      </c>
      <c r="I4340" s="121">
        <v>0</v>
      </c>
      <c r="J4340" s="121">
        <v>1</v>
      </c>
      <c r="K4340" s="121">
        <v>542.1</v>
      </c>
      <c r="L4340" s="121">
        <v>417</v>
      </c>
      <c r="M4340" s="121">
        <v>522973.34</v>
      </c>
      <c r="N4340" s="121">
        <v>174847.82</v>
      </c>
      <c r="O4340" s="121">
        <v>190580.1</v>
      </c>
      <c r="P4340" s="121">
        <v>320098.03999999998</v>
      </c>
      <c r="Q4340" s="121">
        <v>964.72</v>
      </c>
    </row>
    <row r="4341" spans="1:17" ht="25.5" x14ac:dyDescent="0.2">
      <c r="A4341" t="str">
        <f t="shared" si="67"/>
        <v>2024_6741</v>
      </c>
      <c r="D4341" s="276">
        <v>4339</v>
      </c>
      <c r="E4341" s="121">
        <v>6741</v>
      </c>
      <c r="F4341" s="121" t="s">
        <v>89</v>
      </c>
      <c r="G4341" s="121">
        <v>6741</v>
      </c>
      <c r="H4341" s="121">
        <v>2024</v>
      </c>
      <c r="I4341" s="121">
        <v>0</v>
      </c>
      <c r="J4341" s="121">
        <v>1</v>
      </c>
      <c r="K4341" s="121">
        <v>844.4</v>
      </c>
      <c r="L4341" s="121">
        <v>772</v>
      </c>
      <c r="M4341" s="121">
        <v>693190.31</v>
      </c>
      <c r="N4341" s="121">
        <v>514964.86</v>
      </c>
      <c r="O4341" s="121">
        <v>515592.26</v>
      </c>
      <c r="P4341" s="121">
        <v>509626.04</v>
      </c>
      <c r="Q4341" s="121">
        <v>820.93</v>
      </c>
    </row>
    <row r="4342" spans="1:17" ht="25.5" x14ac:dyDescent="0.2">
      <c r="A4342" t="str">
        <f t="shared" si="67"/>
        <v>2024_1970</v>
      </c>
      <c r="D4342" s="276">
        <v>4340</v>
      </c>
      <c r="E4342" s="121">
        <v>1970</v>
      </c>
      <c r="F4342" s="121" t="s">
        <v>90</v>
      </c>
      <c r="G4342" s="121">
        <v>1970</v>
      </c>
      <c r="H4342" s="121">
        <v>2024</v>
      </c>
      <c r="I4342" s="121">
        <v>0</v>
      </c>
      <c r="J4342" s="121">
        <v>1</v>
      </c>
      <c r="K4342" s="121">
        <v>435.5</v>
      </c>
      <c r="L4342" s="121">
        <v>430.1</v>
      </c>
      <c r="M4342" s="121">
        <v>263185.95</v>
      </c>
      <c r="N4342" s="121">
        <v>498962.07</v>
      </c>
      <c r="O4342" s="121">
        <v>508421.07</v>
      </c>
      <c r="P4342" s="121">
        <v>558440.39</v>
      </c>
      <c r="Q4342" s="121">
        <v>604.33000000000004</v>
      </c>
    </row>
    <row r="4343" spans="1:17" ht="38.25" x14ac:dyDescent="0.2">
      <c r="A4343" t="str">
        <f t="shared" si="67"/>
        <v>2024_1972</v>
      </c>
      <c r="D4343" s="276">
        <v>4341</v>
      </c>
      <c r="E4343" s="121">
        <v>1972</v>
      </c>
      <c r="F4343" s="121" t="s">
        <v>91</v>
      </c>
      <c r="G4343" s="121">
        <v>1972</v>
      </c>
      <c r="H4343" s="121">
        <v>2024</v>
      </c>
      <c r="I4343" s="121">
        <v>0</v>
      </c>
      <c r="J4343" s="121">
        <v>1</v>
      </c>
      <c r="K4343" s="121">
        <v>301.3</v>
      </c>
      <c r="L4343" s="121">
        <v>275.3</v>
      </c>
      <c r="M4343" s="121">
        <v>964662.53</v>
      </c>
      <c r="N4343" s="121">
        <v>437996.9</v>
      </c>
      <c r="O4343" s="121">
        <v>463014.33</v>
      </c>
      <c r="P4343" s="121">
        <v>249009.78</v>
      </c>
      <c r="Q4343" s="121">
        <v>3201.67</v>
      </c>
    </row>
    <row r="4344" spans="1:17" ht="25.5" x14ac:dyDescent="0.2">
      <c r="A4344" t="str">
        <f t="shared" si="67"/>
        <v>2024_1965</v>
      </c>
      <c r="D4344" s="276">
        <v>4342</v>
      </c>
      <c r="E4344" s="121">
        <v>1965</v>
      </c>
      <c r="F4344" s="121" t="s">
        <v>92</v>
      </c>
      <c r="G4344" s="121">
        <v>1965</v>
      </c>
      <c r="H4344" s="121">
        <v>2024</v>
      </c>
      <c r="I4344" s="121">
        <v>0</v>
      </c>
      <c r="J4344" s="121">
        <v>1</v>
      </c>
      <c r="K4344" s="121">
        <v>554.29999999999995</v>
      </c>
      <c r="L4344" s="121">
        <v>466</v>
      </c>
      <c r="M4344" s="121">
        <v>1849831.4</v>
      </c>
      <c r="N4344" s="121">
        <v>555824.30000000005</v>
      </c>
      <c r="O4344" s="121">
        <v>624445.02</v>
      </c>
      <c r="P4344" s="121">
        <v>4321</v>
      </c>
      <c r="Q4344" s="121">
        <v>3337.24</v>
      </c>
    </row>
    <row r="4345" spans="1:17" ht="51" x14ac:dyDescent="0.2">
      <c r="A4345" t="str">
        <f t="shared" si="67"/>
        <v>2024_657</v>
      </c>
      <c r="D4345" s="276">
        <v>4343</v>
      </c>
      <c r="E4345" s="121">
        <v>657</v>
      </c>
      <c r="F4345" s="121" t="s">
        <v>333</v>
      </c>
      <c r="G4345" s="121">
        <v>657</v>
      </c>
      <c r="H4345" s="121">
        <v>2024</v>
      </c>
      <c r="I4345" s="121">
        <v>0</v>
      </c>
      <c r="J4345" s="121">
        <v>1</v>
      </c>
      <c r="K4345" s="121">
        <v>794.9</v>
      </c>
      <c r="L4345" s="121">
        <v>927.7</v>
      </c>
      <c r="M4345" s="121">
        <v>759308.4</v>
      </c>
      <c r="N4345" s="121">
        <v>608710.37</v>
      </c>
      <c r="O4345" s="121">
        <v>614574.15</v>
      </c>
      <c r="P4345" s="121">
        <v>554578.15</v>
      </c>
      <c r="Q4345" s="121">
        <v>955.23</v>
      </c>
    </row>
    <row r="4346" spans="1:17" ht="51" x14ac:dyDescent="0.2">
      <c r="A4346" t="str">
        <f t="shared" si="67"/>
        <v>2024_1989</v>
      </c>
      <c r="D4346" s="276">
        <v>4344</v>
      </c>
      <c r="E4346" s="121">
        <v>1989</v>
      </c>
      <c r="F4346" s="121" t="s">
        <v>93</v>
      </c>
      <c r="G4346" s="121">
        <v>1989</v>
      </c>
      <c r="H4346" s="121">
        <v>2024</v>
      </c>
      <c r="I4346" s="121">
        <v>0</v>
      </c>
      <c r="J4346" s="121">
        <v>1</v>
      </c>
      <c r="K4346" s="121">
        <v>392</v>
      </c>
      <c r="L4346" s="121">
        <v>466</v>
      </c>
      <c r="M4346" s="121">
        <v>645266.26</v>
      </c>
      <c r="N4346" s="121">
        <v>0</v>
      </c>
      <c r="O4346" s="121">
        <v>7545.88</v>
      </c>
      <c r="P4346" s="121">
        <v>304394.98</v>
      </c>
      <c r="Q4346" s="121">
        <v>1646.09</v>
      </c>
    </row>
    <row r="4347" spans="1:17" ht="51" x14ac:dyDescent="0.2">
      <c r="A4347" t="str">
        <f t="shared" si="67"/>
        <v>2024_2007</v>
      </c>
      <c r="D4347" s="276">
        <v>4345</v>
      </c>
      <c r="E4347" s="121">
        <v>2007</v>
      </c>
      <c r="F4347" s="121" t="s">
        <v>94</v>
      </c>
      <c r="G4347" s="121">
        <v>2007</v>
      </c>
      <c r="H4347" s="121">
        <v>2024</v>
      </c>
      <c r="I4347" s="121">
        <v>0</v>
      </c>
      <c r="J4347" s="121">
        <v>1</v>
      </c>
      <c r="K4347" s="121">
        <v>540.79999999999995</v>
      </c>
      <c r="L4347" s="121">
        <v>482.9</v>
      </c>
      <c r="M4347" s="121">
        <v>1511604.88</v>
      </c>
      <c r="N4347" s="121">
        <v>640230.65</v>
      </c>
      <c r="O4347" s="121">
        <v>696003.5</v>
      </c>
      <c r="P4347" s="121">
        <v>486787.36</v>
      </c>
      <c r="Q4347" s="121">
        <v>2795.13</v>
      </c>
    </row>
    <row r="4348" spans="1:17" ht="25.5" x14ac:dyDescent="0.2">
      <c r="A4348" t="str">
        <f t="shared" si="67"/>
        <v>2024_2088</v>
      </c>
      <c r="D4348" s="276">
        <v>4346</v>
      </c>
      <c r="E4348" s="121">
        <v>2088</v>
      </c>
      <c r="F4348" s="121" t="s">
        <v>95</v>
      </c>
      <c r="G4348" s="121">
        <v>2088</v>
      </c>
      <c r="H4348" s="121">
        <v>2024</v>
      </c>
      <c r="I4348" s="121">
        <v>0</v>
      </c>
      <c r="J4348" s="121">
        <v>1</v>
      </c>
      <c r="K4348" s="121">
        <v>642.29999999999995</v>
      </c>
      <c r="L4348" s="121">
        <v>725.3</v>
      </c>
      <c r="M4348" s="121">
        <v>513857.31</v>
      </c>
      <c r="N4348" s="121">
        <v>506506.86</v>
      </c>
      <c r="O4348" s="121">
        <v>525541.38</v>
      </c>
      <c r="P4348" s="121">
        <v>600794.09</v>
      </c>
      <c r="Q4348" s="121">
        <v>800.03</v>
      </c>
    </row>
    <row r="4349" spans="1:17" ht="25.5" x14ac:dyDescent="0.2">
      <c r="A4349" t="str">
        <f t="shared" si="67"/>
        <v>2024_2097</v>
      </c>
      <c r="D4349" s="276">
        <v>4347</v>
      </c>
      <c r="E4349" s="121">
        <v>2097</v>
      </c>
      <c r="F4349" s="121" t="s">
        <v>96</v>
      </c>
      <c r="G4349" s="121">
        <v>2097</v>
      </c>
      <c r="H4349" s="121">
        <v>2024</v>
      </c>
      <c r="I4349" s="121">
        <v>0</v>
      </c>
      <c r="J4349" s="121">
        <v>1</v>
      </c>
      <c r="K4349" s="121">
        <v>449.4</v>
      </c>
      <c r="L4349" s="121">
        <v>389.5</v>
      </c>
      <c r="M4349" s="121">
        <v>417632.33</v>
      </c>
      <c r="N4349" s="121">
        <v>350438.41</v>
      </c>
      <c r="O4349" s="121">
        <v>353881.96</v>
      </c>
      <c r="P4349" s="121">
        <v>289781.76000000001</v>
      </c>
      <c r="Q4349" s="121">
        <v>929.31</v>
      </c>
    </row>
    <row r="4350" spans="1:17" x14ac:dyDescent="0.2">
      <c r="A4350" t="str">
        <f t="shared" si="67"/>
        <v>2024_2113</v>
      </c>
      <c r="D4350" s="276">
        <v>4348</v>
      </c>
      <c r="E4350" s="121">
        <v>2113</v>
      </c>
      <c r="F4350" s="121" t="s">
        <v>97</v>
      </c>
      <c r="G4350" s="121">
        <v>2113</v>
      </c>
      <c r="H4350" s="121">
        <v>2024</v>
      </c>
      <c r="I4350" s="121">
        <v>0</v>
      </c>
      <c r="J4350" s="121">
        <v>1</v>
      </c>
      <c r="K4350" s="121">
        <v>176.2</v>
      </c>
      <c r="L4350" s="121">
        <v>198.1</v>
      </c>
      <c r="M4350" s="121">
        <v>482433.64</v>
      </c>
      <c r="N4350" s="121">
        <v>60304.66</v>
      </c>
      <c r="O4350" s="121">
        <v>60635.17</v>
      </c>
      <c r="P4350" s="121">
        <v>89165.36</v>
      </c>
      <c r="Q4350" s="121">
        <v>2737.99</v>
      </c>
    </row>
    <row r="4351" spans="1:17" ht="38.25" x14ac:dyDescent="0.2">
      <c r="A4351" t="str">
        <f t="shared" si="67"/>
        <v>2024_2124</v>
      </c>
      <c r="D4351" s="276">
        <v>4349</v>
      </c>
      <c r="E4351" s="121">
        <v>2124</v>
      </c>
      <c r="F4351" s="121" t="s">
        <v>397</v>
      </c>
      <c r="G4351" s="121">
        <v>2124</v>
      </c>
      <c r="H4351" s="121">
        <v>2024</v>
      </c>
      <c r="I4351" s="121">
        <v>0</v>
      </c>
      <c r="J4351" s="121">
        <v>1</v>
      </c>
      <c r="K4351" s="121">
        <v>1168.0999999999999</v>
      </c>
      <c r="L4351" s="121">
        <v>1106.0999999999999</v>
      </c>
      <c r="M4351" s="121">
        <v>1034010.05</v>
      </c>
      <c r="N4351" s="121">
        <v>551219.39</v>
      </c>
      <c r="O4351" s="121">
        <v>610764.34</v>
      </c>
      <c r="P4351" s="121">
        <v>468658.02</v>
      </c>
      <c r="Q4351" s="121">
        <v>885.21</v>
      </c>
    </row>
    <row r="4352" spans="1:17" ht="51" x14ac:dyDescent="0.2">
      <c r="A4352" t="str">
        <f t="shared" si="67"/>
        <v>2024_2151</v>
      </c>
      <c r="D4352" s="276">
        <v>4350</v>
      </c>
      <c r="E4352" s="121">
        <v>2151</v>
      </c>
      <c r="F4352" s="121" t="s">
        <v>406</v>
      </c>
      <c r="G4352" s="121">
        <v>2151</v>
      </c>
      <c r="H4352" s="121">
        <v>2024</v>
      </c>
      <c r="I4352" s="121">
        <v>0</v>
      </c>
      <c r="J4352" s="121">
        <v>1</v>
      </c>
      <c r="K4352" s="121">
        <v>417</v>
      </c>
      <c r="L4352" s="121">
        <v>357.4</v>
      </c>
      <c r="M4352" s="121">
        <v>829333.54</v>
      </c>
      <c r="N4352" s="121">
        <v>196179.79</v>
      </c>
      <c r="O4352" s="121">
        <v>223747.09</v>
      </c>
      <c r="P4352" s="121">
        <v>208444.29</v>
      </c>
      <c r="Q4352" s="121">
        <v>1988.81</v>
      </c>
    </row>
    <row r="4353" spans="1:17" x14ac:dyDescent="0.2">
      <c r="A4353" t="str">
        <f t="shared" si="67"/>
        <v>2024_2169</v>
      </c>
      <c r="D4353" s="276">
        <v>4351</v>
      </c>
      <c r="E4353" s="121">
        <v>2169</v>
      </c>
      <c r="F4353" s="121" t="s">
        <v>98</v>
      </c>
      <c r="G4353" s="121">
        <v>2169</v>
      </c>
      <c r="H4353" s="121">
        <v>2024</v>
      </c>
      <c r="I4353" s="121">
        <v>0</v>
      </c>
      <c r="J4353" s="121">
        <v>1</v>
      </c>
      <c r="K4353" s="121">
        <v>1525.8</v>
      </c>
      <c r="L4353" s="121">
        <v>1443.3</v>
      </c>
      <c r="M4353" s="121">
        <v>3588430.04</v>
      </c>
      <c r="N4353" s="121">
        <v>419986.03</v>
      </c>
      <c r="O4353" s="121">
        <v>1480350.17</v>
      </c>
      <c r="P4353" s="121">
        <v>904928.26</v>
      </c>
      <c r="Q4353" s="121">
        <v>2351.84</v>
      </c>
    </row>
    <row r="4354" spans="1:17" ht="25.5" x14ac:dyDescent="0.2">
      <c r="A4354" t="str">
        <f t="shared" si="67"/>
        <v>2024_2295</v>
      </c>
      <c r="D4354" s="276">
        <v>4352</v>
      </c>
      <c r="E4354" s="121">
        <v>2295</v>
      </c>
      <c r="F4354" s="121" t="s">
        <v>99</v>
      </c>
      <c r="G4354" s="121">
        <v>2295</v>
      </c>
      <c r="H4354" s="121">
        <v>2024</v>
      </c>
      <c r="I4354" s="121">
        <v>0</v>
      </c>
      <c r="J4354" s="121">
        <v>1</v>
      </c>
      <c r="K4354" s="121">
        <v>1055.7</v>
      </c>
      <c r="L4354" s="121">
        <v>1056.7</v>
      </c>
      <c r="M4354" s="121">
        <v>405840.18</v>
      </c>
      <c r="N4354" s="121">
        <v>500556.98</v>
      </c>
      <c r="O4354" s="121">
        <v>522869.69</v>
      </c>
      <c r="P4354" s="121">
        <v>859679.22</v>
      </c>
      <c r="Q4354" s="121">
        <v>384.43</v>
      </c>
    </row>
    <row r="4355" spans="1:17" ht="25.5" x14ac:dyDescent="0.2">
      <c r="A4355" t="str">
        <f t="shared" si="67"/>
        <v>2024_2313</v>
      </c>
      <c r="D4355" s="276">
        <v>4353</v>
      </c>
      <c r="E4355" s="121">
        <v>2313</v>
      </c>
      <c r="F4355" s="121" t="s">
        <v>100</v>
      </c>
      <c r="G4355" s="121">
        <v>2313</v>
      </c>
      <c r="H4355" s="121">
        <v>2024</v>
      </c>
      <c r="I4355" s="121">
        <v>0</v>
      </c>
      <c r="J4355" s="121">
        <v>1</v>
      </c>
      <c r="K4355" s="121">
        <v>3521.8</v>
      </c>
      <c r="L4355" s="121">
        <v>3395.5</v>
      </c>
      <c r="M4355" s="121">
        <v>2270954.4300000002</v>
      </c>
      <c r="N4355" s="121">
        <v>1059842.22</v>
      </c>
      <c r="O4355" s="121">
        <v>1194387.83</v>
      </c>
      <c r="P4355" s="121">
        <v>1120719.6000000001</v>
      </c>
      <c r="Q4355" s="121">
        <v>644.83000000000004</v>
      </c>
    </row>
    <row r="4356" spans="1:17" ht="25.5" x14ac:dyDescent="0.2">
      <c r="A4356" t="str">
        <f t="shared" ref="A4356:A4419" si="68">CONCATENATE(H4356,"_",G4356)</f>
        <v>2024_2322</v>
      </c>
      <c r="D4356" s="276">
        <v>4354</v>
      </c>
      <c r="E4356" s="121">
        <v>2322</v>
      </c>
      <c r="F4356" s="121" t="s">
        <v>101</v>
      </c>
      <c r="G4356" s="121">
        <v>2322</v>
      </c>
      <c r="H4356" s="121">
        <v>2024</v>
      </c>
      <c r="I4356" s="121">
        <v>0</v>
      </c>
      <c r="J4356" s="121">
        <v>1</v>
      </c>
      <c r="K4356" s="121">
        <v>2064.6</v>
      </c>
      <c r="L4356" s="121">
        <v>1729.1</v>
      </c>
      <c r="M4356" s="121">
        <v>938967.28</v>
      </c>
      <c r="N4356" s="121">
        <v>490368.74</v>
      </c>
      <c r="O4356" s="121">
        <v>533175.69999999995</v>
      </c>
      <c r="P4356" s="121">
        <v>491387.08</v>
      </c>
      <c r="Q4356" s="121">
        <v>454.79</v>
      </c>
    </row>
    <row r="4357" spans="1:17" ht="25.5" x14ac:dyDescent="0.2">
      <c r="A4357" t="str">
        <f t="shared" si="68"/>
        <v>2024_2369</v>
      </c>
      <c r="D4357" s="276">
        <v>4355</v>
      </c>
      <c r="E4357" s="121">
        <v>2369</v>
      </c>
      <c r="F4357" s="121" t="s">
        <v>102</v>
      </c>
      <c r="G4357" s="121">
        <v>2369</v>
      </c>
      <c r="H4357" s="121">
        <v>2024</v>
      </c>
      <c r="I4357" s="121">
        <v>0</v>
      </c>
      <c r="J4357" s="121">
        <v>1</v>
      </c>
      <c r="K4357" s="121">
        <v>445.1</v>
      </c>
      <c r="L4357" s="121">
        <v>438.1</v>
      </c>
      <c r="M4357" s="121">
        <v>140526.23000000001</v>
      </c>
      <c r="N4357" s="121">
        <v>279817.14</v>
      </c>
      <c r="O4357" s="121">
        <v>283281.21999999997</v>
      </c>
      <c r="P4357" s="121">
        <v>171044.86</v>
      </c>
      <c r="Q4357" s="121">
        <v>315.72000000000003</v>
      </c>
    </row>
    <row r="4358" spans="1:17" x14ac:dyDescent="0.2">
      <c r="A4358" t="str">
        <f t="shared" si="68"/>
        <v>2024_2682</v>
      </c>
      <c r="D4358" s="276">
        <v>4356</v>
      </c>
      <c r="E4358" s="121">
        <v>2682</v>
      </c>
      <c r="F4358" s="121" t="s">
        <v>1</v>
      </c>
      <c r="G4358" s="121">
        <v>2682</v>
      </c>
      <c r="H4358" s="121">
        <v>2024</v>
      </c>
      <c r="I4358" s="121">
        <v>0</v>
      </c>
      <c r="J4358" s="121">
        <v>1</v>
      </c>
      <c r="K4358" s="121">
        <v>246.3</v>
      </c>
      <c r="L4358" s="121">
        <v>447.3</v>
      </c>
      <c r="M4358" s="121">
        <v>743484.53</v>
      </c>
      <c r="N4358" s="121">
        <v>162190.9</v>
      </c>
      <c r="O4358" s="121">
        <v>169768.6</v>
      </c>
      <c r="P4358" s="121">
        <v>331699.58</v>
      </c>
      <c r="Q4358" s="121">
        <v>3018.61</v>
      </c>
    </row>
    <row r="4359" spans="1:17" ht="25.5" x14ac:dyDescent="0.2">
      <c r="A4359" t="str">
        <f t="shared" si="68"/>
        <v>2024_2376</v>
      </c>
      <c r="D4359" s="276">
        <v>4357</v>
      </c>
      <c r="E4359" s="121">
        <v>2376</v>
      </c>
      <c r="F4359" s="121" t="s">
        <v>103</v>
      </c>
      <c r="G4359" s="121">
        <v>2376</v>
      </c>
      <c r="H4359" s="121">
        <v>2024</v>
      </c>
      <c r="I4359" s="121">
        <v>0</v>
      </c>
      <c r="J4359" s="121">
        <v>1</v>
      </c>
      <c r="K4359" s="121">
        <v>458</v>
      </c>
      <c r="L4359" s="121">
        <v>483.1</v>
      </c>
      <c r="M4359" s="121">
        <v>890134.99</v>
      </c>
      <c r="N4359" s="121">
        <v>210066.1</v>
      </c>
      <c r="O4359" s="121">
        <v>212094.19</v>
      </c>
      <c r="P4359" s="121">
        <v>248165.61</v>
      </c>
      <c r="Q4359" s="121">
        <v>1943.53</v>
      </c>
    </row>
    <row r="4360" spans="1:17" ht="38.25" x14ac:dyDescent="0.2">
      <c r="A4360" t="str">
        <f t="shared" si="68"/>
        <v>2024_2403</v>
      </c>
      <c r="D4360" s="276">
        <v>4358</v>
      </c>
      <c r="E4360" s="121">
        <v>2403</v>
      </c>
      <c r="F4360" s="121" t="s">
        <v>398</v>
      </c>
      <c r="G4360" s="121">
        <v>2403</v>
      </c>
      <c r="H4360" s="121">
        <v>2024</v>
      </c>
      <c r="I4360" s="121">
        <v>0</v>
      </c>
      <c r="J4360" s="121">
        <v>1</v>
      </c>
      <c r="K4360" s="121">
        <v>845.1</v>
      </c>
      <c r="L4360" s="121">
        <v>886.8</v>
      </c>
      <c r="M4360" s="121">
        <v>2252030.4</v>
      </c>
      <c r="N4360" s="121">
        <v>1700715.63</v>
      </c>
      <c r="O4360" s="121">
        <v>1794656.51</v>
      </c>
      <c r="P4360" s="121">
        <v>512868.53</v>
      </c>
      <c r="Q4360" s="121">
        <v>2664.81</v>
      </c>
    </row>
    <row r="4361" spans="1:17" ht="38.25" x14ac:dyDescent="0.2">
      <c r="A4361" t="str">
        <f t="shared" si="68"/>
        <v>2024_2457</v>
      </c>
      <c r="D4361" s="276">
        <v>4359</v>
      </c>
      <c r="E4361" s="121">
        <v>2457</v>
      </c>
      <c r="F4361" s="121" t="s">
        <v>104</v>
      </c>
      <c r="G4361" s="121">
        <v>2457</v>
      </c>
      <c r="H4361" s="121">
        <v>2024</v>
      </c>
      <c r="I4361" s="121">
        <v>0</v>
      </c>
      <c r="J4361" s="121">
        <v>1</v>
      </c>
      <c r="K4361" s="121">
        <v>454</v>
      </c>
      <c r="L4361" s="121">
        <v>409</v>
      </c>
      <c r="M4361" s="121">
        <v>1521814.99</v>
      </c>
      <c r="N4361" s="121">
        <v>399823.21</v>
      </c>
      <c r="O4361" s="121">
        <v>418808.36</v>
      </c>
      <c r="P4361" s="121">
        <v>180875.87</v>
      </c>
      <c r="Q4361" s="121">
        <v>3352.02</v>
      </c>
    </row>
    <row r="4362" spans="1:17" x14ac:dyDescent="0.2">
      <c r="A4362" t="str">
        <f t="shared" si="68"/>
        <v>2024_2466</v>
      </c>
      <c r="D4362" s="276">
        <v>4360</v>
      </c>
      <c r="E4362" s="121">
        <v>2466</v>
      </c>
      <c r="F4362" s="121" t="s">
        <v>105</v>
      </c>
      <c r="G4362" s="121">
        <v>2466</v>
      </c>
      <c r="H4362" s="121">
        <v>2024</v>
      </c>
      <c r="I4362" s="121">
        <v>0</v>
      </c>
      <c r="J4362" s="121">
        <v>1</v>
      </c>
      <c r="K4362" s="121">
        <v>1607.6</v>
      </c>
      <c r="L4362" s="121">
        <v>1646</v>
      </c>
      <c r="M4362" s="121">
        <v>2415405.84</v>
      </c>
      <c r="N4362" s="121">
        <v>998045.4</v>
      </c>
      <c r="O4362" s="121">
        <v>1031981.04</v>
      </c>
      <c r="P4362" s="121">
        <v>559193.36</v>
      </c>
      <c r="Q4362" s="121">
        <v>1502.49</v>
      </c>
    </row>
    <row r="4363" spans="1:17" ht="38.25" x14ac:dyDescent="0.2">
      <c r="A4363" t="str">
        <f t="shared" si="68"/>
        <v>2024_2493</v>
      </c>
      <c r="D4363" s="276">
        <v>4361</v>
      </c>
      <c r="E4363" s="121">
        <v>2493</v>
      </c>
      <c r="F4363" s="121" t="s">
        <v>106</v>
      </c>
      <c r="G4363" s="121">
        <v>2493</v>
      </c>
      <c r="H4363" s="121">
        <v>2024</v>
      </c>
      <c r="I4363" s="121">
        <v>0</v>
      </c>
      <c r="J4363" s="121">
        <v>1</v>
      </c>
      <c r="K4363" s="121">
        <v>159.4</v>
      </c>
      <c r="L4363" s="121">
        <v>71</v>
      </c>
      <c r="M4363" s="121">
        <v>230309.7</v>
      </c>
      <c r="N4363" s="121">
        <v>150031.9</v>
      </c>
      <c r="O4363" s="121">
        <v>152646.79</v>
      </c>
      <c r="P4363" s="121">
        <v>71964.639999999999</v>
      </c>
      <c r="Q4363" s="121">
        <v>1444.85</v>
      </c>
    </row>
    <row r="4364" spans="1:17" ht="38.25" x14ac:dyDescent="0.2">
      <c r="A4364" t="str">
        <f t="shared" si="68"/>
        <v>2024_2502</v>
      </c>
      <c r="D4364" s="276">
        <v>4362</v>
      </c>
      <c r="E4364" s="121">
        <v>2502</v>
      </c>
      <c r="F4364" s="121" t="s">
        <v>107</v>
      </c>
      <c r="G4364" s="121">
        <v>2502</v>
      </c>
      <c r="H4364" s="121">
        <v>2024</v>
      </c>
      <c r="I4364" s="121">
        <v>0</v>
      </c>
      <c r="J4364" s="121">
        <v>1</v>
      </c>
      <c r="K4364" s="121">
        <v>614.29999999999995</v>
      </c>
      <c r="L4364" s="121">
        <v>456.1</v>
      </c>
      <c r="M4364" s="121">
        <v>749692.93</v>
      </c>
      <c r="N4364" s="121">
        <v>161135.07</v>
      </c>
      <c r="O4364" s="121">
        <v>163375.09</v>
      </c>
      <c r="P4364" s="121">
        <v>333256.05</v>
      </c>
      <c r="Q4364" s="121">
        <v>1220.4000000000001</v>
      </c>
    </row>
    <row r="4365" spans="1:17" x14ac:dyDescent="0.2">
      <c r="A4365" t="str">
        <f t="shared" si="68"/>
        <v>2024_2511</v>
      </c>
      <c r="D4365" s="276">
        <v>4363</v>
      </c>
      <c r="E4365" s="121">
        <v>2511</v>
      </c>
      <c r="F4365" s="121" t="s">
        <v>108</v>
      </c>
      <c r="G4365" s="121">
        <v>2511</v>
      </c>
      <c r="H4365" s="121">
        <v>2024</v>
      </c>
      <c r="I4365" s="121">
        <v>0</v>
      </c>
      <c r="J4365" s="121">
        <v>1</v>
      </c>
      <c r="K4365" s="121">
        <v>1928.5</v>
      </c>
      <c r="L4365" s="121">
        <v>1969.6</v>
      </c>
      <c r="M4365" s="121">
        <v>1383066.6</v>
      </c>
      <c r="N4365" s="121">
        <v>909869.76</v>
      </c>
      <c r="O4365" s="121">
        <v>949405.49</v>
      </c>
      <c r="P4365" s="121">
        <v>899904.26</v>
      </c>
      <c r="Q4365" s="121">
        <v>717.17</v>
      </c>
    </row>
    <row r="4366" spans="1:17" ht="25.5" x14ac:dyDescent="0.2">
      <c r="A4366" t="str">
        <f t="shared" si="68"/>
        <v>2024_2520</v>
      </c>
      <c r="D4366" s="276">
        <v>4364</v>
      </c>
      <c r="E4366" s="121">
        <v>2520</v>
      </c>
      <c r="F4366" s="121" t="s">
        <v>109</v>
      </c>
      <c r="G4366" s="121">
        <v>2520</v>
      </c>
      <c r="H4366" s="121">
        <v>2024</v>
      </c>
      <c r="I4366" s="121">
        <v>0</v>
      </c>
      <c r="J4366" s="121">
        <v>1</v>
      </c>
      <c r="K4366" s="121">
        <v>307.3</v>
      </c>
      <c r="L4366" s="121">
        <v>366.3</v>
      </c>
      <c r="M4366" s="121">
        <v>658236.59</v>
      </c>
      <c r="N4366" s="121">
        <v>365166.63</v>
      </c>
      <c r="O4366" s="121">
        <v>369846.73</v>
      </c>
      <c r="P4366" s="121">
        <v>186435.6</v>
      </c>
      <c r="Q4366" s="121">
        <v>2142</v>
      </c>
    </row>
    <row r="4367" spans="1:17" ht="25.5" x14ac:dyDescent="0.2">
      <c r="A4367" t="str">
        <f t="shared" si="68"/>
        <v>2024_2556</v>
      </c>
      <c r="D4367" s="276">
        <v>4365</v>
      </c>
      <c r="E4367" s="121">
        <v>2556</v>
      </c>
      <c r="F4367" s="121" t="s">
        <v>110</v>
      </c>
      <c r="G4367" s="121">
        <v>2556</v>
      </c>
      <c r="H4367" s="121">
        <v>2024</v>
      </c>
      <c r="I4367" s="121">
        <v>0</v>
      </c>
      <c r="J4367" s="121">
        <v>1</v>
      </c>
      <c r="K4367" s="121">
        <v>375.6</v>
      </c>
      <c r="L4367" s="121">
        <v>300.60000000000002</v>
      </c>
      <c r="M4367" s="121">
        <v>247481.93</v>
      </c>
      <c r="N4367" s="121">
        <v>364058.37</v>
      </c>
      <c r="O4367" s="121">
        <v>369300.93</v>
      </c>
      <c r="P4367" s="121">
        <v>287461.37</v>
      </c>
      <c r="Q4367" s="121">
        <v>658.9</v>
      </c>
    </row>
    <row r="4368" spans="1:17" ht="25.5" x14ac:dyDescent="0.2">
      <c r="A4368" t="str">
        <f t="shared" si="68"/>
        <v>2024_3195</v>
      </c>
      <c r="D4368" s="276">
        <v>4366</v>
      </c>
      <c r="E4368" s="121">
        <v>3195</v>
      </c>
      <c r="F4368" s="121" t="s">
        <v>111</v>
      </c>
      <c r="G4368" s="121">
        <v>3195</v>
      </c>
      <c r="H4368" s="121">
        <v>2024</v>
      </c>
      <c r="I4368" s="121">
        <v>0</v>
      </c>
      <c r="J4368" s="121">
        <v>1</v>
      </c>
      <c r="K4368" s="121">
        <v>1182.3</v>
      </c>
      <c r="L4368" s="121">
        <v>1165.3</v>
      </c>
      <c r="M4368" s="121">
        <v>495389.05</v>
      </c>
      <c r="N4368" s="121">
        <v>525912.96</v>
      </c>
      <c r="O4368" s="121">
        <v>546773.81000000006</v>
      </c>
      <c r="P4368" s="121">
        <v>516575.13</v>
      </c>
      <c r="Q4368" s="121">
        <v>419</v>
      </c>
    </row>
    <row r="4369" spans="1:17" ht="25.5" x14ac:dyDescent="0.2">
      <c r="A4369" t="str">
        <f t="shared" si="68"/>
        <v>2024_2709</v>
      </c>
      <c r="D4369" s="276">
        <v>4367</v>
      </c>
      <c r="E4369" s="121">
        <v>2709</v>
      </c>
      <c r="F4369" s="121" t="s">
        <v>112</v>
      </c>
      <c r="G4369" s="121">
        <v>2709</v>
      </c>
      <c r="H4369" s="121">
        <v>2024</v>
      </c>
      <c r="I4369" s="121">
        <v>0</v>
      </c>
      <c r="J4369" s="121">
        <v>1</v>
      </c>
      <c r="K4369" s="121">
        <v>1495.4</v>
      </c>
      <c r="L4369" s="121">
        <v>1472.4</v>
      </c>
      <c r="M4369" s="121">
        <v>5076419.1399999997</v>
      </c>
      <c r="N4369" s="121">
        <v>2322207.9</v>
      </c>
      <c r="O4369" s="121">
        <v>2371896.7400000002</v>
      </c>
      <c r="P4369" s="121">
        <v>1052614.3799999999</v>
      </c>
      <c r="Q4369" s="121">
        <v>3394.69</v>
      </c>
    </row>
    <row r="4370" spans="1:17" x14ac:dyDescent="0.2">
      <c r="A4370" t="str">
        <f t="shared" si="68"/>
        <v>2024_2718</v>
      </c>
      <c r="D4370" s="276">
        <v>4368</v>
      </c>
      <c r="E4370" s="121">
        <v>2718</v>
      </c>
      <c r="F4370" s="121" t="s">
        <v>113</v>
      </c>
      <c r="G4370" s="121">
        <v>2718</v>
      </c>
      <c r="H4370" s="121">
        <v>2024</v>
      </c>
      <c r="I4370" s="121">
        <v>0</v>
      </c>
      <c r="J4370" s="121">
        <v>1</v>
      </c>
      <c r="K4370" s="121">
        <v>459.7</v>
      </c>
      <c r="L4370" s="121">
        <v>396.9</v>
      </c>
      <c r="M4370" s="121">
        <v>1600784.77</v>
      </c>
      <c r="N4370" s="121">
        <v>599630.09</v>
      </c>
      <c r="O4370" s="121">
        <v>636429.53</v>
      </c>
      <c r="P4370" s="121">
        <v>255460.99</v>
      </c>
      <c r="Q4370" s="121">
        <v>3482.24</v>
      </c>
    </row>
    <row r="4371" spans="1:17" ht="25.5" x14ac:dyDescent="0.2">
      <c r="A4371" t="str">
        <f t="shared" si="68"/>
        <v>2024_2727</v>
      </c>
      <c r="D4371" s="276">
        <v>4369</v>
      </c>
      <c r="E4371" s="121">
        <v>2727</v>
      </c>
      <c r="F4371" s="121" t="s">
        <v>114</v>
      </c>
      <c r="G4371" s="121">
        <v>2727</v>
      </c>
      <c r="H4371" s="121">
        <v>2024</v>
      </c>
      <c r="I4371" s="121">
        <v>0</v>
      </c>
      <c r="J4371" s="121">
        <v>1</v>
      </c>
      <c r="K4371" s="121">
        <v>670.2</v>
      </c>
      <c r="L4371" s="121">
        <v>745.3</v>
      </c>
      <c r="M4371" s="121">
        <v>569172.6</v>
      </c>
      <c r="N4371" s="121">
        <v>250140.63</v>
      </c>
      <c r="O4371" s="121">
        <v>275010.69</v>
      </c>
      <c r="P4371" s="121">
        <v>263071.13</v>
      </c>
      <c r="Q4371" s="121">
        <v>849.26</v>
      </c>
    </row>
    <row r="4372" spans="1:17" ht="25.5" x14ac:dyDescent="0.2">
      <c r="A4372" t="str">
        <f t="shared" si="68"/>
        <v>2024_2754</v>
      </c>
      <c r="D4372" s="276">
        <v>4370</v>
      </c>
      <c r="E4372" s="121">
        <v>2754</v>
      </c>
      <c r="F4372" s="121" t="s">
        <v>115</v>
      </c>
      <c r="G4372" s="121">
        <v>2754</v>
      </c>
      <c r="H4372" s="121">
        <v>2024</v>
      </c>
      <c r="I4372" s="121">
        <v>0</v>
      </c>
      <c r="J4372" s="121">
        <v>1</v>
      </c>
      <c r="K4372" s="121">
        <v>395.4</v>
      </c>
      <c r="L4372" s="121">
        <v>415.4</v>
      </c>
      <c r="M4372" s="121">
        <v>183593.78</v>
      </c>
      <c r="N4372" s="121">
        <v>299551.28000000003</v>
      </c>
      <c r="O4372" s="121">
        <v>309630.95</v>
      </c>
      <c r="P4372" s="121">
        <v>293163.71999999997</v>
      </c>
      <c r="Q4372" s="121">
        <v>464.32</v>
      </c>
    </row>
    <row r="4373" spans="1:17" x14ac:dyDescent="0.2">
      <c r="A4373" t="str">
        <f t="shared" si="68"/>
        <v>2024_2766</v>
      </c>
      <c r="D4373" s="276">
        <v>4371</v>
      </c>
      <c r="E4373" s="121">
        <v>2766</v>
      </c>
      <c r="F4373" s="121" t="s">
        <v>334</v>
      </c>
      <c r="G4373" s="121">
        <v>2766</v>
      </c>
      <c r="H4373" s="121">
        <v>2024</v>
      </c>
      <c r="I4373" s="121">
        <v>0</v>
      </c>
      <c r="J4373" s="121">
        <v>1</v>
      </c>
      <c r="K4373" s="121">
        <v>315.8</v>
      </c>
      <c r="L4373" s="121">
        <v>274</v>
      </c>
      <c r="M4373" s="121">
        <v>593050.62</v>
      </c>
      <c r="N4373" s="121">
        <v>530428.11</v>
      </c>
      <c r="O4373" s="121">
        <v>544466.80000000005</v>
      </c>
      <c r="P4373" s="121">
        <v>356680.1</v>
      </c>
      <c r="Q4373" s="121">
        <v>1877.93</v>
      </c>
    </row>
    <row r="4374" spans="1:17" x14ac:dyDescent="0.2">
      <c r="A4374" t="str">
        <f t="shared" si="68"/>
        <v>2024_2772</v>
      </c>
      <c r="D4374" s="276">
        <v>4372</v>
      </c>
      <c r="E4374" s="121">
        <v>2772</v>
      </c>
      <c r="F4374" s="121" t="s">
        <v>116</v>
      </c>
      <c r="G4374" s="121">
        <v>2772</v>
      </c>
      <c r="H4374" s="121">
        <v>2024</v>
      </c>
      <c r="I4374" s="121">
        <v>0</v>
      </c>
      <c r="J4374" s="121">
        <v>1</v>
      </c>
      <c r="K4374" s="121">
        <v>208</v>
      </c>
      <c r="L4374" s="121">
        <v>170</v>
      </c>
      <c r="M4374" s="121">
        <v>1177224.93</v>
      </c>
      <c r="N4374" s="121">
        <v>101037.18</v>
      </c>
      <c r="O4374" s="121">
        <v>134799.64000000001</v>
      </c>
      <c r="P4374" s="121">
        <v>121895.56</v>
      </c>
      <c r="Q4374" s="121">
        <v>5659.74</v>
      </c>
    </row>
    <row r="4375" spans="1:17" ht="25.5" x14ac:dyDescent="0.2">
      <c r="A4375" t="str">
        <f t="shared" si="68"/>
        <v>2024_2781</v>
      </c>
      <c r="D4375" s="276">
        <v>4373</v>
      </c>
      <c r="E4375" s="121">
        <v>2781</v>
      </c>
      <c r="F4375" s="121" t="s">
        <v>117</v>
      </c>
      <c r="G4375" s="121">
        <v>2781</v>
      </c>
      <c r="H4375" s="121">
        <v>2024</v>
      </c>
      <c r="I4375" s="121">
        <v>0</v>
      </c>
      <c r="J4375" s="121">
        <v>1</v>
      </c>
      <c r="K4375" s="121">
        <v>1091.0999999999999</v>
      </c>
      <c r="L4375" s="121">
        <v>1207</v>
      </c>
      <c r="M4375" s="121">
        <v>795282.15</v>
      </c>
      <c r="N4375" s="121">
        <v>999145.12</v>
      </c>
      <c r="O4375" s="121">
        <v>1045967.16</v>
      </c>
      <c r="P4375" s="121">
        <v>640380.26</v>
      </c>
      <c r="Q4375" s="121">
        <v>728.88</v>
      </c>
    </row>
    <row r="4376" spans="1:17" x14ac:dyDescent="0.2">
      <c r="A4376" t="str">
        <f t="shared" si="68"/>
        <v>2024_2826</v>
      </c>
      <c r="D4376" s="276">
        <v>4374</v>
      </c>
      <c r="E4376" s="121">
        <v>2826</v>
      </c>
      <c r="F4376" s="121" t="s">
        <v>118</v>
      </c>
      <c r="G4376" s="121">
        <v>2826</v>
      </c>
      <c r="H4376" s="121">
        <v>2024</v>
      </c>
      <c r="I4376" s="121">
        <v>0</v>
      </c>
      <c r="J4376" s="121">
        <v>1</v>
      </c>
      <c r="K4376" s="121">
        <v>1364.2</v>
      </c>
      <c r="L4376" s="121">
        <v>1427.5</v>
      </c>
      <c r="M4376" s="121">
        <v>688492.03</v>
      </c>
      <c r="N4376" s="121">
        <v>599908.43999999994</v>
      </c>
      <c r="O4376" s="121">
        <v>623989.37</v>
      </c>
      <c r="P4376" s="121">
        <v>485034.48</v>
      </c>
      <c r="Q4376" s="121">
        <v>504.69</v>
      </c>
    </row>
    <row r="4377" spans="1:17" ht="38.25" x14ac:dyDescent="0.2">
      <c r="A4377" t="str">
        <f t="shared" si="68"/>
        <v>2024_2846</v>
      </c>
      <c r="D4377" s="276">
        <v>4375</v>
      </c>
      <c r="E4377" s="121">
        <v>2846</v>
      </c>
      <c r="F4377" s="121" t="s">
        <v>119</v>
      </c>
      <c r="G4377" s="121">
        <v>2846</v>
      </c>
      <c r="H4377" s="121">
        <v>2024</v>
      </c>
      <c r="I4377" s="121">
        <v>0</v>
      </c>
      <c r="J4377" s="121">
        <v>1</v>
      </c>
      <c r="K4377" s="121">
        <v>298</v>
      </c>
      <c r="L4377" s="121">
        <v>290</v>
      </c>
      <c r="M4377" s="121">
        <v>550895.62</v>
      </c>
      <c r="N4377" s="121">
        <v>190157.37</v>
      </c>
      <c r="O4377" s="121">
        <v>219454.7</v>
      </c>
      <c r="P4377" s="121">
        <v>219076.26</v>
      </c>
      <c r="Q4377" s="121">
        <v>1848.64</v>
      </c>
    </row>
    <row r="4378" spans="1:17" ht="38.25" x14ac:dyDescent="0.2">
      <c r="A4378" t="str">
        <f t="shared" si="68"/>
        <v>2024_2862</v>
      </c>
      <c r="D4378" s="276">
        <v>4376</v>
      </c>
      <c r="E4378" s="121">
        <v>2862</v>
      </c>
      <c r="F4378" s="121" t="s">
        <v>120</v>
      </c>
      <c r="G4378" s="121">
        <v>2862</v>
      </c>
      <c r="H4378" s="121">
        <v>2024</v>
      </c>
      <c r="I4378" s="121">
        <v>0</v>
      </c>
      <c r="J4378" s="121">
        <v>1</v>
      </c>
      <c r="K4378" s="121">
        <v>636.6</v>
      </c>
      <c r="L4378" s="121">
        <v>618.6</v>
      </c>
      <c r="M4378" s="121">
        <v>1705350.8</v>
      </c>
      <c r="N4378" s="121">
        <v>203070.57</v>
      </c>
      <c r="O4378" s="121">
        <v>206844.67</v>
      </c>
      <c r="P4378" s="121">
        <v>456209.78</v>
      </c>
      <c r="Q4378" s="121">
        <v>2678.84</v>
      </c>
    </row>
    <row r="4379" spans="1:17" x14ac:dyDescent="0.2">
      <c r="A4379" t="str">
        <f t="shared" si="68"/>
        <v>2024_2977</v>
      </c>
      <c r="D4379" s="276">
        <v>4377</v>
      </c>
      <c r="E4379" s="121">
        <v>2977</v>
      </c>
      <c r="F4379" s="121" t="s">
        <v>121</v>
      </c>
      <c r="G4379" s="121">
        <v>2977</v>
      </c>
      <c r="H4379" s="121">
        <v>2024</v>
      </c>
      <c r="I4379" s="121">
        <v>0</v>
      </c>
      <c r="J4379" s="121">
        <v>1</v>
      </c>
      <c r="K4379" s="121">
        <v>589.20000000000005</v>
      </c>
      <c r="L4379" s="121">
        <v>518.1</v>
      </c>
      <c r="M4379" s="121">
        <v>689199.27</v>
      </c>
      <c r="N4379" s="121">
        <v>257254.76</v>
      </c>
      <c r="O4379" s="121">
        <v>259900.62</v>
      </c>
      <c r="P4379" s="121">
        <v>402665.58</v>
      </c>
      <c r="Q4379" s="121">
        <v>1169.72</v>
      </c>
    </row>
    <row r="4380" spans="1:17" x14ac:dyDescent="0.2">
      <c r="A4380" t="str">
        <f t="shared" si="68"/>
        <v>2024_2988</v>
      </c>
      <c r="D4380" s="276">
        <v>4378</v>
      </c>
      <c r="E4380" s="121">
        <v>2988</v>
      </c>
      <c r="F4380" s="121" t="s">
        <v>122</v>
      </c>
      <c r="G4380" s="121">
        <v>2988</v>
      </c>
      <c r="H4380" s="121">
        <v>2024</v>
      </c>
      <c r="I4380" s="121">
        <v>0</v>
      </c>
      <c r="J4380" s="121">
        <v>1</v>
      </c>
      <c r="K4380" s="121">
        <v>562.1</v>
      </c>
      <c r="L4380" s="121">
        <v>808.1</v>
      </c>
      <c r="M4380" s="121">
        <v>393643.67</v>
      </c>
      <c r="N4380" s="121">
        <v>477438.71</v>
      </c>
      <c r="O4380" s="121">
        <v>490872.61</v>
      </c>
      <c r="P4380" s="121">
        <v>407151.43</v>
      </c>
      <c r="Q4380" s="121">
        <v>700.31</v>
      </c>
    </row>
    <row r="4381" spans="1:17" ht="38.25" x14ac:dyDescent="0.2">
      <c r="A4381" t="str">
        <f t="shared" si="68"/>
        <v>2024_3029</v>
      </c>
      <c r="D4381" s="276">
        <v>4379</v>
      </c>
      <c r="E4381" s="121">
        <v>3029</v>
      </c>
      <c r="F4381" s="121" t="s">
        <v>123</v>
      </c>
      <c r="G4381" s="121">
        <v>3029</v>
      </c>
      <c r="H4381" s="121">
        <v>2024</v>
      </c>
      <c r="I4381" s="121">
        <v>0</v>
      </c>
      <c r="J4381" s="121">
        <v>1</v>
      </c>
      <c r="K4381" s="121">
        <v>1135</v>
      </c>
      <c r="L4381" s="121">
        <v>989.8</v>
      </c>
      <c r="M4381" s="121">
        <v>2779920.78</v>
      </c>
      <c r="N4381" s="121">
        <v>1748223.11</v>
      </c>
      <c r="O4381" s="121">
        <v>1864102.69</v>
      </c>
      <c r="P4381" s="121">
        <v>549511.52</v>
      </c>
      <c r="Q4381" s="121">
        <v>2449.27</v>
      </c>
    </row>
    <row r="4382" spans="1:17" ht="25.5" x14ac:dyDescent="0.2">
      <c r="A4382" t="str">
        <f t="shared" si="68"/>
        <v>2024_3033</v>
      </c>
      <c r="D4382" s="276">
        <v>4380</v>
      </c>
      <c r="E4382" s="121">
        <v>3033</v>
      </c>
      <c r="F4382" s="121" t="s">
        <v>124</v>
      </c>
      <c r="G4382" s="121">
        <v>3033</v>
      </c>
      <c r="H4382" s="121">
        <v>2024</v>
      </c>
      <c r="I4382" s="121">
        <v>0</v>
      </c>
      <c r="J4382" s="121">
        <v>1</v>
      </c>
      <c r="K4382" s="121">
        <v>411.3</v>
      </c>
      <c r="L4382" s="121">
        <v>364.9</v>
      </c>
      <c r="M4382" s="121">
        <v>1069573.58</v>
      </c>
      <c r="N4382" s="121">
        <v>349730.07</v>
      </c>
      <c r="O4382" s="121">
        <v>400046.66</v>
      </c>
      <c r="P4382" s="121">
        <v>217308.54</v>
      </c>
      <c r="Q4382" s="121">
        <v>2600.4699999999998</v>
      </c>
    </row>
    <row r="4383" spans="1:17" x14ac:dyDescent="0.2">
      <c r="A4383" t="str">
        <f t="shared" si="68"/>
        <v>2024_3042</v>
      </c>
      <c r="D4383" s="276">
        <v>4381</v>
      </c>
      <c r="E4383" s="121">
        <v>3042</v>
      </c>
      <c r="F4383" s="121" t="s">
        <v>125</v>
      </c>
      <c r="G4383" s="121">
        <v>3042</v>
      </c>
      <c r="H4383" s="121">
        <v>2024</v>
      </c>
      <c r="I4383" s="121">
        <v>0</v>
      </c>
      <c r="J4383" s="121">
        <v>1</v>
      </c>
      <c r="K4383" s="121">
        <v>725.7</v>
      </c>
      <c r="L4383" s="121">
        <v>842</v>
      </c>
      <c r="M4383" s="121">
        <v>799214.73</v>
      </c>
      <c r="N4383" s="121">
        <v>251342.8</v>
      </c>
      <c r="O4383" s="121">
        <v>287973.71000000002</v>
      </c>
      <c r="P4383" s="121">
        <v>349098.96</v>
      </c>
      <c r="Q4383" s="121">
        <v>1101.3</v>
      </c>
    </row>
    <row r="4384" spans="1:17" x14ac:dyDescent="0.2">
      <c r="A4384" t="str">
        <f t="shared" si="68"/>
        <v>2024_3060</v>
      </c>
      <c r="D4384" s="276">
        <v>4382</v>
      </c>
      <c r="E4384" s="121">
        <v>3060</v>
      </c>
      <c r="F4384" s="121" t="s">
        <v>126</v>
      </c>
      <c r="G4384" s="121">
        <v>3060</v>
      </c>
      <c r="H4384" s="121">
        <v>2024</v>
      </c>
      <c r="I4384" s="121">
        <v>0</v>
      </c>
      <c r="J4384" s="121">
        <v>1</v>
      </c>
      <c r="K4384" s="121">
        <v>1214.7</v>
      </c>
      <c r="L4384" s="121">
        <v>1411.4</v>
      </c>
      <c r="M4384" s="121">
        <v>999060.3</v>
      </c>
      <c r="N4384" s="121">
        <v>1137123.8</v>
      </c>
      <c r="O4384" s="121">
        <v>1140192.3500000001</v>
      </c>
      <c r="P4384" s="121">
        <v>752330.83</v>
      </c>
      <c r="Q4384" s="121">
        <v>822.47</v>
      </c>
    </row>
    <row r="4385" spans="1:17" ht="25.5" x14ac:dyDescent="0.2">
      <c r="A4385" t="str">
        <f t="shared" si="68"/>
        <v>2024_3168</v>
      </c>
      <c r="D4385" s="276">
        <v>4383</v>
      </c>
      <c r="E4385" s="121">
        <v>3168</v>
      </c>
      <c r="F4385" s="121" t="s">
        <v>127</v>
      </c>
      <c r="G4385" s="121">
        <v>3168</v>
      </c>
      <c r="H4385" s="121">
        <v>2024</v>
      </c>
      <c r="I4385" s="121">
        <v>0</v>
      </c>
      <c r="J4385" s="121">
        <v>1</v>
      </c>
      <c r="K4385" s="121">
        <v>672.4</v>
      </c>
      <c r="L4385" s="121">
        <v>665.7</v>
      </c>
      <c r="M4385" s="121">
        <v>961263.05</v>
      </c>
      <c r="N4385" s="121">
        <v>125643.39</v>
      </c>
      <c r="O4385" s="121">
        <v>160787.51999999999</v>
      </c>
      <c r="P4385" s="121">
        <v>351875.55</v>
      </c>
      <c r="Q4385" s="121">
        <v>1429.6</v>
      </c>
    </row>
    <row r="4386" spans="1:17" ht="25.5" x14ac:dyDescent="0.2">
      <c r="A4386" t="str">
        <f t="shared" si="68"/>
        <v>2024_3105</v>
      </c>
      <c r="D4386" s="276">
        <v>4384</v>
      </c>
      <c r="E4386" s="121">
        <v>3105</v>
      </c>
      <c r="F4386" s="121" t="s">
        <v>128</v>
      </c>
      <c r="G4386" s="121">
        <v>3105</v>
      </c>
      <c r="H4386" s="121">
        <v>2024</v>
      </c>
      <c r="I4386" s="121">
        <v>0</v>
      </c>
      <c r="J4386" s="121">
        <v>1</v>
      </c>
      <c r="K4386" s="121">
        <v>1377.7</v>
      </c>
      <c r="L4386" s="121">
        <v>1385</v>
      </c>
      <c r="M4386" s="121">
        <v>420059.05</v>
      </c>
      <c r="N4386" s="121">
        <v>669712.96</v>
      </c>
      <c r="O4386" s="121">
        <v>691947.98</v>
      </c>
      <c r="P4386" s="121">
        <v>767659.25</v>
      </c>
      <c r="Q4386" s="121">
        <v>304.89999999999998</v>
      </c>
    </row>
    <row r="4387" spans="1:17" x14ac:dyDescent="0.2">
      <c r="A4387" t="str">
        <f t="shared" si="68"/>
        <v>2024_3114</v>
      </c>
      <c r="D4387" s="276">
        <v>4385</v>
      </c>
      <c r="E4387" s="121">
        <v>3114</v>
      </c>
      <c r="F4387" s="121" t="s">
        <v>129</v>
      </c>
      <c r="G4387" s="121">
        <v>3114</v>
      </c>
      <c r="H4387" s="121">
        <v>2024</v>
      </c>
      <c r="I4387" s="121">
        <v>0</v>
      </c>
      <c r="J4387" s="121">
        <v>1</v>
      </c>
      <c r="K4387" s="121">
        <v>3422.7</v>
      </c>
      <c r="L4387" s="121">
        <v>3519.5</v>
      </c>
      <c r="M4387" s="121">
        <v>4314678.22</v>
      </c>
      <c r="N4387" s="121">
        <v>1801205.97</v>
      </c>
      <c r="O4387" s="121">
        <v>1864362.88</v>
      </c>
      <c r="P4387" s="121">
        <v>1347814.36</v>
      </c>
      <c r="Q4387" s="121">
        <v>1260.6099999999999</v>
      </c>
    </row>
    <row r="4388" spans="1:17" ht="25.5" x14ac:dyDescent="0.2">
      <c r="A4388" t="str">
        <f t="shared" si="68"/>
        <v>2024_3119</v>
      </c>
      <c r="D4388" s="276">
        <v>4386</v>
      </c>
      <c r="E4388" s="121">
        <v>3119</v>
      </c>
      <c r="F4388" s="121" t="s">
        <v>130</v>
      </c>
      <c r="G4388" s="121">
        <v>3119</v>
      </c>
      <c r="H4388" s="121">
        <v>2024</v>
      </c>
      <c r="I4388" s="121">
        <v>0</v>
      </c>
      <c r="J4388" s="121">
        <v>1</v>
      </c>
      <c r="K4388" s="121">
        <v>825</v>
      </c>
      <c r="L4388" s="121">
        <v>784.8</v>
      </c>
      <c r="M4388" s="121">
        <v>591799.22</v>
      </c>
      <c r="N4388" s="121">
        <v>399850.65</v>
      </c>
      <c r="O4388" s="121">
        <v>419560.18</v>
      </c>
      <c r="P4388" s="121">
        <v>435636.97</v>
      </c>
      <c r="Q4388" s="121">
        <v>717.33</v>
      </c>
    </row>
    <row r="4389" spans="1:17" x14ac:dyDescent="0.2">
      <c r="A4389" t="str">
        <f t="shared" si="68"/>
        <v>2024_3141</v>
      </c>
      <c r="D4389" s="276">
        <v>4387</v>
      </c>
      <c r="E4389" s="121">
        <v>3141</v>
      </c>
      <c r="F4389" s="121" t="s">
        <v>131</v>
      </c>
      <c r="G4389" s="121">
        <v>3141</v>
      </c>
      <c r="H4389" s="121">
        <v>2024</v>
      </c>
      <c r="I4389" s="121">
        <v>0</v>
      </c>
      <c r="J4389" s="121">
        <v>1</v>
      </c>
      <c r="K4389" s="121">
        <v>14378.7</v>
      </c>
      <c r="L4389" s="121">
        <v>14396.8</v>
      </c>
      <c r="M4389" s="121">
        <v>1869430.26</v>
      </c>
      <c r="N4389" s="121">
        <v>13599244.609999999</v>
      </c>
      <c r="O4389" s="121">
        <v>13751395.34</v>
      </c>
      <c r="P4389" s="121">
        <v>13047126.49</v>
      </c>
      <c r="Q4389" s="121">
        <v>130.01</v>
      </c>
    </row>
    <row r="4390" spans="1:17" ht="25.5" x14ac:dyDescent="0.2">
      <c r="A4390" t="str">
        <f t="shared" si="68"/>
        <v>2024_3150</v>
      </c>
      <c r="D4390" s="276">
        <v>4388</v>
      </c>
      <c r="E4390" s="121">
        <v>3150</v>
      </c>
      <c r="F4390" s="121" t="s">
        <v>132</v>
      </c>
      <c r="G4390" s="121">
        <v>3150</v>
      </c>
      <c r="H4390" s="121">
        <v>2024</v>
      </c>
      <c r="I4390" s="121">
        <v>0</v>
      </c>
      <c r="J4390" s="121">
        <v>1</v>
      </c>
      <c r="K4390" s="121">
        <v>1003.7</v>
      </c>
      <c r="L4390" s="121">
        <v>1218.8</v>
      </c>
      <c r="M4390" s="121">
        <v>656834.35</v>
      </c>
      <c r="N4390" s="121">
        <v>300342.84000000003</v>
      </c>
      <c r="O4390" s="121">
        <v>311441.84999999998</v>
      </c>
      <c r="P4390" s="121">
        <v>450463.06</v>
      </c>
      <c r="Q4390" s="121">
        <v>654.41</v>
      </c>
    </row>
    <row r="4391" spans="1:17" ht="25.5" x14ac:dyDescent="0.2">
      <c r="A4391" t="str">
        <f t="shared" si="68"/>
        <v>2024_3154</v>
      </c>
      <c r="D4391" s="276">
        <v>4389</v>
      </c>
      <c r="E4391" s="121">
        <v>3154</v>
      </c>
      <c r="F4391" s="121" t="s">
        <v>133</v>
      </c>
      <c r="G4391" s="121">
        <v>3154</v>
      </c>
      <c r="H4391" s="121">
        <v>2024</v>
      </c>
      <c r="I4391" s="121">
        <v>0</v>
      </c>
      <c r="J4391" s="121">
        <v>1</v>
      </c>
      <c r="K4391" s="121">
        <v>504.7</v>
      </c>
      <c r="L4391" s="121">
        <v>502</v>
      </c>
      <c r="M4391" s="121">
        <v>205617.29</v>
      </c>
      <c r="N4391" s="121">
        <v>251099.46</v>
      </c>
      <c r="O4391" s="121">
        <v>257514.88</v>
      </c>
      <c r="P4391" s="121">
        <v>274436.76</v>
      </c>
      <c r="Q4391" s="121">
        <v>407.4</v>
      </c>
    </row>
    <row r="4392" spans="1:17" x14ac:dyDescent="0.2">
      <c r="A4392" t="str">
        <f t="shared" si="68"/>
        <v>2024_3186</v>
      </c>
      <c r="D4392" s="276">
        <v>4390</v>
      </c>
      <c r="E4392" s="121">
        <v>3186</v>
      </c>
      <c r="F4392" s="121" t="s">
        <v>335</v>
      </c>
      <c r="G4392" s="121">
        <v>3186</v>
      </c>
      <c r="H4392" s="121">
        <v>2024</v>
      </c>
      <c r="I4392" s="121">
        <v>0</v>
      </c>
      <c r="J4392" s="121">
        <v>1</v>
      </c>
      <c r="K4392" s="121">
        <v>428.7</v>
      </c>
      <c r="L4392" s="121">
        <v>428.1</v>
      </c>
      <c r="M4392" s="121">
        <v>538508.21</v>
      </c>
      <c r="N4392" s="121">
        <v>260004.82</v>
      </c>
      <c r="O4392" s="121">
        <v>261605.33</v>
      </c>
      <c r="P4392" s="121">
        <v>152397.57999999999</v>
      </c>
      <c r="Q4392" s="121">
        <v>1256.1400000000001</v>
      </c>
    </row>
    <row r="4393" spans="1:17" x14ac:dyDescent="0.2">
      <c r="A4393" t="str">
        <f t="shared" si="68"/>
        <v>2024_3204</v>
      </c>
      <c r="D4393" s="276">
        <v>4391</v>
      </c>
      <c r="E4393" s="121">
        <v>3204</v>
      </c>
      <c r="F4393" s="121" t="s">
        <v>134</v>
      </c>
      <c r="G4393" s="121">
        <v>3204</v>
      </c>
      <c r="H4393" s="121">
        <v>2024</v>
      </c>
      <c r="I4393" s="121">
        <v>0</v>
      </c>
      <c r="J4393" s="121">
        <v>1</v>
      </c>
      <c r="K4393" s="121">
        <v>873.7</v>
      </c>
      <c r="L4393" s="121">
        <v>950.6</v>
      </c>
      <c r="M4393" s="121">
        <v>1098352.1499999999</v>
      </c>
      <c r="N4393" s="121">
        <v>174992.94</v>
      </c>
      <c r="O4393" s="121">
        <v>226927.95</v>
      </c>
      <c r="P4393" s="121">
        <v>474096.69</v>
      </c>
      <c r="Q4393" s="121">
        <v>1257.1300000000001</v>
      </c>
    </row>
    <row r="4394" spans="1:17" x14ac:dyDescent="0.2">
      <c r="A4394" t="str">
        <f t="shared" si="68"/>
        <v>2024_3231</v>
      </c>
      <c r="D4394" s="276">
        <v>4392</v>
      </c>
      <c r="E4394" s="121">
        <v>3231</v>
      </c>
      <c r="F4394" s="121" t="s">
        <v>135</v>
      </c>
      <c r="G4394" s="121">
        <v>3231</v>
      </c>
      <c r="H4394" s="121">
        <v>2024</v>
      </c>
      <c r="I4394" s="121">
        <v>0</v>
      </c>
      <c r="J4394" s="121">
        <v>1</v>
      </c>
      <c r="K4394" s="121">
        <v>6838.4</v>
      </c>
      <c r="L4394" s="121">
        <v>7239.4</v>
      </c>
      <c r="M4394" s="121">
        <v>7546411.4000000004</v>
      </c>
      <c r="N4394" s="121">
        <v>4509795.88</v>
      </c>
      <c r="O4394" s="121">
        <v>4722620.51</v>
      </c>
      <c r="P4394" s="121">
        <v>2760262.27</v>
      </c>
      <c r="Q4394" s="121">
        <v>1103.53</v>
      </c>
    </row>
    <row r="4395" spans="1:17" x14ac:dyDescent="0.2">
      <c r="A4395" t="str">
        <f t="shared" si="68"/>
        <v>2024_3312</v>
      </c>
      <c r="D4395" s="276">
        <v>4393</v>
      </c>
      <c r="E4395" s="121">
        <v>3312</v>
      </c>
      <c r="F4395" s="121" t="s">
        <v>136</v>
      </c>
      <c r="G4395" s="121">
        <v>3312</v>
      </c>
      <c r="H4395" s="121">
        <v>2024</v>
      </c>
      <c r="I4395" s="121">
        <v>0</v>
      </c>
      <c r="J4395" s="121">
        <v>1</v>
      </c>
      <c r="K4395" s="121">
        <v>1824.3</v>
      </c>
      <c r="L4395" s="121">
        <v>1688.3</v>
      </c>
      <c r="M4395" s="121">
        <v>2976152.63</v>
      </c>
      <c r="N4395" s="121">
        <v>591372.56999999995</v>
      </c>
      <c r="O4395" s="121">
        <v>771304.31</v>
      </c>
      <c r="P4395" s="121">
        <v>647927.31000000006</v>
      </c>
      <c r="Q4395" s="121">
        <v>1631.39</v>
      </c>
    </row>
    <row r="4396" spans="1:17" x14ac:dyDescent="0.2">
      <c r="A4396" t="str">
        <f t="shared" si="68"/>
        <v>2024_3330</v>
      </c>
      <c r="D4396" s="276">
        <v>4394</v>
      </c>
      <c r="E4396" s="121">
        <v>3330</v>
      </c>
      <c r="F4396" s="121" t="s">
        <v>137</v>
      </c>
      <c r="G4396" s="121">
        <v>3330</v>
      </c>
      <c r="H4396" s="121">
        <v>2024</v>
      </c>
      <c r="I4396" s="121">
        <v>0</v>
      </c>
      <c r="J4396" s="121">
        <v>1</v>
      </c>
      <c r="K4396" s="121">
        <v>346.4</v>
      </c>
      <c r="L4396" s="121">
        <v>285</v>
      </c>
      <c r="M4396" s="121">
        <v>1113123.04</v>
      </c>
      <c r="N4396" s="121">
        <v>200039.75</v>
      </c>
      <c r="O4396" s="121">
        <v>202431.52</v>
      </c>
      <c r="P4396" s="121">
        <v>98733.34</v>
      </c>
      <c r="Q4396" s="121">
        <v>3213.4</v>
      </c>
    </row>
    <row r="4397" spans="1:17" ht="25.5" x14ac:dyDescent="0.2">
      <c r="A4397" t="str">
        <f t="shared" si="68"/>
        <v>2024_3348</v>
      </c>
      <c r="D4397" s="276">
        <v>4395</v>
      </c>
      <c r="E4397" s="121">
        <v>3348</v>
      </c>
      <c r="F4397" s="121" t="s">
        <v>138</v>
      </c>
      <c r="G4397" s="121">
        <v>3348</v>
      </c>
      <c r="H4397" s="121">
        <v>2024</v>
      </c>
      <c r="I4397" s="121">
        <v>0</v>
      </c>
      <c r="J4397" s="121">
        <v>1</v>
      </c>
      <c r="K4397" s="121">
        <v>465</v>
      </c>
      <c r="L4397" s="121">
        <v>437</v>
      </c>
      <c r="M4397" s="121">
        <v>1307722.32</v>
      </c>
      <c r="N4397" s="121">
        <v>252668.29</v>
      </c>
      <c r="O4397" s="121">
        <v>309791.78999999998</v>
      </c>
      <c r="P4397" s="121">
        <v>245022.13</v>
      </c>
      <c r="Q4397" s="121">
        <v>2812.31</v>
      </c>
    </row>
    <row r="4398" spans="1:17" x14ac:dyDescent="0.2">
      <c r="A4398" t="str">
        <f t="shared" si="68"/>
        <v>2024_3375</v>
      </c>
      <c r="D4398" s="276">
        <v>4396</v>
      </c>
      <c r="E4398" s="121">
        <v>3375</v>
      </c>
      <c r="F4398" s="121" t="s">
        <v>139</v>
      </c>
      <c r="G4398" s="121">
        <v>3375</v>
      </c>
      <c r="H4398" s="121">
        <v>2024</v>
      </c>
      <c r="I4398" s="121">
        <v>0</v>
      </c>
      <c r="J4398" s="121">
        <v>1</v>
      </c>
      <c r="K4398" s="121">
        <v>1717.4</v>
      </c>
      <c r="L4398" s="121">
        <v>1546.6</v>
      </c>
      <c r="M4398" s="121">
        <v>116643.68</v>
      </c>
      <c r="N4398" s="121">
        <v>902618.34</v>
      </c>
      <c r="O4398" s="121">
        <v>922527.98</v>
      </c>
      <c r="P4398" s="121">
        <v>765269.19</v>
      </c>
      <c r="Q4398" s="121">
        <v>67.92</v>
      </c>
    </row>
    <row r="4399" spans="1:17" ht="25.5" x14ac:dyDescent="0.2">
      <c r="A4399" t="str">
        <f t="shared" si="68"/>
        <v>2024_3420</v>
      </c>
      <c r="D4399" s="276">
        <v>4397</v>
      </c>
      <c r="E4399" s="121">
        <v>3420</v>
      </c>
      <c r="F4399" s="121" t="s">
        <v>140</v>
      </c>
      <c r="G4399" s="121">
        <v>3420</v>
      </c>
      <c r="H4399" s="121">
        <v>2024</v>
      </c>
      <c r="I4399" s="121">
        <v>0</v>
      </c>
      <c r="J4399" s="121">
        <v>1</v>
      </c>
      <c r="K4399" s="121">
        <v>560.79999999999995</v>
      </c>
      <c r="L4399" s="121">
        <v>595</v>
      </c>
      <c r="M4399" s="121">
        <v>540219.18999999994</v>
      </c>
      <c r="N4399" s="121">
        <v>50066.58</v>
      </c>
      <c r="O4399" s="121">
        <v>72277.649999999994</v>
      </c>
      <c r="P4399" s="121">
        <v>346205.49</v>
      </c>
      <c r="Q4399" s="121">
        <v>963.3</v>
      </c>
    </row>
    <row r="4400" spans="1:17" x14ac:dyDescent="0.2">
      <c r="A4400" t="str">
        <f t="shared" si="68"/>
        <v>2024_3465</v>
      </c>
      <c r="D4400" s="276">
        <v>4398</v>
      </c>
      <c r="E4400" s="121">
        <v>3465</v>
      </c>
      <c r="F4400" s="121" t="s">
        <v>141</v>
      </c>
      <c r="G4400" s="121">
        <v>3465</v>
      </c>
      <c r="H4400" s="121">
        <v>2024</v>
      </c>
      <c r="I4400" s="121">
        <v>0</v>
      </c>
      <c r="J4400" s="121">
        <v>1</v>
      </c>
      <c r="K4400" s="121">
        <v>305.39999999999998</v>
      </c>
      <c r="L4400" s="121">
        <v>314.10000000000002</v>
      </c>
      <c r="M4400" s="121">
        <v>85650.31</v>
      </c>
      <c r="N4400" s="121">
        <v>140075.09</v>
      </c>
      <c r="O4400" s="121">
        <v>171237.19</v>
      </c>
      <c r="P4400" s="121">
        <v>126016.41</v>
      </c>
      <c r="Q4400" s="121">
        <v>280.45</v>
      </c>
    </row>
    <row r="4401" spans="1:17" ht="25.5" x14ac:dyDescent="0.2">
      <c r="A4401" t="str">
        <f t="shared" si="68"/>
        <v>2024_3537</v>
      </c>
      <c r="D4401" s="276">
        <v>4399</v>
      </c>
      <c r="E4401" s="121">
        <v>3537</v>
      </c>
      <c r="F4401" s="121" t="s">
        <v>142</v>
      </c>
      <c r="G4401" s="121">
        <v>3537</v>
      </c>
      <c r="H4401" s="121">
        <v>2024</v>
      </c>
      <c r="I4401" s="121">
        <v>0</v>
      </c>
      <c r="J4401" s="121">
        <v>1</v>
      </c>
      <c r="K4401" s="121">
        <v>316</v>
      </c>
      <c r="L4401" s="121">
        <v>128</v>
      </c>
      <c r="M4401" s="121">
        <v>455660.86</v>
      </c>
      <c r="N4401" s="121">
        <v>243188.36</v>
      </c>
      <c r="O4401" s="121">
        <v>248812.35</v>
      </c>
      <c r="P4401" s="121">
        <v>269811.92</v>
      </c>
      <c r="Q4401" s="121">
        <v>1441.96</v>
      </c>
    </row>
    <row r="4402" spans="1:17" ht="25.5" x14ac:dyDescent="0.2">
      <c r="A4402" t="str">
        <f t="shared" si="68"/>
        <v>2024_3555</v>
      </c>
      <c r="D4402" s="276">
        <v>4400</v>
      </c>
      <c r="E4402" s="121">
        <v>3555</v>
      </c>
      <c r="F4402" s="121" t="s">
        <v>143</v>
      </c>
      <c r="G4402" s="121">
        <v>3555</v>
      </c>
      <c r="H4402" s="121">
        <v>2024</v>
      </c>
      <c r="I4402" s="121">
        <v>0</v>
      </c>
      <c r="J4402" s="121">
        <v>1</v>
      </c>
      <c r="K4402" s="121">
        <v>612.4</v>
      </c>
      <c r="L4402" s="121">
        <v>711</v>
      </c>
      <c r="M4402" s="121">
        <v>331076.25</v>
      </c>
      <c r="N4402" s="121">
        <v>324969.81</v>
      </c>
      <c r="O4402" s="121">
        <v>386546.94</v>
      </c>
      <c r="P4402" s="121">
        <v>484120.32000000001</v>
      </c>
      <c r="Q4402" s="121">
        <v>540.62</v>
      </c>
    </row>
    <row r="4403" spans="1:17" x14ac:dyDescent="0.2">
      <c r="A4403" t="str">
        <f t="shared" si="68"/>
        <v>2024_3600</v>
      </c>
      <c r="D4403" s="276">
        <v>4401</v>
      </c>
      <c r="E4403" s="121">
        <v>3600</v>
      </c>
      <c r="F4403" s="121" t="s">
        <v>144</v>
      </c>
      <c r="G4403" s="121">
        <v>3600</v>
      </c>
      <c r="H4403" s="121">
        <v>2024</v>
      </c>
      <c r="I4403" s="121">
        <v>0</v>
      </c>
      <c r="J4403" s="121">
        <v>1</v>
      </c>
      <c r="K4403" s="121">
        <v>2199</v>
      </c>
      <c r="L4403" s="121">
        <v>2168</v>
      </c>
      <c r="M4403" s="121">
        <v>2621485.9700000002</v>
      </c>
      <c r="N4403" s="121">
        <v>376578.36</v>
      </c>
      <c r="O4403" s="121">
        <v>489167.96</v>
      </c>
      <c r="P4403" s="121">
        <v>390464.16</v>
      </c>
      <c r="Q4403" s="121">
        <v>1192.1300000000001</v>
      </c>
    </row>
    <row r="4404" spans="1:17" x14ac:dyDescent="0.2">
      <c r="A4404" t="str">
        <f t="shared" si="68"/>
        <v>2024_3609</v>
      </c>
      <c r="D4404" s="276">
        <v>4402</v>
      </c>
      <c r="E4404" s="121">
        <v>3609</v>
      </c>
      <c r="F4404" s="121" t="s">
        <v>145</v>
      </c>
      <c r="G4404" s="121">
        <v>3609</v>
      </c>
      <c r="H4404" s="121">
        <v>2024</v>
      </c>
      <c r="I4404" s="121">
        <v>0</v>
      </c>
      <c r="J4404" s="121">
        <v>1</v>
      </c>
      <c r="K4404" s="121">
        <v>461.5</v>
      </c>
      <c r="L4404" s="121">
        <v>504.6</v>
      </c>
      <c r="M4404" s="121">
        <v>893087.21</v>
      </c>
      <c r="N4404" s="121">
        <v>165979.34</v>
      </c>
      <c r="O4404" s="121">
        <v>205535.3</v>
      </c>
      <c r="P4404" s="121">
        <v>308779.53999999998</v>
      </c>
      <c r="Q4404" s="121">
        <v>1935.18</v>
      </c>
    </row>
    <row r="4405" spans="1:17" ht="25.5" x14ac:dyDescent="0.2">
      <c r="A4405" t="str">
        <f t="shared" si="68"/>
        <v>2024_3645</v>
      </c>
      <c r="D4405" s="276">
        <v>4403</v>
      </c>
      <c r="E4405" s="121">
        <v>3645</v>
      </c>
      <c r="F4405" s="121" t="s">
        <v>146</v>
      </c>
      <c r="G4405" s="121">
        <v>3645</v>
      </c>
      <c r="H4405" s="121">
        <v>2024</v>
      </c>
      <c r="I4405" s="121">
        <v>0</v>
      </c>
      <c r="J4405" s="121">
        <v>1</v>
      </c>
      <c r="K4405" s="121">
        <v>2672.4</v>
      </c>
      <c r="L4405" s="121">
        <v>3085.5</v>
      </c>
      <c r="M4405" s="121">
        <v>4335330.71</v>
      </c>
      <c r="N4405" s="121">
        <v>1006999.3</v>
      </c>
      <c r="O4405" s="121">
        <v>1015667.05</v>
      </c>
      <c r="P4405" s="121">
        <v>1229742.1399999999</v>
      </c>
      <c r="Q4405" s="121">
        <v>1622.26</v>
      </c>
    </row>
    <row r="4406" spans="1:17" x14ac:dyDescent="0.2">
      <c r="A4406" t="str">
        <f t="shared" si="68"/>
        <v>2024_3715</v>
      </c>
      <c r="D4406" s="276">
        <v>4404</v>
      </c>
      <c r="E4406" s="121">
        <v>3715</v>
      </c>
      <c r="F4406" s="121" t="s">
        <v>147</v>
      </c>
      <c r="G4406" s="121">
        <v>3715</v>
      </c>
      <c r="H4406" s="121">
        <v>2024</v>
      </c>
      <c r="I4406" s="121">
        <v>0</v>
      </c>
      <c r="J4406" s="121">
        <v>1</v>
      </c>
      <c r="K4406" s="121">
        <v>7566.6</v>
      </c>
      <c r="L4406" s="121">
        <v>7302.5</v>
      </c>
      <c r="M4406" s="121">
        <v>2014469.48</v>
      </c>
      <c r="N4406" s="121">
        <v>1500336.72</v>
      </c>
      <c r="O4406" s="121">
        <v>1549260.96</v>
      </c>
      <c r="P4406" s="121">
        <v>1843360.98</v>
      </c>
      <c r="Q4406" s="121">
        <v>266.23</v>
      </c>
    </row>
    <row r="4407" spans="1:17" x14ac:dyDescent="0.2">
      <c r="A4407" t="str">
        <f t="shared" si="68"/>
        <v>2024_3744</v>
      </c>
      <c r="D4407" s="276">
        <v>4405</v>
      </c>
      <c r="E4407" s="121">
        <v>3744</v>
      </c>
      <c r="F4407" s="121" t="s">
        <v>148</v>
      </c>
      <c r="G4407" s="121">
        <v>3744</v>
      </c>
      <c r="H4407" s="121">
        <v>2024</v>
      </c>
      <c r="I4407" s="121">
        <v>0</v>
      </c>
      <c r="J4407" s="121">
        <v>1</v>
      </c>
      <c r="K4407" s="121">
        <v>681.4</v>
      </c>
      <c r="L4407" s="121">
        <v>698.3</v>
      </c>
      <c r="M4407" s="121">
        <v>826675.98</v>
      </c>
      <c r="N4407" s="121">
        <v>225093.94</v>
      </c>
      <c r="O4407" s="121">
        <v>250833.9</v>
      </c>
      <c r="P4407" s="121">
        <v>436192.68</v>
      </c>
      <c r="Q4407" s="121">
        <v>1213.2</v>
      </c>
    </row>
    <row r="4408" spans="1:17" ht="25.5" x14ac:dyDescent="0.2">
      <c r="A4408" t="str">
        <f t="shared" si="68"/>
        <v>2024_3798</v>
      </c>
      <c r="D4408" s="276">
        <v>4406</v>
      </c>
      <c r="E4408" s="121">
        <v>3798</v>
      </c>
      <c r="F4408" s="121" t="s">
        <v>149</v>
      </c>
      <c r="G4408" s="121">
        <v>3798</v>
      </c>
      <c r="H4408" s="121">
        <v>2024</v>
      </c>
      <c r="I4408" s="121">
        <v>0</v>
      </c>
      <c r="J4408" s="121">
        <v>1</v>
      </c>
      <c r="K4408" s="121">
        <v>588.5</v>
      </c>
      <c r="L4408" s="121">
        <v>658.5</v>
      </c>
      <c r="M4408" s="121">
        <v>226867.76</v>
      </c>
      <c r="N4408" s="121">
        <v>200783.82</v>
      </c>
      <c r="O4408" s="121">
        <v>215304.91</v>
      </c>
      <c r="P4408" s="121">
        <v>272538.77</v>
      </c>
      <c r="Q4408" s="121">
        <v>385.5</v>
      </c>
    </row>
    <row r="4409" spans="1:17" x14ac:dyDescent="0.2">
      <c r="A4409" t="str">
        <f t="shared" si="68"/>
        <v>2024_3816</v>
      </c>
      <c r="D4409" s="276">
        <v>4407</v>
      </c>
      <c r="E4409" s="121">
        <v>3816</v>
      </c>
      <c r="F4409" s="121" t="s">
        <v>150</v>
      </c>
      <c r="G4409" s="121">
        <v>3816</v>
      </c>
      <c r="H4409" s="121">
        <v>2024</v>
      </c>
      <c r="I4409" s="121">
        <v>0</v>
      </c>
      <c r="J4409" s="121">
        <v>1</v>
      </c>
      <c r="K4409" s="121">
        <v>308</v>
      </c>
      <c r="L4409" s="121">
        <v>387.5</v>
      </c>
      <c r="M4409" s="121">
        <v>230953.85</v>
      </c>
      <c r="N4409" s="121">
        <v>320107.84000000003</v>
      </c>
      <c r="O4409" s="121">
        <v>321576.23</v>
      </c>
      <c r="P4409" s="121">
        <v>329686.48</v>
      </c>
      <c r="Q4409" s="121">
        <v>749.85</v>
      </c>
    </row>
    <row r="4410" spans="1:17" ht="38.25" x14ac:dyDescent="0.2">
      <c r="A4410" t="str">
        <f t="shared" si="68"/>
        <v>2024_3841</v>
      </c>
      <c r="D4410" s="276">
        <v>4408</v>
      </c>
      <c r="E4410" s="121">
        <v>3841</v>
      </c>
      <c r="F4410" s="121" t="s">
        <v>151</v>
      </c>
      <c r="G4410" s="121">
        <v>3841</v>
      </c>
      <c r="H4410" s="121">
        <v>2024</v>
      </c>
      <c r="I4410" s="121">
        <v>0</v>
      </c>
      <c r="J4410" s="121">
        <v>1</v>
      </c>
      <c r="K4410" s="121">
        <v>675.5</v>
      </c>
      <c r="L4410" s="121">
        <v>762</v>
      </c>
      <c r="M4410" s="121">
        <v>632533.85</v>
      </c>
      <c r="N4410" s="121">
        <v>520107.94</v>
      </c>
      <c r="O4410" s="121">
        <v>539636.06000000006</v>
      </c>
      <c r="P4410" s="121">
        <v>264981.08</v>
      </c>
      <c r="Q4410" s="121">
        <v>936.39</v>
      </c>
    </row>
    <row r="4411" spans="1:17" ht="25.5" x14ac:dyDescent="0.2">
      <c r="A4411" t="str">
        <f t="shared" si="68"/>
        <v>2024_3906</v>
      </c>
      <c r="D4411" s="276">
        <v>4409</v>
      </c>
      <c r="E4411" s="121">
        <v>3906</v>
      </c>
      <c r="F4411" s="121" t="s">
        <v>152</v>
      </c>
      <c r="G4411" s="121">
        <v>3906</v>
      </c>
      <c r="H4411" s="121">
        <v>2024</v>
      </c>
      <c r="I4411" s="121">
        <v>0</v>
      </c>
      <c r="J4411" s="121">
        <v>1</v>
      </c>
      <c r="K4411" s="121">
        <v>437.5</v>
      </c>
      <c r="L4411" s="121">
        <v>507.1</v>
      </c>
      <c r="M4411" s="121">
        <v>836638.07</v>
      </c>
      <c r="N4411" s="121">
        <v>274829.61</v>
      </c>
      <c r="O4411" s="121">
        <v>286037.94</v>
      </c>
      <c r="P4411" s="121">
        <v>165847.81</v>
      </c>
      <c r="Q4411" s="121">
        <v>1912.32</v>
      </c>
    </row>
    <row r="4412" spans="1:17" ht="25.5" x14ac:dyDescent="0.2">
      <c r="A4412" t="str">
        <f t="shared" si="68"/>
        <v>2024_4419</v>
      </c>
      <c r="D4412" s="276">
        <v>4410</v>
      </c>
      <c r="E4412" s="121">
        <v>4419</v>
      </c>
      <c r="F4412" s="121" t="s">
        <v>336</v>
      </c>
      <c r="G4412" s="121">
        <v>4419</v>
      </c>
      <c r="H4412" s="121">
        <v>2024</v>
      </c>
      <c r="I4412" s="121">
        <v>0</v>
      </c>
      <c r="J4412" s="121">
        <v>1</v>
      </c>
      <c r="K4412" s="121">
        <v>812.3</v>
      </c>
      <c r="L4412" s="121">
        <v>832.4</v>
      </c>
      <c r="M4412" s="121">
        <v>3164987.14</v>
      </c>
      <c r="N4412" s="121">
        <v>1090336.19</v>
      </c>
      <c r="O4412" s="121">
        <v>1133897.81</v>
      </c>
      <c r="P4412" s="121">
        <v>440705.83</v>
      </c>
      <c r="Q4412" s="121">
        <v>3896.33</v>
      </c>
    </row>
    <row r="4413" spans="1:17" x14ac:dyDescent="0.2">
      <c r="A4413" t="str">
        <f t="shared" si="68"/>
        <v>2024_3942</v>
      </c>
      <c r="D4413" s="276">
        <v>4411</v>
      </c>
      <c r="E4413" s="121">
        <v>3942</v>
      </c>
      <c r="F4413" s="121" t="s">
        <v>153</v>
      </c>
      <c r="G4413" s="121">
        <v>3942</v>
      </c>
      <c r="H4413" s="121">
        <v>2024</v>
      </c>
      <c r="I4413" s="121">
        <v>0</v>
      </c>
      <c r="J4413" s="121">
        <v>1</v>
      </c>
      <c r="K4413" s="121">
        <v>643.70000000000005</v>
      </c>
      <c r="L4413" s="121">
        <v>626</v>
      </c>
      <c r="M4413" s="121">
        <v>325842.88</v>
      </c>
      <c r="N4413" s="121">
        <v>386208.55</v>
      </c>
      <c r="O4413" s="121">
        <v>400258.54</v>
      </c>
      <c r="P4413" s="121">
        <v>377540.11</v>
      </c>
      <c r="Q4413" s="121">
        <v>506.2</v>
      </c>
    </row>
    <row r="4414" spans="1:17" ht="38.25" x14ac:dyDescent="0.2">
      <c r="A4414" t="str">
        <f t="shared" si="68"/>
        <v>2024_4023</v>
      </c>
      <c r="D4414" s="276">
        <v>4412</v>
      </c>
      <c r="E4414" s="121">
        <v>4023</v>
      </c>
      <c r="F4414" s="121" t="s">
        <v>337</v>
      </c>
      <c r="G4414" s="121">
        <v>4023</v>
      </c>
      <c r="H4414" s="121">
        <v>2024</v>
      </c>
      <c r="I4414" s="121">
        <v>0</v>
      </c>
      <c r="J4414" s="121">
        <v>1</v>
      </c>
      <c r="K4414" s="121">
        <v>661.5</v>
      </c>
      <c r="L4414" s="121">
        <v>725.5</v>
      </c>
      <c r="M4414" s="121">
        <v>930397.51</v>
      </c>
      <c r="N4414" s="121">
        <v>370821.77</v>
      </c>
      <c r="O4414" s="121">
        <v>412402.58</v>
      </c>
      <c r="P4414" s="121">
        <v>482407.59</v>
      </c>
      <c r="Q4414" s="121">
        <v>1406.5</v>
      </c>
    </row>
    <row r="4415" spans="1:17" ht="51" x14ac:dyDescent="0.2">
      <c r="A4415" t="str">
        <f t="shared" si="68"/>
        <v>2024_4033</v>
      </c>
      <c r="D4415" s="276">
        <v>4413</v>
      </c>
      <c r="E4415" s="121">
        <v>4033</v>
      </c>
      <c r="F4415" s="121" t="s">
        <v>154</v>
      </c>
      <c r="G4415" s="121">
        <v>4033</v>
      </c>
      <c r="H4415" s="121">
        <v>2024</v>
      </c>
      <c r="I4415" s="121">
        <v>0</v>
      </c>
      <c r="J4415" s="121">
        <v>1</v>
      </c>
      <c r="K4415" s="121">
        <v>574.5</v>
      </c>
      <c r="L4415" s="121">
        <v>599.4</v>
      </c>
      <c r="M4415" s="121">
        <v>1481428.62</v>
      </c>
      <c r="N4415" s="121">
        <v>569352.6</v>
      </c>
      <c r="O4415" s="121">
        <v>583765.57999999996</v>
      </c>
      <c r="P4415" s="121">
        <v>305022.96000000002</v>
      </c>
      <c r="Q4415" s="121">
        <v>2578.64</v>
      </c>
    </row>
    <row r="4416" spans="1:17" ht="25.5" x14ac:dyDescent="0.2">
      <c r="A4416" t="str">
        <f t="shared" si="68"/>
        <v>2024_4041</v>
      </c>
      <c r="D4416" s="276">
        <v>4414</v>
      </c>
      <c r="E4416" s="121">
        <v>4041</v>
      </c>
      <c r="F4416" s="121" t="s">
        <v>155</v>
      </c>
      <c r="G4416" s="121">
        <v>4041</v>
      </c>
      <c r="H4416" s="121">
        <v>2024</v>
      </c>
      <c r="I4416" s="121">
        <v>0</v>
      </c>
      <c r="J4416" s="121">
        <v>1</v>
      </c>
      <c r="K4416" s="121">
        <v>1234.9000000000001</v>
      </c>
      <c r="L4416" s="121">
        <v>1255.7</v>
      </c>
      <c r="M4416" s="121">
        <v>975178.25</v>
      </c>
      <c r="N4416" s="121">
        <v>795255.14</v>
      </c>
      <c r="O4416" s="121">
        <v>808321.43</v>
      </c>
      <c r="P4416" s="121">
        <v>488141.06</v>
      </c>
      <c r="Q4416" s="121">
        <v>789.68</v>
      </c>
    </row>
    <row r="4417" spans="1:17" ht="25.5" x14ac:dyDescent="0.2">
      <c r="A4417" t="str">
        <f t="shared" si="68"/>
        <v>2024_4043</v>
      </c>
      <c r="D4417" s="276">
        <v>4415</v>
      </c>
      <c r="E4417" s="121">
        <v>4043</v>
      </c>
      <c r="F4417" s="121" t="s">
        <v>156</v>
      </c>
      <c r="G4417" s="121">
        <v>4043</v>
      </c>
      <c r="H4417" s="121">
        <v>2024</v>
      </c>
      <c r="I4417" s="121">
        <v>0</v>
      </c>
      <c r="J4417" s="121">
        <v>1</v>
      </c>
      <c r="K4417" s="121">
        <v>674.3</v>
      </c>
      <c r="L4417" s="121">
        <v>668.9</v>
      </c>
      <c r="M4417" s="121">
        <v>1916873.63</v>
      </c>
      <c r="N4417" s="121">
        <v>258261.36</v>
      </c>
      <c r="O4417" s="121">
        <v>294026.61</v>
      </c>
      <c r="P4417" s="121">
        <v>397398.63</v>
      </c>
      <c r="Q4417" s="121">
        <v>2842.76</v>
      </c>
    </row>
    <row r="4418" spans="1:17" ht="38.25" x14ac:dyDescent="0.2">
      <c r="A4418" t="str">
        <f t="shared" si="68"/>
        <v>2024_4068</v>
      </c>
      <c r="D4418" s="276">
        <v>4416</v>
      </c>
      <c r="E4418" s="121">
        <v>4068</v>
      </c>
      <c r="F4418" s="121" t="s">
        <v>338</v>
      </c>
      <c r="G4418" s="121">
        <v>4068</v>
      </c>
      <c r="H4418" s="121">
        <v>2024</v>
      </c>
      <c r="I4418" s="121">
        <v>0</v>
      </c>
      <c r="J4418" s="121">
        <v>1</v>
      </c>
      <c r="K4418" s="121">
        <v>465.3</v>
      </c>
      <c r="L4418" s="121">
        <v>365</v>
      </c>
      <c r="M4418" s="121">
        <v>200039.1</v>
      </c>
      <c r="N4418" s="121">
        <v>302497.63</v>
      </c>
      <c r="O4418" s="121">
        <v>366952.81</v>
      </c>
      <c r="P4418" s="121">
        <v>237349.17</v>
      </c>
      <c r="Q4418" s="121">
        <v>429.91</v>
      </c>
    </row>
    <row r="4419" spans="1:17" x14ac:dyDescent="0.2">
      <c r="A4419" t="str">
        <f t="shared" si="68"/>
        <v>2024_4086</v>
      </c>
      <c r="D4419" s="276">
        <v>4417</v>
      </c>
      <c r="E4419" s="121">
        <v>4086</v>
      </c>
      <c r="F4419" s="121" t="s">
        <v>339</v>
      </c>
      <c r="G4419" s="121">
        <v>4086</v>
      </c>
      <c r="H4419" s="121">
        <v>2024</v>
      </c>
      <c r="I4419" s="121">
        <v>0</v>
      </c>
      <c r="J4419" s="121">
        <v>1</v>
      </c>
      <c r="K4419" s="121">
        <v>1750.4</v>
      </c>
      <c r="L4419" s="121">
        <v>2514.1</v>
      </c>
      <c r="M4419" s="121">
        <v>1387167.76</v>
      </c>
      <c r="N4419" s="121">
        <v>1111186.67</v>
      </c>
      <c r="O4419" s="121">
        <v>1140857.6000000001</v>
      </c>
      <c r="P4419" s="121">
        <v>1024546.91</v>
      </c>
      <c r="Q4419" s="121">
        <v>792.49</v>
      </c>
    </row>
    <row r="4420" spans="1:17" ht="25.5" x14ac:dyDescent="0.2">
      <c r="A4420" t="str">
        <f t="shared" ref="A4420:A4483" si="69">CONCATENATE(H4420,"_",G4420)</f>
        <v>2024_4104</v>
      </c>
      <c r="D4420" s="276">
        <v>4418</v>
      </c>
      <c r="E4420" s="121">
        <v>4104</v>
      </c>
      <c r="F4420" s="121" t="s">
        <v>157</v>
      </c>
      <c r="G4420" s="121">
        <v>4104</v>
      </c>
      <c r="H4420" s="121">
        <v>2024</v>
      </c>
      <c r="I4420" s="121">
        <v>0</v>
      </c>
      <c r="J4420" s="121">
        <v>1</v>
      </c>
      <c r="K4420" s="121">
        <v>5352.3</v>
      </c>
      <c r="L4420" s="121">
        <v>4922.8</v>
      </c>
      <c r="M4420" s="121">
        <v>3579315.44</v>
      </c>
      <c r="N4420" s="121">
        <v>2381448.36</v>
      </c>
      <c r="O4420" s="121">
        <v>2460988.33</v>
      </c>
      <c r="P4420" s="121">
        <v>1826636.8</v>
      </c>
      <c r="Q4420" s="121">
        <v>668.74</v>
      </c>
    </row>
    <row r="4421" spans="1:17" ht="38.25" x14ac:dyDescent="0.2">
      <c r="A4421" t="str">
        <f t="shared" si="69"/>
        <v>2024_4122</v>
      </c>
      <c r="D4421" s="276">
        <v>4419</v>
      </c>
      <c r="E4421" s="121">
        <v>4122</v>
      </c>
      <c r="F4421" s="121" t="s">
        <v>158</v>
      </c>
      <c r="G4421" s="121">
        <v>4122</v>
      </c>
      <c r="H4421" s="121">
        <v>2024</v>
      </c>
      <c r="I4421" s="121">
        <v>0</v>
      </c>
      <c r="J4421" s="121">
        <v>1</v>
      </c>
      <c r="K4421" s="121">
        <v>487.5</v>
      </c>
      <c r="L4421" s="121">
        <v>513.29999999999995</v>
      </c>
      <c r="M4421" s="121">
        <v>2072822.07</v>
      </c>
      <c r="N4421" s="121">
        <v>494565.16</v>
      </c>
      <c r="O4421" s="121">
        <v>518855.61</v>
      </c>
      <c r="P4421" s="121">
        <v>747230.78</v>
      </c>
      <c r="Q4421" s="121">
        <v>4251.9399999999996</v>
      </c>
    </row>
    <row r="4422" spans="1:17" ht="25.5" x14ac:dyDescent="0.2">
      <c r="A4422" t="str">
        <f t="shared" si="69"/>
        <v>2024_4131</v>
      </c>
      <c r="D4422" s="276">
        <v>4420</v>
      </c>
      <c r="E4422" s="121">
        <v>4131</v>
      </c>
      <c r="F4422" s="121" t="s">
        <v>159</v>
      </c>
      <c r="G4422" s="121">
        <v>4131</v>
      </c>
      <c r="H4422" s="121">
        <v>2024</v>
      </c>
      <c r="I4422" s="121">
        <v>0</v>
      </c>
      <c r="J4422" s="121">
        <v>1</v>
      </c>
      <c r="K4422" s="121">
        <v>3351</v>
      </c>
      <c r="L4422" s="121">
        <v>3295</v>
      </c>
      <c r="M4422" s="121">
        <v>1269246.79</v>
      </c>
      <c r="N4422" s="121">
        <v>1650962.27</v>
      </c>
      <c r="O4422" s="121">
        <v>2021130.21</v>
      </c>
      <c r="P4422" s="121">
        <v>2019796.73</v>
      </c>
      <c r="Q4422" s="121">
        <v>378.77</v>
      </c>
    </row>
    <row r="4423" spans="1:17" ht="25.5" x14ac:dyDescent="0.2">
      <c r="A4423" t="str">
        <f t="shared" si="69"/>
        <v>2024_4203</v>
      </c>
      <c r="D4423" s="276">
        <v>4421</v>
      </c>
      <c r="E4423" s="121">
        <v>4203</v>
      </c>
      <c r="F4423" s="121" t="s">
        <v>160</v>
      </c>
      <c r="G4423" s="121">
        <v>4203</v>
      </c>
      <c r="H4423" s="121">
        <v>2024</v>
      </c>
      <c r="I4423" s="121">
        <v>0</v>
      </c>
      <c r="J4423" s="121">
        <v>1</v>
      </c>
      <c r="K4423" s="121">
        <v>885.9</v>
      </c>
      <c r="L4423" s="121">
        <v>971.7</v>
      </c>
      <c r="M4423" s="121">
        <v>474133.83</v>
      </c>
      <c r="N4423" s="121">
        <v>299903.32</v>
      </c>
      <c r="O4423" s="121">
        <v>319076.34000000003</v>
      </c>
      <c r="P4423" s="121">
        <v>248901.56</v>
      </c>
      <c r="Q4423" s="121">
        <v>535.20000000000005</v>
      </c>
    </row>
    <row r="4424" spans="1:17" ht="25.5" x14ac:dyDescent="0.2">
      <c r="A4424" t="str">
        <f t="shared" si="69"/>
        <v>2024_4212</v>
      </c>
      <c r="D4424" s="276">
        <v>4422</v>
      </c>
      <c r="E4424" s="121">
        <v>4212</v>
      </c>
      <c r="F4424" s="121" t="s">
        <v>161</v>
      </c>
      <c r="G4424" s="121">
        <v>4212</v>
      </c>
      <c r="H4424" s="121">
        <v>2024</v>
      </c>
      <c r="I4424" s="121">
        <v>0</v>
      </c>
      <c r="J4424" s="121">
        <v>1</v>
      </c>
      <c r="K4424" s="121">
        <v>283.39999999999998</v>
      </c>
      <c r="L4424" s="121">
        <v>283</v>
      </c>
      <c r="M4424" s="121">
        <v>187693.35</v>
      </c>
      <c r="N4424" s="121">
        <v>90117.37</v>
      </c>
      <c r="O4424" s="121">
        <v>91231.23</v>
      </c>
      <c r="P4424" s="121">
        <v>133518.26</v>
      </c>
      <c r="Q4424" s="121">
        <v>662.29</v>
      </c>
    </row>
    <row r="4425" spans="1:17" ht="25.5" x14ac:dyDescent="0.2">
      <c r="A4425" t="str">
        <f t="shared" si="69"/>
        <v>2024_4271</v>
      </c>
      <c r="D4425" s="276">
        <v>4423</v>
      </c>
      <c r="E4425" s="121">
        <v>4271</v>
      </c>
      <c r="F4425" s="121" t="s">
        <v>162</v>
      </c>
      <c r="G4425" s="121">
        <v>4271</v>
      </c>
      <c r="H4425" s="121">
        <v>2024</v>
      </c>
      <c r="I4425" s="121">
        <v>0</v>
      </c>
      <c r="J4425" s="121">
        <v>1</v>
      </c>
      <c r="K4425" s="121">
        <v>1194.0999999999999</v>
      </c>
      <c r="L4425" s="121">
        <v>1504.4</v>
      </c>
      <c r="M4425" s="121">
        <v>1259908.77</v>
      </c>
      <c r="N4425" s="121">
        <v>550244.55000000005</v>
      </c>
      <c r="O4425" s="121">
        <v>591755.06999999995</v>
      </c>
      <c r="P4425" s="121">
        <v>486461.43</v>
      </c>
      <c r="Q4425" s="121">
        <v>1055.1099999999999</v>
      </c>
    </row>
    <row r="4426" spans="1:17" x14ac:dyDescent="0.2">
      <c r="A4426" t="str">
        <f t="shared" si="69"/>
        <v>2024_4269</v>
      </c>
      <c r="D4426" s="276">
        <v>4424</v>
      </c>
      <c r="E4426" s="121">
        <v>4269</v>
      </c>
      <c r="F4426" s="121" t="s">
        <v>163</v>
      </c>
      <c r="G4426" s="121">
        <v>4269</v>
      </c>
      <c r="H4426" s="121">
        <v>2024</v>
      </c>
      <c r="I4426" s="121">
        <v>0</v>
      </c>
      <c r="J4426" s="121">
        <v>1</v>
      </c>
      <c r="K4426" s="121">
        <v>489.6</v>
      </c>
      <c r="L4426" s="121">
        <v>457</v>
      </c>
      <c r="M4426" s="121">
        <v>1028152.64</v>
      </c>
      <c r="N4426" s="121">
        <v>383286.93</v>
      </c>
      <c r="O4426" s="121">
        <v>392810.9</v>
      </c>
      <c r="P4426" s="121">
        <v>317586.38</v>
      </c>
      <c r="Q4426" s="121">
        <v>2099.98</v>
      </c>
    </row>
    <row r="4427" spans="1:17" ht="25.5" x14ac:dyDescent="0.2">
      <c r="A4427" t="str">
        <f t="shared" si="69"/>
        <v>2024_4356</v>
      </c>
      <c r="D4427" s="276">
        <v>4425</v>
      </c>
      <c r="E4427" s="121">
        <v>4356</v>
      </c>
      <c r="F4427" s="121" t="s">
        <v>164</v>
      </c>
      <c r="G4427" s="121">
        <v>4356</v>
      </c>
      <c r="H4427" s="121">
        <v>2024</v>
      </c>
      <c r="I4427" s="121">
        <v>0</v>
      </c>
      <c r="J4427" s="121">
        <v>1</v>
      </c>
      <c r="K4427" s="121">
        <v>725.8</v>
      </c>
      <c r="L4427" s="121">
        <v>703</v>
      </c>
      <c r="M4427" s="121">
        <v>1009538.26</v>
      </c>
      <c r="N4427" s="121">
        <v>90727.7</v>
      </c>
      <c r="O4427" s="121">
        <v>100705.07</v>
      </c>
      <c r="P4427" s="121">
        <v>319258.26</v>
      </c>
      <c r="Q4427" s="121">
        <v>1390.93</v>
      </c>
    </row>
    <row r="4428" spans="1:17" ht="38.25" x14ac:dyDescent="0.2">
      <c r="A4428" t="str">
        <f t="shared" si="69"/>
        <v>2024_4149</v>
      </c>
      <c r="D4428" s="276">
        <v>4426</v>
      </c>
      <c r="E4428" s="121">
        <v>4149</v>
      </c>
      <c r="F4428" s="121" t="s">
        <v>340</v>
      </c>
      <c r="G4428" s="121">
        <v>4149</v>
      </c>
      <c r="H4428" s="121">
        <v>2024</v>
      </c>
      <c r="I4428" s="121">
        <v>0</v>
      </c>
      <c r="J4428" s="121">
        <v>1</v>
      </c>
      <c r="K4428" s="121">
        <v>1506.3</v>
      </c>
      <c r="L4428" s="121">
        <v>1497.6</v>
      </c>
      <c r="M4428" s="121">
        <v>1778822.03</v>
      </c>
      <c r="N4428" s="121">
        <v>400246.31</v>
      </c>
      <c r="O4428" s="121">
        <v>420232.02</v>
      </c>
      <c r="P4428" s="121">
        <v>387640.13</v>
      </c>
      <c r="Q4428" s="121">
        <v>1180.92</v>
      </c>
    </row>
    <row r="4429" spans="1:17" ht="25.5" x14ac:dyDescent="0.2">
      <c r="A4429" t="str">
        <f t="shared" si="69"/>
        <v>2024_4437</v>
      </c>
      <c r="D4429" s="276">
        <v>4427</v>
      </c>
      <c r="E4429" s="121">
        <v>4437</v>
      </c>
      <c r="F4429" s="121" t="s">
        <v>165</v>
      </c>
      <c r="G4429" s="121">
        <v>4437</v>
      </c>
      <c r="H4429" s="121">
        <v>2024</v>
      </c>
      <c r="I4429" s="121">
        <v>0</v>
      </c>
      <c r="J4429" s="121">
        <v>1</v>
      </c>
      <c r="K4429" s="121">
        <v>465.7</v>
      </c>
      <c r="L4429" s="121">
        <v>452.5</v>
      </c>
      <c r="M4429" s="121">
        <v>1067989.33</v>
      </c>
      <c r="N4429" s="121">
        <v>449791.75</v>
      </c>
      <c r="O4429" s="121">
        <v>470796.23</v>
      </c>
      <c r="P4429" s="121">
        <v>217315.28</v>
      </c>
      <c r="Q4429" s="121">
        <v>2293.3000000000002</v>
      </c>
    </row>
    <row r="4430" spans="1:17" ht="25.5" x14ac:dyDescent="0.2">
      <c r="A4430" t="str">
        <f t="shared" si="69"/>
        <v>2024_4446</v>
      </c>
      <c r="D4430" s="276">
        <v>4428</v>
      </c>
      <c r="E4430" s="121">
        <v>4446</v>
      </c>
      <c r="F4430" s="121" t="s">
        <v>166</v>
      </c>
      <c r="G4430" s="121">
        <v>4446</v>
      </c>
      <c r="H4430" s="121">
        <v>2024</v>
      </c>
      <c r="I4430" s="121">
        <v>0</v>
      </c>
      <c r="J4430" s="121">
        <v>1</v>
      </c>
      <c r="K4430" s="121">
        <v>968.6</v>
      </c>
      <c r="L4430" s="121">
        <v>984.4</v>
      </c>
      <c r="M4430" s="121">
        <v>601989.67000000004</v>
      </c>
      <c r="N4430" s="121">
        <v>400111.55</v>
      </c>
      <c r="O4430" s="121">
        <v>427449.36</v>
      </c>
      <c r="P4430" s="121">
        <v>367958.08</v>
      </c>
      <c r="Q4430" s="121">
        <v>621.5</v>
      </c>
    </row>
    <row r="4431" spans="1:17" x14ac:dyDescent="0.2">
      <c r="A4431" t="str">
        <f t="shared" si="69"/>
        <v>2024_4491</v>
      </c>
      <c r="D4431" s="276">
        <v>4429</v>
      </c>
      <c r="E4431" s="121">
        <v>4491</v>
      </c>
      <c r="F4431" s="121" t="s">
        <v>167</v>
      </c>
      <c r="G4431" s="121">
        <v>4491</v>
      </c>
      <c r="H4431" s="121">
        <v>2024</v>
      </c>
      <c r="I4431" s="121">
        <v>0</v>
      </c>
      <c r="J4431" s="121">
        <v>1</v>
      </c>
      <c r="K4431" s="121">
        <v>319.89999999999998</v>
      </c>
      <c r="L4431" s="121">
        <v>353</v>
      </c>
      <c r="M4431" s="121">
        <v>308946.17</v>
      </c>
      <c r="N4431" s="121">
        <v>244858.41</v>
      </c>
      <c r="O4431" s="121">
        <v>250381.05</v>
      </c>
      <c r="P4431" s="121">
        <v>227599.59</v>
      </c>
      <c r="Q4431" s="121">
        <v>965.76</v>
      </c>
    </row>
    <row r="4432" spans="1:17" ht="25.5" x14ac:dyDescent="0.2">
      <c r="A4432" t="str">
        <f t="shared" si="69"/>
        <v>2024_4505</v>
      </c>
      <c r="D4432" s="276">
        <v>4430</v>
      </c>
      <c r="E4432" s="121">
        <v>4505</v>
      </c>
      <c r="F4432" s="121" t="s">
        <v>168</v>
      </c>
      <c r="G4432" s="121">
        <v>4505</v>
      </c>
      <c r="H4432" s="121">
        <v>2024</v>
      </c>
      <c r="I4432" s="121">
        <v>0</v>
      </c>
      <c r="J4432" s="121">
        <v>1</v>
      </c>
      <c r="K4432" s="121">
        <v>221.3</v>
      </c>
      <c r="L4432" s="121">
        <v>219</v>
      </c>
      <c r="M4432" s="121">
        <v>545706.94999999995</v>
      </c>
      <c r="N4432" s="121">
        <v>44426.8</v>
      </c>
      <c r="O4432" s="121">
        <v>44904.46</v>
      </c>
      <c r="P4432" s="121">
        <v>119685.96</v>
      </c>
      <c r="Q4432" s="121">
        <v>2465.91</v>
      </c>
    </row>
    <row r="4433" spans="1:17" ht="25.5" x14ac:dyDescent="0.2">
      <c r="A4433" t="str">
        <f t="shared" si="69"/>
        <v>2024_4509</v>
      </c>
      <c r="D4433" s="276">
        <v>4431</v>
      </c>
      <c r="E4433" s="121">
        <v>4509</v>
      </c>
      <c r="F4433" s="121" t="s">
        <v>169</v>
      </c>
      <c r="G4433" s="121">
        <v>4509</v>
      </c>
      <c r="H4433" s="121">
        <v>2024</v>
      </c>
      <c r="I4433" s="121">
        <v>0</v>
      </c>
      <c r="J4433" s="121">
        <v>1</v>
      </c>
      <c r="K4433" s="121">
        <v>199</v>
      </c>
      <c r="L4433" s="121">
        <v>113</v>
      </c>
      <c r="M4433" s="121">
        <v>2392734.5699999998</v>
      </c>
      <c r="N4433" s="121">
        <v>241764.85</v>
      </c>
      <c r="O4433" s="121">
        <v>253308.73</v>
      </c>
      <c r="P4433" s="121">
        <v>111027.66</v>
      </c>
      <c r="Q4433" s="121">
        <v>12023.79</v>
      </c>
    </row>
    <row r="4434" spans="1:17" ht="25.5" x14ac:dyDescent="0.2">
      <c r="A4434" t="str">
        <f t="shared" si="69"/>
        <v>2024_4518</v>
      </c>
      <c r="D4434" s="276">
        <v>4432</v>
      </c>
      <c r="E4434" s="121">
        <v>4518</v>
      </c>
      <c r="F4434" s="121" t="s">
        <v>170</v>
      </c>
      <c r="G4434" s="121">
        <v>4518</v>
      </c>
      <c r="H4434" s="121">
        <v>2024</v>
      </c>
      <c r="I4434" s="121">
        <v>0</v>
      </c>
      <c r="J4434" s="121">
        <v>1</v>
      </c>
      <c r="K4434" s="121">
        <v>194.6</v>
      </c>
      <c r="L4434" s="121">
        <v>171</v>
      </c>
      <c r="M4434" s="121">
        <v>232694.47</v>
      </c>
      <c r="N4434" s="121">
        <v>175303.47</v>
      </c>
      <c r="O4434" s="121">
        <v>177203.27</v>
      </c>
      <c r="P4434" s="121">
        <v>120676.81</v>
      </c>
      <c r="Q4434" s="121">
        <v>1195.76</v>
      </c>
    </row>
    <row r="4435" spans="1:17" ht="25.5" x14ac:dyDescent="0.2">
      <c r="A4435" t="str">
        <f t="shared" si="69"/>
        <v>2024_4527</v>
      </c>
      <c r="D4435" s="276">
        <v>4433</v>
      </c>
      <c r="E4435" s="121">
        <v>4527</v>
      </c>
      <c r="F4435" s="121" t="s">
        <v>171</v>
      </c>
      <c r="G4435" s="121">
        <v>4527</v>
      </c>
      <c r="H4435" s="121">
        <v>2024</v>
      </c>
      <c r="I4435" s="121">
        <v>0</v>
      </c>
      <c r="J4435" s="121">
        <v>1</v>
      </c>
      <c r="K4435" s="121">
        <v>598.4</v>
      </c>
      <c r="L4435" s="121">
        <v>585.6</v>
      </c>
      <c r="M4435" s="121">
        <v>525555.73</v>
      </c>
      <c r="N4435" s="121">
        <v>374411.96</v>
      </c>
      <c r="O4435" s="121">
        <v>420211.76</v>
      </c>
      <c r="P4435" s="121">
        <v>395039.59</v>
      </c>
      <c r="Q4435" s="121">
        <v>878.27</v>
      </c>
    </row>
    <row r="4436" spans="1:17" ht="25.5" x14ac:dyDescent="0.2">
      <c r="A4436" t="str">
        <f t="shared" si="69"/>
        <v>2024_4536</v>
      </c>
      <c r="D4436" s="276">
        <v>4434</v>
      </c>
      <c r="E4436" s="121">
        <v>4536</v>
      </c>
      <c r="F4436" s="121" t="s">
        <v>172</v>
      </c>
      <c r="G4436" s="121">
        <v>4536</v>
      </c>
      <c r="H4436" s="121">
        <v>2024</v>
      </c>
      <c r="I4436" s="121">
        <v>0</v>
      </c>
      <c r="J4436" s="121">
        <v>1</v>
      </c>
      <c r="K4436" s="121">
        <v>1733.3</v>
      </c>
      <c r="L4436" s="121">
        <v>1749.5</v>
      </c>
      <c r="M4436" s="121">
        <v>1020018.79</v>
      </c>
      <c r="N4436" s="121">
        <v>751460.99</v>
      </c>
      <c r="O4436" s="121">
        <v>817094.36</v>
      </c>
      <c r="P4436" s="121">
        <v>702651.61</v>
      </c>
      <c r="Q4436" s="121">
        <v>588.48</v>
      </c>
    </row>
    <row r="4437" spans="1:17" ht="25.5" x14ac:dyDescent="0.2">
      <c r="A4437" t="str">
        <f t="shared" si="69"/>
        <v>2024_4554</v>
      </c>
      <c r="D4437" s="276">
        <v>4435</v>
      </c>
      <c r="E4437" s="121">
        <v>4554</v>
      </c>
      <c r="F4437" s="121" t="s">
        <v>173</v>
      </c>
      <c r="G4437" s="121">
        <v>4554</v>
      </c>
      <c r="H4437" s="121">
        <v>2024</v>
      </c>
      <c r="I4437" s="121">
        <v>0</v>
      </c>
      <c r="J4437" s="121">
        <v>1</v>
      </c>
      <c r="K4437" s="121">
        <v>1097.5999999999999</v>
      </c>
      <c r="L4437" s="121">
        <v>1369.2</v>
      </c>
      <c r="M4437" s="121">
        <v>189849.45</v>
      </c>
      <c r="N4437" s="121">
        <v>403229.38</v>
      </c>
      <c r="O4437" s="121">
        <v>408035.1</v>
      </c>
      <c r="P4437" s="121">
        <v>336331.96</v>
      </c>
      <c r="Q4437" s="121">
        <v>172.97</v>
      </c>
    </row>
    <row r="4438" spans="1:17" x14ac:dyDescent="0.2">
      <c r="A4438" t="str">
        <f t="shared" si="69"/>
        <v>2024_4572</v>
      </c>
      <c r="D4438" s="276">
        <v>4436</v>
      </c>
      <c r="E4438" s="121">
        <v>4572</v>
      </c>
      <c r="F4438" s="121" t="s">
        <v>174</v>
      </c>
      <c r="G4438" s="121">
        <v>4572</v>
      </c>
      <c r="H4438" s="121">
        <v>2024</v>
      </c>
      <c r="I4438" s="121">
        <v>0</v>
      </c>
      <c r="J4438" s="121">
        <v>1</v>
      </c>
      <c r="K4438" s="121">
        <v>220.4</v>
      </c>
      <c r="L4438" s="121">
        <v>291.10000000000002</v>
      </c>
      <c r="M4438" s="121">
        <v>332499.31</v>
      </c>
      <c r="N4438" s="121">
        <v>60041.27</v>
      </c>
      <c r="O4438" s="121">
        <v>71809.91</v>
      </c>
      <c r="P4438" s="121">
        <v>92187</v>
      </c>
      <c r="Q4438" s="121">
        <v>1508.62</v>
      </c>
    </row>
    <row r="4439" spans="1:17" ht="25.5" x14ac:dyDescent="0.2">
      <c r="A4439" t="str">
        <f t="shared" si="69"/>
        <v>2024_4581</v>
      </c>
      <c r="D4439" s="276">
        <v>4437</v>
      </c>
      <c r="E4439" s="121">
        <v>4581</v>
      </c>
      <c r="F4439" s="121" t="s">
        <v>175</v>
      </c>
      <c r="G4439" s="121">
        <v>4581</v>
      </c>
      <c r="H4439" s="121">
        <v>2024</v>
      </c>
      <c r="I4439" s="121">
        <v>0</v>
      </c>
      <c r="J4439" s="121">
        <v>1</v>
      </c>
      <c r="K4439" s="121">
        <v>4422.8</v>
      </c>
      <c r="L4439" s="121">
        <v>4251.1000000000004</v>
      </c>
      <c r="M4439" s="121">
        <v>1583604.48</v>
      </c>
      <c r="N4439" s="121">
        <v>1705739.31</v>
      </c>
      <c r="O4439" s="121">
        <v>1800689.56</v>
      </c>
      <c r="P4439" s="121">
        <v>1726785.99</v>
      </c>
      <c r="Q4439" s="121">
        <v>358.05</v>
      </c>
    </row>
    <row r="4440" spans="1:17" ht="25.5" x14ac:dyDescent="0.2">
      <c r="A4440" t="str">
        <f t="shared" si="69"/>
        <v>2024_4599</v>
      </c>
      <c r="D4440" s="276">
        <v>4438</v>
      </c>
      <c r="E4440" s="121">
        <v>4599</v>
      </c>
      <c r="F4440" s="121" t="s">
        <v>176</v>
      </c>
      <c r="G4440" s="121">
        <v>4599</v>
      </c>
      <c r="H4440" s="121">
        <v>2024</v>
      </c>
      <c r="I4440" s="121">
        <v>0</v>
      </c>
      <c r="J4440" s="121">
        <v>1</v>
      </c>
      <c r="K4440" s="121">
        <v>593.79999999999995</v>
      </c>
      <c r="L4440" s="121">
        <v>559.1</v>
      </c>
      <c r="M4440" s="121">
        <v>252847.71</v>
      </c>
      <c r="N4440" s="121">
        <v>253462.48</v>
      </c>
      <c r="O4440" s="121">
        <v>256322</v>
      </c>
      <c r="P4440" s="121">
        <v>285614.23</v>
      </c>
      <c r="Q4440" s="121">
        <v>425.81</v>
      </c>
    </row>
    <row r="4441" spans="1:17" x14ac:dyDescent="0.2">
      <c r="A4441" t="str">
        <f t="shared" si="69"/>
        <v>2024_4617</v>
      </c>
      <c r="D4441" s="276">
        <v>4439</v>
      </c>
      <c r="E4441" s="121">
        <v>4617</v>
      </c>
      <c r="F4441" s="121" t="s">
        <v>177</v>
      </c>
      <c r="G4441" s="121">
        <v>4617</v>
      </c>
      <c r="H4441" s="121">
        <v>2024</v>
      </c>
      <c r="I4441" s="121">
        <v>0</v>
      </c>
      <c r="J4441" s="121">
        <v>1</v>
      </c>
      <c r="K4441" s="121">
        <v>1385.9</v>
      </c>
      <c r="L4441" s="121">
        <v>1477.5</v>
      </c>
      <c r="M4441" s="277">
        <v>-105527.86</v>
      </c>
      <c r="N4441" s="121">
        <v>541522.76</v>
      </c>
      <c r="O4441" s="121">
        <v>550988.78</v>
      </c>
      <c r="P4441" s="121">
        <v>656516.64</v>
      </c>
      <c r="Q4441" s="277">
        <v>-76.14</v>
      </c>
    </row>
    <row r="4442" spans="1:17" ht="25.5" x14ac:dyDescent="0.2">
      <c r="A4442" t="str">
        <f t="shared" si="69"/>
        <v>2024_4662</v>
      </c>
      <c r="D4442" s="276">
        <v>4440</v>
      </c>
      <c r="E4442" s="121">
        <v>4662</v>
      </c>
      <c r="F4442" s="121" t="s">
        <v>178</v>
      </c>
      <c r="G4442" s="121">
        <v>4662</v>
      </c>
      <c r="H4442" s="121">
        <v>2024</v>
      </c>
      <c r="I4442" s="121">
        <v>0</v>
      </c>
      <c r="J4442" s="121">
        <v>1</v>
      </c>
      <c r="K4442" s="121">
        <v>970.6</v>
      </c>
      <c r="L4442" s="121">
        <v>977.3</v>
      </c>
      <c r="M4442" s="121">
        <v>506854.26</v>
      </c>
      <c r="N4442" s="121">
        <v>449901.55</v>
      </c>
      <c r="O4442" s="121">
        <v>483453.62</v>
      </c>
      <c r="P4442" s="121">
        <v>553148.84</v>
      </c>
      <c r="Q4442" s="121">
        <v>522.21</v>
      </c>
    </row>
    <row r="4443" spans="1:17" ht="25.5" x14ac:dyDescent="0.2">
      <c r="A4443" t="str">
        <f t="shared" si="69"/>
        <v>2024_4689</v>
      </c>
      <c r="D4443" s="276">
        <v>4441</v>
      </c>
      <c r="E4443" s="121">
        <v>4689</v>
      </c>
      <c r="F4443" s="121" t="s">
        <v>179</v>
      </c>
      <c r="G4443" s="121">
        <v>4689</v>
      </c>
      <c r="H4443" s="121">
        <v>2024</v>
      </c>
      <c r="I4443" s="121">
        <v>0</v>
      </c>
      <c r="J4443" s="121">
        <v>1</v>
      </c>
      <c r="K4443" s="121">
        <v>533.1</v>
      </c>
      <c r="L4443" s="121">
        <v>565.6</v>
      </c>
      <c r="M4443" s="121">
        <v>482658.18</v>
      </c>
      <c r="N4443" s="121">
        <v>0</v>
      </c>
      <c r="O4443" s="121">
        <v>3635.87</v>
      </c>
      <c r="P4443" s="121">
        <v>206729.07</v>
      </c>
      <c r="Q4443" s="121">
        <v>905.38</v>
      </c>
    </row>
    <row r="4444" spans="1:17" ht="25.5" x14ac:dyDescent="0.2">
      <c r="A4444" t="str">
        <f t="shared" si="69"/>
        <v>2024_4644</v>
      </c>
      <c r="D4444" s="276">
        <v>4442</v>
      </c>
      <c r="E4444" s="121">
        <v>4644</v>
      </c>
      <c r="F4444" s="121" t="s">
        <v>180</v>
      </c>
      <c r="G4444" s="121">
        <v>4644</v>
      </c>
      <c r="H4444" s="121">
        <v>2024</v>
      </c>
      <c r="I4444" s="121">
        <v>0</v>
      </c>
      <c r="J4444" s="121">
        <v>1</v>
      </c>
      <c r="K4444" s="121">
        <v>476.5</v>
      </c>
      <c r="L4444" s="121">
        <v>530.6</v>
      </c>
      <c r="M4444" s="121">
        <v>305696.71999999997</v>
      </c>
      <c r="N4444" s="121">
        <v>322181.28999999998</v>
      </c>
      <c r="O4444" s="121">
        <v>340888.8</v>
      </c>
      <c r="P4444" s="121">
        <v>375683.47</v>
      </c>
      <c r="Q4444" s="121">
        <v>641.54999999999995</v>
      </c>
    </row>
    <row r="4445" spans="1:17" x14ac:dyDescent="0.2">
      <c r="A4445" t="str">
        <f t="shared" si="69"/>
        <v>2024_4725</v>
      </c>
      <c r="D4445" s="276">
        <v>4443</v>
      </c>
      <c r="E4445" s="121">
        <v>4725</v>
      </c>
      <c r="F4445" s="121" t="s">
        <v>181</v>
      </c>
      <c r="G4445" s="121">
        <v>4725</v>
      </c>
      <c r="H4445" s="121">
        <v>2024</v>
      </c>
      <c r="I4445" s="121">
        <v>0</v>
      </c>
      <c r="J4445" s="121">
        <v>1</v>
      </c>
      <c r="K4445" s="121">
        <v>2911.7</v>
      </c>
      <c r="L4445" s="121">
        <v>2668.8</v>
      </c>
      <c r="M4445" s="121">
        <v>1158539.56</v>
      </c>
      <c r="N4445" s="121">
        <v>2343161.61</v>
      </c>
      <c r="O4445" s="121">
        <v>2414137.5299999998</v>
      </c>
      <c r="P4445" s="121">
        <v>1510437.78</v>
      </c>
      <c r="Q4445" s="121">
        <v>397.89</v>
      </c>
    </row>
    <row r="4446" spans="1:17" ht="25.5" x14ac:dyDescent="0.2">
      <c r="A4446" t="str">
        <f t="shared" si="69"/>
        <v>2024_2673</v>
      </c>
      <c r="D4446" s="276">
        <v>4444</v>
      </c>
      <c r="E4446" s="121">
        <v>2673</v>
      </c>
      <c r="F4446" s="121" t="s">
        <v>182</v>
      </c>
      <c r="G4446" s="121">
        <v>2673</v>
      </c>
      <c r="H4446" s="121">
        <v>2024</v>
      </c>
      <c r="I4446" s="121">
        <v>0</v>
      </c>
      <c r="J4446" s="121">
        <v>1</v>
      </c>
      <c r="K4446" s="121">
        <v>664.3</v>
      </c>
      <c r="L4446" s="121">
        <v>626.20000000000005</v>
      </c>
      <c r="M4446" s="121">
        <v>355015.56</v>
      </c>
      <c r="N4446" s="121">
        <v>396830</v>
      </c>
      <c r="O4446" s="121">
        <v>420810.6</v>
      </c>
      <c r="P4446" s="121">
        <v>779034.08</v>
      </c>
      <c r="Q4446" s="121">
        <v>534.41999999999996</v>
      </c>
    </row>
    <row r="4447" spans="1:17" ht="25.5" x14ac:dyDescent="0.2">
      <c r="A4447" t="str">
        <f t="shared" si="69"/>
        <v>2024_153</v>
      </c>
      <c r="D4447" s="276">
        <v>4445</v>
      </c>
      <c r="E4447" s="121">
        <v>153</v>
      </c>
      <c r="F4447" s="121" t="s">
        <v>183</v>
      </c>
      <c r="G4447" s="121">
        <v>153</v>
      </c>
      <c r="H4447" s="121">
        <v>2024</v>
      </c>
      <c r="I4447" s="121">
        <v>0</v>
      </c>
      <c r="J4447" s="121">
        <v>1</v>
      </c>
      <c r="K4447" s="121">
        <v>515.29999999999995</v>
      </c>
      <c r="L4447" s="121">
        <v>506</v>
      </c>
      <c r="M4447" s="121">
        <v>132580.56</v>
      </c>
      <c r="N4447" s="121">
        <v>290149.90000000002</v>
      </c>
      <c r="O4447" s="121">
        <v>295363.61</v>
      </c>
      <c r="P4447" s="121">
        <v>307548.18</v>
      </c>
      <c r="Q4447" s="121">
        <v>257.29000000000002</v>
      </c>
    </row>
    <row r="4448" spans="1:17" ht="25.5" x14ac:dyDescent="0.2">
      <c r="A4448" t="str">
        <f t="shared" si="69"/>
        <v>2024_3691</v>
      </c>
      <c r="D4448" s="276">
        <v>4446</v>
      </c>
      <c r="E4448" s="121">
        <v>3691</v>
      </c>
      <c r="F4448" s="121" t="s">
        <v>184</v>
      </c>
      <c r="G4448" s="121">
        <v>3691</v>
      </c>
      <c r="H4448" s="121">
        <v>2024</v>
      </c>
      <c r="I4448" s="121">
        <v>0</v>
      </c>
      <c r="J4448" s="121">
        <v>1</v>
      </c>
      <c r="K4448" s="121">
        <v>701.8</v>
      </c>
      <c r="L4448" s="121">
        <v>549.1</v>
      </c>
      <c r="M4448" s="121">
        <v>1911084.04</v>
      </c>
      <c r="N4448" s="121">
        <v>524892.43000000005</v>
      </c>
      <c r="O4448" s="121">
        <v>532842.91</v>
      </c>
      <c r="P4448" s="121">
        <v>511870.85</v>
      </c>
      <c r="Q4448" s="121">
        <v>2723.12</v>
      </c>
    </row>
    <row r="4449" spans="1:17" ht="38.25" x14ac:dyDescent="0.2">
      <c r="A4449" t="str">
        <f t="shared" si="69"/>
        <v>2024_4774</v>
      </c>
      <c r="D4449" s="276">
        <v>4447</v>
      </c>
      <c r="E4449" s="121">
        <v>4774</v>
      </c>
      <c r="F4449" s="121" t="s">
        <v>341</v>
      </c>
      <c r="G4449" s="121">
        <v>4774</v>
      </c>
      <c r="H4449" s="121">
        <v>2024</v>
      </c>
      <c r="I4449" s="121">
        <v>0</v>
      </c>
      <c r="J4449" s="121">
        <v>1</v>
      </c>
      <c r="K4449" s="121">
        <v>1106.5999999999999</v>
      </c>
      <c r="L4449" s="121">
        <v>1027.7</v>
      </c>
      <c r="M4449" s="121">
        <v>77384.350000000006</v>
      </c>
      <c r="N4449" s="121">
        <v>525002.97</v>
      </c>
      <c r="O4449" s="121">
        <v>541090.85</v>
      </c>
      <c r="P4449" s="121">
        <v>761506.43</v>
      </c>
      <c r="Q4449" s="121">
        <v>69.930000000000007</v>
      </c>
    </row>
    <row r="4450" spans="1:17" ht="25.5" x14ac:dyDescent="0.2">
      <c r="A4450" t="str">
        <f t="shared" si="69"/>
        <v>2024_873</v>
      </c>
      <c r="D4450" s="276">
        <v>4448</v>
      </c>
      <c r="E4450" s="121">
        <v>873</v>
      </c>
      <c r="F4450" s="121" t="s">
        <v>185</v>
      </c>
      <c r="G4450" s="121">
        <v>873</v>
      </c>
      <c r="H4450" s="121">
        <v>2024</v>
      </c>
      <c r="I4450" s="121">
        <v>0</v>
      </c>
      <c r="J4450" s="121">
        <v>1</v>
      </c>
      <c r="K4450" s="121">
        <v>471.9</v>
      </c>
      <c r="L4450" s="121">
        <v>465.4</v>
      </c>
      <c r="M4450" s="121">
        <v>907016.27</v>
      </c>
      <c r="N4450" s="121">
        <v>300337.91999999998</v>
      </c>
      <c r="O4450" s="121">
        <v>345939.67</v>
      </c>
      <c r="P4450" s="121">
        <v>320608.26</v>
      </c>
      <c r="Q4450" s="121">
        <v>1922.05</v>
      </c>
    </row>
    <row r="4451" spans="1:17" ht="25.5" x14ac:dyDescent="0.2">
      <c r="A4451" t="str">
        <f t="shared" si="69"/>
        <v>2024_4778</v>
      </c>
      <c r="D4451" s="276">
        <v>4449</v>
      </c>
      <c r="E4451" s="121">
        <v>4778</v>
      </c>
      <c r="F4451" s="121" t="s">
        <v>186</v>
      </c>
      <c r="G4451" s="121">
        <v>4778</v>
      </c>
      <c r="H4451" s="121">
        <v>2024</v>
      </c>
      <c r="I4451" s="121">
        <v>0</v>
      </c>
      <c r="J4451" s="121">
        <v>1</v>
      </c>
      <c r="K4451" s="121">
        <v>243.2</v>
      </c>
      <c r="L4451" s="121">
        <v>237.1</v>
      </c>
      <c r="M4451" s="121">
        <v>538250.71</v>
      </c>
      <c r="N4451" s="121">
        <v>238835.46</v>
      </c>
      <c r="O4451" s="121">
        <v>244048.35</v>
      </c>
      <c r="P4451" s="121">
        <v>164313.76999999999</v>
      </c>
      <c r="Q4451" s="121">
        <v>2213.1999999999998</v>
      </c>
    </row>
    <row r="4452" spans="1:17" ht="25.5" x14ac:dyDescent="0.2">
      <c r="A4452" t="str">
        <f t="shared" si="69"/>
        <v>2024_4777</v>
      </c>
      <c r="D4452" s="276">
        <v>4450</v>
      </c>
      <c r="E4452" s="121">
        <v>4777</v>
      </c>
      <c r="F4452" s="121" t="s">
        <v>187</v>
      </c>
      <c r="G4452" s="121">
        <v>4777</v>
      </c>
      <c r="H4452" s="121">
        <v>2024</v>
      </c>
      <c r="I4452" s="121">
        <v>0</v>
      </c>
      <c r="J4452" s="121">
        <v>1</v>
      </c>
      <c r="K4452" s="121">
        <v>545.20000000000005</v>
      </c>
      <c r="L4452" s="121">
        <v>489.1</v>
      </c>
      <c r="M4452" s="121">
        <v>417740.1</v>
      </c>
      <c r="N4452" s="121">
        <v>185095.52</v>
      </c>
      <c r="O4452" s="121">
        <v>186582.46</v>
      </c>
      <c r="P4452" s="121">
        <v>258154.56</v>
      </c>
      <c r="Q4452" s="121">
        <v>766.21</v>
      </c>
    </row>
    <row r="4453" spans="1:17" ht="25.5" x14ac:dyDescent="0.2">
      <c r="A4453" t="str">
        <f t="shared" si="69"/>
        <v>2024_4776</v>
      </c>
      <c r="D4453" s="276">
        <v>4451</v>
      </c>
      <c r="E4453" s="121">
        <v>4776</v>
      </c>
      <c r="F4453" s="121" t="s">
        <v>188</v>
      </c>
      <c r="G4453" s="121">
        <v>4776</v>
      </c>
      <c r="H4453" s="121">
        <v>2024</v>
      </c>
      <c r="I4453" s="121">
        <v>0</v>
      </c>
      <c r="J4453" s="121">
        <v>1</v>
      </c>
      <c r="K4453" s="121">
        <v>471.5</v>
      </c>
      <c r="L4453" s="121">
        <v>564.4</v>
      </c>
      <c r="M4453" s="121">
        <v>685030.23</v>
      </c>
      <c r="N4453" s="121">
        <v>310639.2</v>
      </c>
      <c r="O4453" s="121">
        <v>314020.63</v>
      </c>
      <c r="P4453" s="121">
        <v>423815.38</v>
      </c>
      <c r="Q4453" s="121">
        <v>1452.87</v>
      </c>
    </row>
    <row r="4454" spans="1:17" ht="25.5" x14ac:dyDescent="0.2">
      <c r="A4454" t="str">
        <f t="shared" si="69"/>
        <v>2024_4779</v>
      </c>
      <c r="D4454" s="276">
        <v>4452</v>
      </c>
      <c r="E4454" s="121">
        <v>4779</v>
      </c>
      <c r="F4454" s="121" t="s">
        <v>189</v>
      </c>
      <c r="G4454" s="121">
        <v>4779</v>
      </c>
      <c r="H4454" s="121">
        <v>2024</v>
      </c>
      <c r="I4454" s="121">
        <v>0</v>
      </c>
      <c r="J4454" s="121">
        <v>1</v>
      </c>
      <c r="K4454" s="121">
        <v>2145.5</v>
      </c>
      <c r="L4454" s="121">
        <v>2203.6</v>
      </c>
      <c r="M4454" s="121">
        <v>318903.87</v>
      </c>
      <c r="N4454" s="121">
        <v>299955.06</v>
      </c>
      <c r="O4454" s="121">
        <v>315639.14</v>
      </c>
      <c r="P4454" s="121">
        <v>509301.65</v>
      </c>
      <c r="Q4454" s="121">
        <v>148.63999999999999</v>
      </c>
    </row>
    <row r="4455" spans="1:17" ht="25.5" x14ac:dyDescent="0.2">
      <c r="A4455" t="str">
        <f t="shared" si="69"/>
        <v>2024_4784</v>
      </c>
      <c r="D4455" s="276">
        <v>4453</v>
      </c>
      <c r="E4455" s="121">
        <v>4784</v>
      </c>
      <c r="F4455" s="121" t="s">
        <v>190</v>
      </c>
      <c r="G4455" s="121">
        <v>4784</v>
      </c>
      <c r="H4455" s="121">
        <v>2024</v>
      </c>
      <c r="I4455" s="121">
        <v>0</v>
      </c>
      <c r="J4455" s="121">
        <v>1</v>
      </c>
      <c r="K4455" s="121">
        <v>3018.2</v>
      </c>
      <c r="L4455" s="121">
        <v>3284.2</v>
      </c>
      <c r="M4455" s="121">
        <v>3355141.37</v>
      </c>
      <c r="N4455" s="121">
        <v>665063.91</v>
      </c>
      <c r="O4455" s="121">
        <v>852224.74</v>
      </c>
      <c r="P4455" s="121">
        <v>682634.36</v>
      </c>
      <c r="Q4455" s="121">
        <v>1111.6400000000001</v>
      </c>
    </row>
    <row r="4456" spans="1:17" ht="25.5" x14ac:dyDescent="0.2">
      <c r="A4456" t="str">
        <f t="shared" si="69"/>
        <v>2024_4785</v>
      </c>
      <c r="D4456" s="276">
        <v>4454</v>
      </c>
      <c r="E4456" s="121">
        <v>4785</v>
      </c>
      <c r="F4456" s="121" t="s">
        <v>342</v>
      </c>
      <c r="G4456" s="121">
        <v>4785</v>
      </c>
      <c r="H4456" s="121">
        <v>2024</v>
      </c>
      <c r="I4456" s="121">
        <v>0</v>
      </c>
      <c r="J4456" s="121">
        <v>1</v>
      </c>
      <c r="K4456" s="121">
        <v>450.2</v>
      </c>
      <c r="L4456" s="121">
        <v>454</v>
      </c>
      <c r="M4456" s="121">
        <v>1145582</v>
      </c>
      <c r="N4456" s="121">
        <v>249984.18</v>
      </c>
      <c r="O4456" s="121">
        <v>279540.45</v>
      </c>
      <c r="P4456" s="121">
        <v>249423.61</v>
      </c>
      <c r="Q4456" s="121">
        <v>2544.61</v>
      </c>
    </row>
    <row r="4457" spans="1:17" ht="25.5" x14ac:dyDescent="0.2">
      <c r="A4457" t="str">
        <f t="shared" si="69"/>
        <v>2024_333</v>
      </c>
      <c r="D4457" s="276">
        <v>4455</v>
      </c>
      <c r="E4457" s="121">
        <v>333</v>
      </c>
      <c r="F4457" s="121" t="s">
        <v>191</v>
      </c>
      <c r="G4457" s="121">
        <v>333</v>
      </c>
      <c r="H4457" s="121">
        <v>2024</v>
      </c>
      <c r="I4457" s="121">
        <v>0</v>
      </c>
      <c r="J4457" s="121">
        <v>1</v>
      </c>
      <c r="K4457" s="121">
        <v>397</v>
      </c>
      <c r="L4457" s="121">
        <v>296.10000000000002</v>
      </c>
      <c r="M4457" s="121">
        <v>441681.72</v>
      </c>
      <c r="N4457" s="121">
        <v>372846.08000000002</v>
      </c>
      <c r="O4457" s="121">
        <v>377616.62</v>
      </c>
      <c r="P4457" s="121">
        <v>301932.84000000003</v>
      </c>
      <c r="Q4457" s="121">
        <v>1112.55</v>
      </c>
    </row>
    <row r="4458" spans="1:17" x14ac:dyDescent="0.2">
      <c r="A4458" t="str">
        <f t="shared" si="69"/>
        <v>2024_4773</v>
      </c>
      <c r="D4458" s="276">
        <v>4456</v>
      </c>
      <c r="E4458" s="121">
        <v>4773</v>
      </c>
      <c r="F4458" s="121" t="s">
        <v>192</v>
      </c>
      <c r="G4458" s="121">
        <v>4773</v>
      </c>
      <c r="H4458" s="121">
        <v>2024</v>
      </c>
      <c r="I4458" s="121">
        <v>0</v>
      </c>
      <c r="J4458" s="121">
        <v>1</v>
      </c>
      <c r="K4458" s="121">
        <v>506.6</v>
      </c>
      <c r="L4458" s="121">
        <v>830.9</v>
      </c>
      <c r="M4458" s="121">
        <v>285755.57</v>
      </c>
      <c r="N4458" s="121">
        <v>280.83999999999997</v>
      </c>
      <c r="O4458" s="121">
        <v>7402.95</v>
      </c>
      <c r="P4458" s="121">
        <v>233773.89</v>
      </c>
      <c r="Q4458" s="121">
        <v>564.07000000000005</v>
      </c>
    </row>
    <row r="4459" spans="1:17" ht="25.5" x14ac:dyDescent="0.2">
      <c r="A4459" t="str">
        <f t="shared" si="69"/>
        <v>2024_4788</v>
      </c>
      <c r="D4459" s="276">
        <v>4457</v>
      </c>
      <c r="E4459" s="121">
        <v>4788</v>
      </c>
      <c r="F4459" s="121" t="s">
        <v>193</v>
      </c>
      <c r="G4459" s="121">
        <v>4788</v>
      </c>
      <c r="H4459" s="121">
        <v>2024</v>
      </c>
      <c r="I4459" s="121">
        <v>0</v>
      </c>
      <c r="J4459" s="121">
        <v>1</v>
      </c>
      <c r="K4459" s="121">
        <v>512.6</v>
      </c>
      <c r="L4459" s="121">
        <v>521.6</v>
      </c>
      <c r="M4459" s="121">
        <v>640595.03</v>
      </c>
      <c r="N4459" s="121">
        <v>320488.62</v>
      </c>
      <c r="O4459" s="121">
        <v>328264.77</v>
      </c>
      <c r="P4459" s="121">
        <v>321914.28000000003</v>
      </c>
      <c r="Q4459" s="121">
        <v>1249.7</v>
      </c>
    </row>
    <row r="4460" spans="1:17" x14ac:dyDescent="0.2">
      <c r="A4460" t="str">
        <f t="shared" si="69"/>
        <v>2024_4797</v>
      </c>
      <c r="D4460" s="276">
        <v>4458</v>
      </c>
      <c r="E4460" s="121">
        <v>4797</v>
      </c>
      <c r="F4460" s="121" t="s">
        <v>194</v>
      </c>
      <c r="G4460" s="121">
        <v>4797</v>
      </c>
      <c r="H4460" s="121">
        <v>2024</v>
      </c>
      <c r="I4460" s="121">
        <v>0</v>
      </c>
      <c r="J4460" s="121">
        <v>1</v>
      </c>
      <c r="K4460" s="121">
        <v>3430.8</v>
      </c>
      <c r="L4460" s="121">
        <v>3430.3</v>
      </c>
      <c r="M4460" s="121">
        <v>5167575.26</v>
      </c>
      <c r="N4460" s="121">
        <v>1531636.09</v>
      </c>
      <c r="O4460" s="121">
        <v>1779707.62</v>
      </c>
      <c r="P4460" s="121">
        <v>1161500.03</v>
      </c>
      <c r="Q4460" s="121">
        <v>1506.23</v>
      </c>
    </row>
    <row r="4461" spans="1:17" x14ac:dyDescent="0.2">
      <c r="A4461" t="str">
        <f t="shared" si="69"/>
        <v>2024_4860</v>
      </c>
      <c r="D4461" s="276">
        <v>4459</v>
      </c>
      <c r="E4461" s="121">
        <v>4860</v>
      </c>
      <c r="F4461" s="121" t="s">
        <v>343</v>
      </c>
      <c r="G4461" s="121">
        <v>4860</v>
      </c>
      <c r="H4461" s="121">
        <v>2024</v>
      </c>
      <c r="I4461" s="121">
        <v>0</v>
      </c>
      <c r="J4461" s="121">
        <v>1</v>
      </c>
      <c r="K4461" s="121">
        <v>903.5</v>
      </c>
      <c r="L4461" s="121">
        <v>909</v>
      </c>
      <c r="M4461" s="121">
        <v>423697</v>
      </c>
      <c r="N4461" s="121">
        <v>786153.85</v>
      </c>
      <c r="O4461" s="121">
        <v>800861.85</v>
      </c>
      <c r="P4461" s="121">
        <v>806731.35</v>
      </c>
      <c r="Q4461" s="121">
        <v>468.95</v>
      </c>
    </row>
    <row r="4462" spans="1:17" x14ac:dyDescent="0.2">
      <c r="A4462" t="str">
        <f t="shared" si="69"/>
        <v>2024_4869</v>
      </c>
      <c r="D4462" s="276">
        <v>4460</v>
      </c>
      <c r="E4462" s="121">
        <v>4869</v>
      </c>
      <c r="F4462" s="121" t="s">
        <v>195</v>
      </c>
      <c r="G4462" s="121">
        <v>4869</v>
      </c>
      <c r="H4462" s="121">
        <v>2024</v>
      </c>
      <c r="I4462" s="121">
        <v>0</v>
      </c>
      <c r="J4462" s="121">
        <v>1</v>
      </c>
      <c r="K4462" s="121">
        <v>1318.9</v>
      </c>
      <c r="L4462" s="121">
        <v>1253.7</v>
      </c>
      <c r="M4462" s="121">
        <v>286601.24</v>
      </c>
      <c r="N4462" s="121">
        <v>600057.49</v>
      </c>
      <c r="O4462" s="121">
        <v>617578.89</v>
      </c>
      <c r="P4462" s="121">
        <v>537603.47</v>
      </c>
      <c r="Q4462" s="121">
        <v>217.3</v>
      </c>
    </row>
    <row r="4463" spans="1:17" x14ac:dyDescent="0.2">
      <c r="A4463" t="str">
        <f t="shared" si="69"/>
        <v>2024_4878</v>
      </c>
      <c r="D4463" s="276">
        <v>4461</v>
      </c>
      <c r="E4463" s="121">
        <v>4878</v>
      </c>
      <c r="F4463" s="121" t="s">
        <v>196</v>
      </c>
      <c r="G4463" s="121">
        <v>4878</v>
      </c>
      <c r="H4463" s="121">
        <v>2024</v>
      </c>
      <c r="I4463" s="121">
        <v>0</v>
      </c>
      <c r="J4463" s="121">
        <v>1</v>
      </c>
      <c r="K4463" s="121">
        <v>590.29999999999995</v>
      </c>
      <c r="L4463" s="121">
        <v>724.3</v>
      </c>
      <c r="M4463" s="121">
        <v>1437338.4</v>
      </c>
      <c r="N4463" s="121">
        <v>531534.09</v>
      </c>
      <c r="O4463" s="121">
        <v>536211.76</v>
      </c>
      <c r="P4463" s="121">
        <v>421784.03</v>
      </c>
      <c r="Q4463" s="121">
        <v>2434.9299999999998</v>
      </c>
    </row>
    <row r="4464" spans="1:17" x14ac:dyDescent="0.2">
      <c r="A4464" t="str">
        <f t="shared" si="69"/>
        <v>2024_4890</v>
      </c>
      <c r="D4464" s="276">
        <v>4462</v>
      </c>
      <c r="E4464" s="121">
        <v>4890</v>
      </c>
      <c r="F4464" s="121" t="s">
        <v>197</v>
      </c>
      <c r="G4464" s="121">
        <v>4890</v>
      </c>
      <c r="H4464" s="121">
        <v>2024</v>
      </c>
      <c r="I4464" s="121">
        <v>0</v>
      </c>
      <c r="J4464" s="121">
        <v>1</v>
      </c>
      <c r="K4464" s="121">
        <v>1024.4000000000001</v>
      </c>
      <c r="L4464" s="121">
        <v>1151</v>
      </c>
      <c r="M4464" s="121">
        <v>1315586.5600000001</v>
      </c>
      <c r="N4464" s="121">
        <v>1000021.71</v>
      </c>
      <c r="O4464" s="121">
        <v>1021014.09</v>
      </c>
      <c r="P4464" s="121">
        <v>731795.63</v>
      </c>
      <c r="Q4464" s="121">
        <v>1284.25</v>
      </c>
    </row>
    <row r="4465" spans="1:17" x14ac:dyDescent="0.2">
      <c r="A4465" t="str">
        <f t="shared" si="69"/>
        <v>2024_4905</v>
      </c>
      <c r="D4465" s="276">
        <v>4463</v>
      </c>
      <c r="E4465" s="121">
        <v>4905</v>
      </c>
      <c r="F4465" s="121" t="s">
        <v>344</v>
      </c>
      <c r="G4465" s="121">
        <v>4905</v>
      </c>
      <c r="H4465" s="121">
        <v>2024</v>
      </c>
      <c r="I4465" s="121">
        <v>0</v>
      </c>
      <c r="J4465" s="121">
        <v>1</v>
      </c>
      <c r="K4465" s="121">
        <v>193.6</v>
      </c>
      <c r="L4465" s="121">
        <v>67</v>
      </c>
      <c r="M4465" s="121">
        <v>1607604.45</v>
      </c>
      <c r="N4465" s="121">
        <v>333095.78999999998</v>
      </c>
      <c r="O4465" s="121">
        <v>348269.85</v>
      </c>
      <c r="P4465" s="121">
        <v>166491.37</v>
      </c>
      <c r="Q4465" s="121">
        <v>8303.74</v>
      </c>
    </row>
    <row r="4466" spans="1:17" ht="38.25" x14ac:dyDescent="0.2">
      <c r="A4466" t="str">
        <f t="shared" si="69"/>
        <v>2024_4978</v>
      </c>
      <c r="D4466" s="276">
        <v>4464</v>
      </c>
      <c r="E4466" s="121">
        <v>4978</v>
      </c>
      <c r="F4466" s="121" t="s">
        <v>198</v>
      </c>
      <c r="G4466" s="121">
        <v>4978</v>
      </c>
      <c r="H4466" s="121">
        <v>2024</v>
      </c>
      <c r="I4466" s="121">
        <v>0</v>
      </c>
      <c r="J4466" s="121">
        <v>1</v>
      </c>
      <c r="K4466" s="121">
        <v>163.9</v>
      </c>
      <c r="L4466" s="121">
        <v>108</v>
      </c>
      <c r="M4466" s="121">
        <v>89632.65</v>
      </c>
      <c r="N4466" s="121">
        <v>133403.47</v>
      </c>
      <c r="O4466" s="121">
        <v>135475.93</v>
      </c>
      <c r="P4466" s="121">
        <v>158165.39000000001</v>
      </c>
      <c r="Q4466" s="121">
        <v>546.87</v>
      </c>
    </row>
    <row r="4467" spans="1:17" x14ac:dyDescent="0.2">
      <c r="A4467" t="str">
        <f t="shared" si="69"/>
        <v>2024_4995</v>
      </c>
      <c r="D4467" s="276">
        <v>4465</v>
      </c>
      <c r="E4467" s="121">
        <v>4995</v>
      </c>
      <c r="F4467" s="121" t="s">
        <v>199</v>
      </c>
      <c r="G4467" s="121">
        <v>4995</v>
      </c>
      <c r="H4467" s="121">
        <v>2024</v>
      </c>
      <c r="I4467" s="121">
        <v>0</v>
      </c>
      <c r="J4467" s="121">
        <v>1</v>
      </c>
      <c r="K4467" s="121">
        <v>902.1</v>
      </c>
      <c r="L4467" s="121">
        <v>941.7</v>
      </c>
      <c r="M4467" s="121">
        <v>1203865.73</v>
      </c>
      <c r="N4467" s="121">
        <v>630512.96</v>
      </c>
      <c r="O4467" s="121">
        <v>685476.95</v>
      </c>
      <c r="P4467" s="121">
        <v>520147.08</v>
      </c>
      <c r="Q4467" s="121">
        <v>1334.51</v>
      </c>
    </row>
    <row r="4468" spans="1:17" ht="25.5" x14ac:dyDescent="0.2">
      <c r="A4468" t="str">
        <f t="shared" si="69"/>
        <v>2024_5013</v>
      </c>
      <c r="D4468" s="276">
        <v>4466</v>
      </c>
      <c r="E4468" s="121">
        <v>5013</v>
      </c>
      <c r="F4468" s="121" t="s">
        <v>200</v>
      </c>
      <c r="G4468" s="121">
        <v>5013</v>
      </c>
      <c r="H4468" s="121">
        <v>2024</v>
      </c>
      <c r="I4468" s="121">
        <v>0</v>
      </c>
      <c r="J4468" s="121">
        <v>1</v>
      </c>
      <c r="K4468" s="121">
        <v>2221.8000000000002</v>
      </c>
      <c r="L4468" s="121">
        <v>2027.7</v>
      </c>
      <c r="M4468" s="121">
        <v>1889594.98</v>
      </c>
      <c r="N4468" s="121">
        <v>1001484.79</v>
      </c>
      <c r="O4468" s="121">
        <v>1026773.93</v>
      </c>
      <c r="P4468" s="121">
        <v>910957.8</v>
      </c>
      <c r="Q4468" s="121">
        <v>850.48</v>
      </c>
    </row>
    <row r="4469" spans="1:17" x14ac:dyDescent="0.2">
      <c r="A4469" t="str">
        <f t="shared" si="69"/>
        <v>2024_5049</v>
      </c>
      <c r="D4469" s="276">
        <v>4467</v>
      </c>
      <c r="E4469" s="121">
        <v>5049</v>
      </c>
      <c r="F4469" s="121" t="s">
        <v>201</v>
      </c>
      <c r="G4469" s="121">
        <v>5049</v>
      </c>
      <c r="H4469" s="121">
        <v>2024</v>
      </c>
      <c r="I4469" s="121">
        <v>0</v>
      </c>
      <c r="J4469" s="121">
        <v>1</v>
      </c>
      <c r="K4469" s="121">
        <v>5113.3999999999996</v>
      </c>
      <c r="L4469" s="121">
        <v>4608.7</v>
      </c>
      <c r="M4469" s="121">
        <v>1364182.74</v>
      </c>
      <c r="N4469" s="121">
        <v>1496403.99</v>
      </c>
      <c r="O4469" s="121">
        <v>1576859.93</v>
      </c>
      <c r="P4469" s="121">
        <v>1776298.68</v>
      </c>
      <c r="Q4469" s="121">
        <v>266.79000000000002</v>
      </c>
    </row>
    <row r="4470" spans="1:17" x14ac:dyDescent="0.2">
      <c r="A4470" t="str">
        <f t="shared" si="69"/>
        <v>2024_5160</v>
      </c>
      <c r="D4470" s="276">
        <v>4468</v>
      </c>
      <c r="E4470" s="121">
        <v>5319</v>
      </c>
      <c r="F4470" s="121" t="s">
        <v>2</v>
      </c>
      <c r="G4470" s="121">
        <v>5160</v>
      </c>
      <c r="H4470" s="121">
        <v>2024</v>
      </c>
      <c r="I4470" s="121">
        <v>0</v>
      </c>
      <c r="J4470" s="121">
        <v>1</v>
      </c>
      <c r="K4470" s="121">
        <v>999.3</v>
      </c>
      <c r="L4470" s="121">
        <v>1029.0999999999999</v>
      </c>
      <c r="M4470" s="121">
        <v>728336.2</v>
      </c>
      <c r="N4470" s="121">
        <v>480774.17</v>
      </c>
      <c r="O4470" s="121">
        <v>495556.89</v>
      </c>
      <c r="P4470" s="121">
        <v>405224.64</v>
      </c>
      <c r="Q4470" s="121">
        <v>728.85</v>
      </c>
    </row>
    <row r="4471" spans="1:17" ht="25.5" x14ac:dyDescent="0.2">
      <c r="A4471" t="str">
        <f t="shared" si="69"/>
        <v>2024_5121</v>
      </c>
      <c r="D4471" s="276">
        <v>4469</v>
      </c>
      <c r="E4471" s="121">
        <v>5121</v>
      </c>
      <c r="F4471" s="121" t="s">
        <v>202</v>
      </c>
      <c r="G4471" s="121">
        <v>5121</v>
      </c>
      <c r="H4471" s="121">
        <v>2024</v>
      </c>
      <c r="I4471" s="121">
        <v>0</v>
      </c>
      <c r="J4471" s="121">
        <v>1</v>
      </c>
      <c r="K4471" s="121">
        <v>642.5</v>
      </c>
      <c r="L4471" s="121">
        <v>663.6</v>
      </c>
      <c r="M4471" s="121">
        <v>1309000.6599999999</v>
      </c>
      <c r="N4471" s="121">
        <v>699044.77</v>
      </c>
      <c r="O4471" s="121">
        <v>708335.23</v>
      </c>
      <c r="P4471" s="121">
        <v>450067.06</v>
      </c>
      <c r="Q4471" s="121">
        <v>2037.36</v>
      </c>
    </row>
    <row r="4472" spans="1:17" ht="25.5" x14ac:dyDescent="0.2">
      <c r="A4472" t="str">
        <f t="shared" si="69"/>
        <v>2024_5139</v>
      </c>
      <c r="D4472" s="276">
        <v>4470</v>
      </c>
      <c r="E4472" s="121">
        <v>5139</v>
      </c>
      <c r="F4472" s="121" t="s">
        <v>203</v>
      </c>
      <c r="G4472" s="121">
        <v>5139</v>
      </c>
      <c r="H4472" s="121">
        <v>2024</v>
      </c>
      <c r="I4472" s="121">
        <v>0</v>
      </c>
      <c r="J4472" s="121">
        <v>1</v>
      </c>
      <c r="K4472" s="121">
        <v>188.2</v>
      </c>
      <c r="L4472" s="121">
        <v>174</v>
      </c>
      <c r="M4472" s="121">
        <v>171681.63</v>
      </c>
      <c r="N4472" s="121">
        <v>74791.740000000005</v>
      </c>
      <c r="O4472" s="121">
        <v>75775.259999999995</v>
      </c>
      <c r="P4472" s="121">
        <v>72870.47</v>
      </c>
      <c r="Q4472" s="121">
        <v>912.23</v>
      </c>
    </row>
    <row r="4473" spans="1:17" x14ac:dyDescent="0.2">
      <c r="A4473" t="str">
        <f t="shared" si="69"/>
        <v>2024_5163</v>
      </c>
      <c r="D4473" s="276">
        <v>4471</v>
      </c>
      <c r="E4473" s="121">
        <v>5163</v>
      </c>
      <c r="F4473" s="121" t="s">
        <v>204</v>
      </c>
      <c r="G4473" s="121">
        <v>5163</v>
      </c>
      <c r="H4473" s="121">
        <v>2024</v>
      </c>
      <c r="I4473" s="121">
        <v>0</v>
      </c>
      <c r="J4473" s="121">
        <v>1</v>
      </c>
      <c r="K4473" s="121">
        <v>530.70000000000005</v>
      </c>
      <c r="L4473" s="121">
        <v>591.4</v>
      </c>
      <c r="M4473" s="121">
        <v>266570.19</v>
      </c>
      <c r="N4473" s="121">
        <v>400344.28</v>
      </c>
      <c r="O4473" s="121">
        <v>406355.44</v>
      </c>
      <c r="P4473" s="121">
        <v>626516.84</v>
      </c>
      <c r="Q4473" s="121">
        <v>502.3</v>
      </c>
    </row>
    <row r="4474" spans="1:17" x14ac:dyDescent="0.2">
      <c r="A4474" t="str">
        <f t="shared" si="69"/>
        <v>2024_5166</v>
      </c>
      <c r="D4474" s="276">
        <v>4472</v>
      </c>
      <c r="E4474" s="121">
        <v>5166</v>
      </c>
      <c r="F4474" s="121" t="s">
        <v>205</v>
      </c>
      <c r="G4474" s="121">
        <v>5166</v>
      </c>
      <c r="H4474" s="121">
        <v>2024</v>
      </c>
      <c r="I4474" s="121">
        <v>0</v>
      </c>
      <c r="J4474" s="121">
        <v>1</v>
      </c>
      <c r="K4474" s="121">
        <v>2135.9</v>
      </c>
      <c r="L4474" s="121">
        <v>2350.6999999999998</v>
      </c>
      <c r="M4474" s="121">
        <v>1839628.6</v>
      </c>
      <c r="N4474" s="121">
        <v>608852.69999999995</v>
      </c>
      <c r="O4474" s="121">
        <v>627874.1</v>
      </c>
      <c r="P4474" s="121">
        <v>1203889.53</v>
      </c>
      <c r="Q4474" s="121">
        <v>861.29</v>
      </c>
    </row>
    <row r="4475" spans="1:17" x14ac:dyDescent="0.2">
      <c r="A4475" t="str">
        <f t="shared" si="69"/>
        <v>2024_5184</v>
      </c>
      <c r="D4475" s="276">
        <v>4473</v>
      </c>
      <c r="E4475" s="121">
        <v>5184</v>
      </c>
      <c r="F4475" s="121" t="s">
        <v>206</v>
      </c>
      <c r="G4475" s="121">
        <v>5184</v>
      </c>
      <c r="H4475" s="121">
        <v>2024</v>
      </c>
      <c r="I4475" s="121">
        <v>0</v>
      </c>
      <c r="J4475" s="121">
        <v>1</v>
      </c>
      <c r="K4475" s="121">
        <v>1918.7</v>
      </c>
      <c r="L4475" s="121">
        <v>1781</v>
      </c>
      <c r="M4475" s="121">
        <v>1516926.75</v>
      </c>
      <c r="N4475" s="121">
        <v>928578.5</v>
      </c>
      <c r="O4475" s="121">
        <v>970763.65</v>
      </c>
      <c r="P4475" s="121">
        <v>335840.88</v>
      </c>
      <c r="Q4475" s="121">
        <v>790.6</v>
      </c>
    </row>
    <row r="4476" spans="1:17" ht="25.5" x14ac:dyDescent="0.2">
      <c r="A4476" t="str">
        <f t="shared" si="69"/>
        <v>2024_5250</v>
      </c>
      <c r="D4476" s="276">
        <v>4474</v>
      </c>
      <c r="E4476" s="121">
        <v>5250</v>
      </c>
      <c r="F4476" s="121" t="s">
        <v>207</v>
      </c>
      <c r="G4476" s="121">
        <v>5250</v>
      </c>
      <c r="H4476" s="121">
        <v>2024</v>
      </c>
      <c r="I4476" s="121">
        <v>0</v>
      </c>
      <c r="J4476" s="121">
        <v>1</v>
      </c>
      <c r="K4476" s="121">
        <v>5537.9</v>
      </c>
      <c r="L4476" s="121">
        <v>5608.9</v>
      </c>
      <c r="M4476" s="121">
        <v>3934683.73</v>
      </c>
      <c r="N4476" s="121">
        <v>1427143.5</v>
      </c>
      <c r="O4476" s="121">
        <v>1592288.58</v>
      </c>
      <c r="P4476" s="121">
        <v>1166630.22</v>
      </c>
      <c r="Q4476" s="121">
        <v>710.5</v>
      </c>
    </row>
    <row r="4477" spans="1:17" ht="25.5" x14ac:dyDescent="0.2">
      <c r="A4477" t="str">
        <f t="shared" si="69"/>
        <v>2024_5256</v>
      </c>
      <c r="D4477" s="276">
        <v>4475</v>
      </c>
      <c r="E4477" s="121">
        <v>5256</v>
      </c>
      <c r="F4477" s="121" t="s">
        <v>208</v>
      </c>
      <c r="G4477" s="121">
        <v>5256</v>
      </c>
      <c r="H4477" s="121">
        <v>2024</v>
      </c>
      <c r="I4477" s="121">
        <v>0</v>
      </c>
      <c r="J4477" s="121">
        <v>1</v>
      </c>
      <c r="K4477" s="121">
        <v>693</v>
      </c>
      <c r="L4477" s="121">
        <v>757.8</v>
      </c>
      <c r="M4477" s="277">
        <v>-50045.72</v>
      </c>
      <c r="N4477" s="121">
        <v>210222.75</v>
      </c>
      <c r="O4477" s="121">
        <v>212156.33</v>
      </c>
      <c r="P4477" s="121">
        <v>436960.53</v>
      </c>
      <c r="Q4477" s="277">
        <v>-72.22</v>
      </c>
    </row>
    <row r="4478" spans="1:17" ht="25.5" x14ac:dyDescent="0.2">
      <c r="A4478" t="str">
        <f t="shared" si="69"/>
        <v>2024_5283</v>
      </c>
      <c r="D4478" s="276">
        <v>4476</v>
      </c>
      <c r="E4478" s="121">
        <v>5283</v>
      </c>
      <c r="F4478" s="121" t="s">
        <v>209</v>
      </c>
      <c r="G4478" s="121">
        <v>5283</v>
      </c>
      <c r="H4478" s="121">
        <v>2024</v>
      </c>
      <c r="I4478" s="121">
        <v>0</v>
      </c>
      <c r="J4478" s="121">
        <v>1</v>
      </c>
      <c r="K4478" s="121">
        <v>650</v>
      </c>
      <c r="L4478" s="121">
        <v>676</v>
      </c>
      <c r="M4478" s="121">
        <v>754924.39</v>
      </c>
      <c r="N4478" s="121">
        <v>298537.36</v>
      </c>
      <c r="O4478" s="121">
        <v>310430.48</v>
      </c>
      <c r="P4478" s="121">
        <v>538519.01</v>
      </c>
      <c r="Q4478" s="121">
        <v>1161.42</v>
      </c>
    </row>
    <row r="4479" spans="1:17" x14ac:dyDescent="0.2">
      <c r="A4479" t="str">
        <f t="shared" si="69"/>
        <v>2024_5310</v>
      </c>
      <c r="D4479" s="276">
        <v>4477</v>
      </c>
      <c r="E4479" s="121">
        <v>5310</v>
      </c>
      <c r="F4479" s="121" t="s">
        <v>210</v>
      </c>
      <c r="G4479" s="121">
        <v>5310</v>
      </c>
      <c r="H4479" s="121">
        <v>2024</v>
      </c>
      <c r="I4479" s="121">
        <v>0</v>
      </c>
      <c r="J4479" s="121">
        <v>1</v>
      </c>
      <c r="K4479" s="121">
        <v>757.3</v>
      </c>
      <c r="L4479" s="121">
        <v>732.8</v>
      </c>
      <c r="M4479" s="121">
        <v>40026.65</v>
      </c>
      <c r="N4479" s="121">
        <v>319100.12</v>
      </c>
      <c r="O4479" s="121">
        <v>325416.69</v>
      </c>
      <c r="P4479" s="121">
        <v>304484.65000000002</v>
      </c>
      <c r="Q4479" s="121">
        <v>52.85</v>
      </c>
    </row>
    <row r="4480" spans="1:17" x14ac:dyDescent="0.2">
      <c r="A4480" t="str">
        <f t="shared" si="69"/>
        <v>2024_5463</v>
      </c>
      <c r="D4480" s="276">
        <v>4478</v>
      </c>
      <c r="E4480" s="121">
        <v>5463</v>
      </c>
      <c r="F4480" s="121" t="s">
        <v>211</v>
      </c>
      <c r="G4480" s="121">
        <v>5463</v>
      </c>
      <c r="H4480" s="121">
        <v>2024</v>
      </c>
      <c r="I4480" s="121">
        <v>0</v>
      </c>
      <c r="J4480" s="121">
        <v>1</v>
      </c>
      <c r="K4480" s="121">
        <v>1059.5999999999999</v>
      </c>
      <c r="L4480" s="121">
        <v>966.6</v>
      </c>
      <c r="M4480" s="121">
        <v>991839.9</v>
      </c>
      <c r="N4480" s="121">
        <v>141195.54</v>
      </c>
      <c r="O4480" s="121">
        <v>177643.47</v>
      </c>
      <c r="P4480" s="121">
        <v>516374.33</v>
      </c>
      <c r="Q4480" s="121">
        <v>936.05</v>
      </c>
    </row>
    <row r="4481" spans="1:17" ht="25.5" x14ac:dyDescent="0.2">
      <c r="A4481" t="str">
        <f t="shared" si="69"/>
        <v>2024_5486</v>
      </c>
      <c r="D4481" s="276">
        <v>4479</v>
      </c>
      <c r="E4481" s="121">
        <v>5486</v>
      </c>
      <c r="F4481" s="121" t="s">
        <v>212</v>
      </c>
      <c r="G4481" s="121">
        <v>5486</v>
      </c>
      <c r="H4481" s="121">
        <v>2024</v>
      </c>
      <c r="I4481" s="121">
        <v>0</v>
      </c>
      <c r="J4481" s="121">
        <v>1</v>
      </c>
      <c r="K4481" s="121">
        <v>317</v>
      </c>
      <c r="L4481" s="121">
        <v>291.10000000000002</v>
      </c>
      <c r="M4481" s="121">
        <v>369303.08</v>
      </c>
      <c r="N4481" s="121">
        <v>176341.76000000001</v>
      </c>
      <c r="O4481" s="121">
        <v>225760.59</v>
      </c>
      <c r="P4481" s="121">
        <v>151122</v>
      </c>
      <c r="Q4481" s="121">
        <v>1164.99</v>
      </c>
    </row>
    <row r="4482" spans="1:17" x14ac:dyDescent="0.2">
      <c r="A4482" t="str">
        <f t="shared" si="69"/>
        <v>2024_5508</v>
      </c>
      <c r="D4482" s="276">
        <v>4480</v>
      </c>
      <c r="E4482" s="121">
        <v>5508</v>
      </c>
      <c r="F4482" s="121" t="s">
        <v>213</v>
      </c>
      <c r="G4482" s="121">
        <v>5508</v>
      </c>
      <c r="H4482" s="121">
        <v>2024</v>
      </c>
      <c r="I4482" s="121">
        <v>0</v>
      </c>
      <c r="J4482" s="121">
        <v>1</v>
      </c>
      <c r="K4482" s="121">
        <v>344.2</v>
      </c>
      <c r="L4482" s="121">
        <v>399.2</v>
      </c>
      <c r="M4482" s="121">
        <v>1008548.5</v>
      </c>
      <c r="N4482" s="121">
        <v>302918.90999999997</v>
      </c>
      <c r="O4482" s="121">
        <v>349240.77</v>
      </c>
      <c r="P4482" s="121">
        <v>167127.48000000001</v>
      </c>
      <c r="Q4482" s="121">
        <v>2930.12</v>
      </c>
    </row>
    <row r="4483" spans="1:17" ht="25.5" x14ac:dyDescent="0.2">
      <c r="A4483" t="str">
        <f t="shared" si="69"/>
        <v>2024_1975</v>
      </c>
      <c r="D4483" s="276">
        <v>4481</v>
      </c>
      <c r="E4483" s="121">
        <v>1975</v>
      </c>
      <c r="F4483" s="121" t="s">
        <v>214</v>
      </c>
      <c r="G4483" s="121">
        <v>1975</v>
      </c>
      <c r="H4483" s="121">
        <v>2024</v>
      </c>
      <c r="I4483" s="121">
        <v>0</v>
      </c>
      <c r="J4483" s="121">
        <v>1</v>
      </c>
      <c r="K4483" s="121">
        <v>371.1</v>
      </c>
      <c r="L4483" s="121">
        <v>292.10000000000002</v>
      </c>
      <c r="M4483" s="121">
        <v>1611158.77</v>
      </c>
      <c r="N4483" s="121">
        <v>430349.93</v>
      </c>
      <c r="O4483" s="121">
        <v>435440.02</v>
      </c>
      <c r="P4483" s="121">
        <v>293220.61</v>
      </c>
      <c r="Q4483" s="121">
        <v>4341.58</v>
      </c>
    </row>
    <row r="4484" spans="1:17" x14ac:dyDescent="0.2">
      <c r="A4484" t="str">
        <f t="shared" ref="A4484:A4547" si="70">CONCATENATE(H4484,"_",G4484)</f>
        <v>2024_5510</v>
      </c>
      <c r="D4484" s="276">
        <v>4482</v>
      </c>
      <c r="E4484" s="121">
        <v>4824</v>
      </c>
      <c r="F4484" s="121" t="s">
        <v>215</v>
      </c>
      <c r="G4484" s="121">
        <v>5510</v>
      </c>
      <c r="H4484" s="121">
        <v>2024</v>
      </c>
      <c r="I4484" s="121">
        <v>0</v>
      </c>
      <c r="J4484" s="121">
        <v>1</v>
      </c>
      <c r="K4484" s="121">
        <v>710.4</v>
      </c>
      <c r="L4484" s="121">
        <v>638</v>
      </c>
      <c r="M4484" s="121">
        <v>160853.66</v>
      </c>
      <c r="N4484" s="121">
        <v>502321.48</v>
      </c>
      <c r="O4484" s="121">
        <v>505351.24</v>
      </c>
      <c r="P4484" s="121">
        <v>433557.94</v>
      </c>
      <c r="Q4484" s="121">
        <v>226.43</v>
      </c>
    </row>
    <row r="4485" spans="1:17" ht="25.5" x14ac:dyDescent="0.2">
      <c r="A4485" t="str">
        <f t="shared" si="70"/>
        <v>2024_5607</v>
      </c>
      <c r="D4485" s="276">
        <v>4483</v>
      </c>
      <c r="E4485" s="121">
        <v>5607</v>
      </c>
      <c r="F4485" s="121" t="s">
        <v>216</v>
      </c>
      <c r="G4485" s="121">
        <v>5607</v>
      </c>
      <c r="H4485" s="121">
        <v>2024</v>
      </c>
      <c r="I4485" s="121">
        <v>0</v>
      </c>
      <c r="J4485" s="121">
        <v>1</v>
      </c>
      <c r="K4485" s="121">
        <v>820.8</v>
      </c>
      <c r="L4485" s="121">
        <v>882.8</v>
      </c>
      <c r="M4485" s="121">
        <v>574827.61</v>
      </c>
      <c r="N4485" s="121">
        <v>368009.12</v>
      </c>
      <c r="O4485" s="121">
        <v>381747.68</v>
      </c>
      <c r="P4485" s="121">
        <v>204351.05</v>
      </c>
      <c r="Q4485" s="121">
        <v>700.33</v>
      </c>
    </row>
    <row r="4486" spans="1:17" ht="25.5" x14ac:dyDescent="0.2">
      <c r="A4486" t="str">
        <f t="shared" si="70"/>
        <v>2024_5643</v>
      </c>
      <c r="D4486" s="276">
        <v>4484</v>
      </c>
      <c r="E4486" s="121">
        <v>5643</v>
      </c>
      <c r="F4486" s="121" t="s">
        <v>217</v>
      </c>
      <c r="G4486" s="121">
        <v>5643</v>
      </c>
      <c r="H4486" s="121">
        <v>2024</v>
      </c>
      <c r="I4486" s="121">
        <v>0</v>
      </c>
      <c r="J4486" s="121">
        <v>1</v>
      </c>
      <c r="K4486" s="121">
        <v>983.2</v>
      </c>
      <c r="L4486" s="121">
        <v>1063.9000000000001</v>
      </c>
      <c r="M4486" s="121">
        <v>688463.13</v>
      </c>
      <c r="N4486" s="121">
        <v>650447.31999999995</v>
      </c>
      <c r="O4486" s="121">
        <v>664232.31000000006</v>
      </c>
      <c r="P4486" s="121">
        <v>488731.86</v>
      </c>
      <c r="Q4486" s="121">
        <v>700.23</v>
      </c>
    </row>
    <row r="4487" spans="1:17" ht="51" x14ac:dyDescent="0.2">
      <c r="A4487" t="str">
        <f t="shared" si="70"/>
        <v>2024_5697</v>
      </c>
      <c r="D4487" s="276">
        <v>4485</v>
      </c>
      <c r="E4487" s="121">
        <v>5697</v>
      </c>
      <c r="F4487" s="121" t="s">
        <v>345</v>
      </c>
      <c r="G4487" s="121">
        <v>5697</v>
      </c>
      <c r="H4487" s="121">
        <v>2024</v>
      </c>
      <c r="I4487" s="121">
        <v>0</v>
      </c>
      <c r="J4487" s="121">
        <v>1</v>
      </c>
      <c r="K4487" s="121">
        <v>420</v>
      </c>
      <c r="L4487" s="121">
        <v>379</v>
      </c>
      <c r="M4487" s="121">
        <v>360986.27</v>
      </c>
      <c r="N4487" s="121">
        <v>402101.83</v>
      </c>
      <c r="O4487" s="121">
        <v>467022.09</v>
      </c>
      <c r="P4487" s="121">
        <v>162841.43</v>
      </c>
      <c r="Q4487" s="121">
        <v>859.49</v>
      </c>
    </row>
    <row r="4488" spans="1:17" ht="25.5" x14ac:dyDescent="0.2">
      <c r="A4488" t="str">
        <f t="shared" si="70"/>
        <v>2024_5724</v>
      </c>
      <c r="D4488" s="276">
        <v>4486</v>
      </c>
      <c r="E4488" s="121">
        <v>5724</v>
      </c>
      <c r="F4488" s="121" t="s">
        <v>218</v>
      </c>
      <c r="G4488" s="121">
        <v>5724</v>
      </c>
      <c r="H4488" s="121">
        <v>2024</v>
      </c>
      <c r="I4488" s="121">
        <v>0</v>
      </c>
      <c r="J4488" s="121">
        <v>1</v>
      </c>
      <c r="K4488" s="121">
        <v>177</v>
      </c>
      <c r="L4488" s="121">
        <v>143</v>
      </c>
      <c r="M4488" s="121">
        <v>740302.08</v>
      </c>
      <c r="N4488" s="121">
        <v>260763.03</v>
      </c>
      <c r="O4488" s="121">
        <v>272189.07</v>
      </c>
      <c r="P4488" s="121">
        <v>198797.62</v>
      </c>
      <c r="Q4488" s="121">
        <v>4182.5</v>
      </c>
    </row>
    <row r="4489" spans="1:17" x14ac:dyDescent="0.2">
      <c r="A4489" t="str">
        <f t="shared" si="70"/>
        <v>2024_5805</v>
      </c>
      <c r="D4489" s="276">
        <v>4487</v>
      </c>
      <c r="E4489" s="121">
        <v>5805</v>
      </c>
      <c r="F4489" s="121" t="s">
        <v>219</v>
      </c>
      <c r="G4489" s="121">
        <v>5805</v>
      </c>
      <c r="H4489" s="121">
        <v>2024</v>
      </c>
      <c r="I4489" s="121">
        <v>0</v>
      </c>
      <c r="J4489" s="121">
        <v>1</v>
      </c>
      <c r="K4489" s="121">
        <v>1023</v>
      </c>
      <c r="L4489" s="121">
        <v>1296.0999999999999</v>
      </c>
      <c r="M4489" s="121">
        <v>231984.31</v>
      </c>
      <c r="N4489" s="121">
        <v>320998.25</v>
      </c>
      <c r="O4489" s="121">
        <v>335763.22</v>
      </c>
      <c r="P4489" s="121">
        <v>997058.43</v>
      </c>
      <c r="Q4489" s="121">
        <v>226.77</v>
      </c>
    </row>
    <row r="4490" spans="1:17" ht="25.5" x14ac:dyDescent="0.2">
      <c r="A4490" t="str">
        <f t="shared" si="70"/>
        <v>2024_5823</v>
      </c>
      <c r="D4490" s="276">
        <v>4488</v>
      </c>
      <c r="E4490" s="121">
        <v>5823</v>
      </c>
      <c r="F4490" s="121" t="s">
        <v>220</v>
      </c>
      <c r="G4490" s="121">
        <v>5823</v>
      </c>
      <c r="H4490" s="121">
        <v>2024</v>
      </c>
      <c r="I4490" s="121">
        <v>0</v>
      </c>
      <c r="J4490" s="121">
        <v>1</v>
      </c>
      <c r="K4490" s="121">
        <v>365</v>
      </c>
      <c r="L4490" s="121">
        <v>286</v>
      </c>
      <c r="M4490" s="121">
        <v>2005732.01</v>
      </c>
      <c r="N4490" s="121">
        <v>251343.5</v>
      </c>
      <c r="O4490" s="121">
        <v>284198.48</v>
      </c>
      <c r="P4490" s="121">
        <v>310056.40999999997</v>
      </c>
      <c r="Q4490" s="121">
        <v>5495.16</v>
      </c>
    </row>
    <row r="4491" spans="1:17" ht="25.5" x14ac:dyDescent="0.2">
      <c r="A4491" t="str">
        <f t="shared" si="70"/>
        <v>2024_5832</v>
      </c>
      <c r="D4491" s="276">
        <v>4489</v>
      </c>
      <c r="E4491" s="121">
        <v>5832</v>
      </c>
      <c r="F4491" s="121" t="s">
        <v>221</v>
      </c>
      <c r="G4491" s="121">
        <v>5832</v>
      </c>
      <c r="H4491" s="121">
        <v>2024</v>
      </c>
      <c r="I4491" s="121">
        <v>0</v>
      </c>
      <c r="J4491" s="121">
        <v>1</v>
      </c>
      <c r="K4491" s="121">
        <v>238</v>
      </c>
      <c r="L4491" s="121">
        <v>130.30000000000001</v>
      </c>
      <c r="M4491" s="121">
        <v>127637.37</v>
      </c>
      <c r="N4491" s="121">
        <v>25010.39</v>
      </c>
      <c r="O4491" s="121">
        <v>25358.639999999999</v>
      </c>
      <c r="P4491" s="121">
        <v>68156.72</v>
      </c>
      <c r="Q4491" s="121">
        <v>536.29</v>
      </c>
    </row>
    <row r="4492" spans="1:17" ht="38.25" x14ac:dyDescent="0.2">
      <c r="A4492" t="str">
        <f t="shared" si="70"/>
        <v>2024_5877</v>
      </c>
      <c r="D4492" s="276">
        <v>4490</v>
      </c>
      <c r="E4492" s="121">
        <v>5877</v>
      </c>
      <c r="F4492" s="121" t="s">
        <v>222</v>
      </c>
      <c r="G4492" s="121">
        <v>5877</v>
      </c>
      <c r="H4492" s="121">
        <v>2024</v>
      </c>
      <c r="I4492" s="121">
        <v>0</v>
      </c>
      <c r="J4492" s="121">
        <v>1</v>
      </c>
      <c r="K4492" s="121">
        <v>1437.7</v>
      </c>
      <c r="L4492" s="121">
        <v>1692.1</v>
      </c>
      <c r="M4492" s="121">
        <v>1319845.75</v>
      </c>
      <c r="N4492" s="121">
        <v>1308432.06</v>
      </c>
      <c r="O4492" s="121">
        <v>1336510.72</v>
      </c>
      <c r="P4492" s="121">
        <v>1233631.3999999999</v>
      </c>
      <c r="Q4492" s="121">
        <v>918.03</v>
      </c>
    </row>
    <row r="4493" spans="1:17" x14ac:dyDescent="0.2">
      <c r="A4493" t="str">
        <f t="shared" si="70"/>
        <v>2024_5895</v>
      </c>
      <c r="D4493" s="276">
        <v>4491</v>
      </c>
      <c r="E4493" s="121">
        <v>5895</v>
      </c>
      <c r="F4493" s="121" t="s">
        <v>223</v>
      </c>
      <c r="G4493" s="121">
        <v>5895</v>
      </c>
      <c r="H4493" s="121">
        <v>2024</v>
      </c>
      <c r="I4493" s="121">
        <v>0</v>
      </c>
      <c r="J4493" s="121">
        <v>1</v>
      </c>
      <c r="K4493" s="121">
        <v>233.2</v>
      </c>
      <c r="L4493" s="121">
        <v>192</v>
      </c>
      <c r="M4493" s="121">
        <v>291666.86</v>
      </c>
      <c r="N4493" s="121">
        <v>173020.21</v>
      </c>
      <c r="O4493" s="121">
        <v>178782.45</v>
      </c>
      <c r="P4493" s="121">
        <v>112421.69</v>
      </c>
      <c r="Q4493" s="121">
        <v>1250.72</v>
      </c>
    </row>
    <row r="4494" spans="1:17" x14ac:dyDescent="0.2">
      <c r="A4494" t="str">
        <f t="shared" si="70"/>
        <v>2024_5949</v>
      </c>
      <c r="D4494" s="276">
        <v>4492</v>
      </c>
      <c r="E4494" s="121">
        <v>5949</v>
      </c>
      <c r="F4494" s="121" t="s">
        <v>224</v>
      </c>
      <c r="G4494" s="121">
        <v>5949</v>
      </c>
      <c r="H4494" s="121">
        <v>2024</v>
      </c>
      <c r="I4494" s="121">
        <v>0</v>
      </c>
      <c r="J4494" s="121">
        <v>1</v>
      </c>
      <c r="K4494" s="121">
        <v>1122.7</v>
      </c>
      <c r="L4494" s="121">
        <v>1127.7</v>
      </c>
      <c r="M4494" s="121">
        <v>1702354.42</v>
      </c>
      <c r="N4494" s="121">
        <v>626273.81999999995</v>
      </c>
      <c r="O4494" s="121">
        <v>690640.36</v>
      </c>
      <c r="P4494" s="121">
        <v>396070</v>
      </c>
      <c r="Q4494" s="121">
        <v>1516.3</v>
      </c>
    </row>
    <row r="4495" spans="1:17" ht="25.5" x14ac:dyDescent="0.2">
      <c r="A4495" t="str">
        <f t="shared" si="70"/>
        <v>2024_5976</v>
      </c>
      <c r="D4495" s="276">
        <v>4493</v>
      </c>
      <c r="E4495" s="121">
        <v>5976</v>
      </c>
      <c r="F4495" s="121" t="s">
        <v>225</v>
      </c>
      <c r="G4495" s="121">
        <v>5976</v>
      </c>
      <c r="H4495" s="121">
        <v>2024</v>
      </c>
      <c r="I4495" s="121">
        <v>0</v>
      </c>
      <c r="J4495" s="121">
        <v>1</v>
      </c>
      <c r="K4495" s="121">
        <v>1057</v>
      </c>
      <c r="L4495" s="121">
        <v>1057.7</v>
      </c>
      <c r="M4495" s="121">
        <v>933114.46</v>
      </c>
      <c r="N4495" s="121">
        <v>355103.41</v>
      </c>
      <c r="O4495" s="121">
        <v>426815.42</v>
      </c>
      <c r="P4495" s="121">
        <v>673800.19</v>
      </c>
      <c r="Q4495" s="121">
        <v>882.8</v>
      </c>
    </row>
    <row r="4496" spans="1:17" ht="38.25" x14ac:dyDescent="0.2">
      <c r="A4496" t="str">
        <f t="shared" si="70"/>
        <v>2024_5994</v>
      </c>
      <c r="D4496" s="276">
        <v>4494</v>
      </c>
      <c r="E4496" s="121">
        <v>5994</v>
      </c>
      <c r="F4496" s="121" t="s">
        <v>226</v>
      </c>
      <c r="G4496" s="121">
        <v>5994</v>
      </c>
      <c r="H4496" s="121">
        <v>2024</v>
      </c>
      <c r="I4496" s="121">
        <v>0</v>
      </c>
      <c r="J4496" s="121">
        <v>1</v>
      </c>
      <c r="K4496" s="121">
        <v>648.79999999999995</v>
      </c>
      <c r="L4496" s="121">
        <v>649.79999999999995</v>
      </c>
      <c r="M4496" s="121">
        <v>321934.83</v>
      </c>
      <c r="N4496" s="121">
        <v>420979.54</v>
      </c>
      <c r="O4496" s="121">
        <v>429068.22</v>
      </c>
      <c r="P4496" s="121">
        <v>633353.79</v>
      </c>
      <c r="Q4496" s="121">
        <v>496.2</v>
      </c>
    </row>
    <row r="4497" spans="1:17" x14ac:dyDescent="0.2">
      <c r="A4497" t="str">
        <f t="shared" si="70"/>
        <v>2024_6003</v>
      </c>
      <c r="D4497" s="276">
        <v>4495</v>
      </c>
      <c r="E4497" s="121">
        <v>6003</v>
      </c>
      <c r="F4497" s="121" t="s">
        <v>227</v>
      </c>
      <c r="G4497" s="121">
        <v>6003</v>
      </c>
      <c r="H4497" s="121">
        <v>2024</v>
      </c>
      <c r="I4497" s="121">
        <v>0</v>
      </c>
      <c r="J4497" s="121">
        <v>1</v>
      </c>
      <c r="K4497" s="121">
        <v>389</v>
      </c>
      <c r="L4497" s="121">
        <v>438</v>
      </c>
      <c r="M4497" s="121">
        <v>378195.49</v>
      </c>
      <c r="N4497" s="121">
        <v>301011.40999999997</v>
      </c>
      <c r="O4497" s="121">
        <v>431276.76</v>
      </c>
      <c r="P4497" s="121">
        <v>248442.96</v>
      </c>
      <c r="Q4497" s="121">
        <v>972.22</v>
      </c>
    </row>
    <row r="4498" spans="1:17" ht="25.5" x14ac:dyDescent="0.2">
      <c r="A4498" t="str">
        <f t="shared" si="70"/>
        <v>2024_6012</v>
      </c>
      <c r="D4498" s="276">
        <v>4496</v>
      </c>
      <c r="E4498" s="121">
        <v>6012</v>
      </c>
      <c r="F4498" s="121" t="s">
        <v>228</v>
      </c>
      <c r="G4498" s="121">
        <v>6012</v>
      </c>
      <c r="H4498" s="121">
        <v>2024</v>
      </c>
      <c r="I4498" s="121">
        <v>0</v>
      </c>
      <c r="J4498" s="121">
        <v>1</v>
      </c>
      <c r="K4498" s="121">
        <v>564.29999999999995</v>
      </c>
      <c r="L4498" s="121">
        <v>561</v>
      </c>
      <c r="M4498" s="121">
        <v>592622.98</v>
      </c>
      <c r="N4498" s="121">
        <v>0</v>
      </c>
      <c r="O4498" s="121">
        <v>908.02</v>
      </c>
      <c r="P4498" s="121">
        <v>191556.94</v>
      </c>
      <c r="Q4498" s="121">
        <v>1050.19</v>
      </c>
    </row>
    <row r="4499" spans="1:17" ht="25.5" x14ac:dyDescent="0.2">
      <c r="A4499" t="str">
        <f t="shared" si="70"/>
        <v>2024_6030</v>
      </c>
      <c r="D4499" s="276">
        <v>4497</v>
      </c>
      <c r="E4499" s="121">
        <v>6030</v>
      </c>
      <c r="F4499" s="121" t="s">
        <v>229</v>
      </c>
      <c r="G4499" s="121">
        <v>6030</v>
      </c>
      <c r="H4499" s="121">
        <v>2024</v>
      </c>
      <c r="I4499" s="121">
        <v>0</v>
      </c>
      <c r="J4499" s="121">
        <v>1</v>
      </c>
      <c r="K4499" s="121">
        <v>1493.5</v>
      </c>
      <c r="L4499" s="121">
        <v>1581.5</v>
      </c>
      <c r="M4499" s="121">
        <v>682789.68</v>
      </c>
      <c r="N4499" s="121">
        <v>725619.36</v>
      </c>
      <c r="O4499" s="121">
        <v>765901.81</v>
      </c>
      <c r="P4499" s="121">
        <v>334543.05</v>
      </c>
      <c r="Q4499" s="121">
        <v>457.17</v>
      </c>
    </row>
    <row r="4500" spans="1:17" ht="25.5" x14ac:dyDescent="0.2">
      <c r="A4500" t="str">
        <f t="shared" si="70"/>
        <v>2024_6035</v>
      </c>
      <c r="D4500" s="276">
        <v>4498</v>
      </c>
      <c r="E4500" s="121">
        <v>6048</v>
      </c>
      <c r="F4500" s="121" t="s">
        <v>230</v>
      </c>
      <c r="G4500" s="121">
        <v>6035</v>
      </c>
      <c r="H4500" s="121">
        <v>2024</v>
      </c>
      <c r="I4500" s="121">
        <v>0</v>
      </c>
      <c r="J4500" s="121">
        <v>1</v>
      </c>
      <c r="K4500" s="121">
        <v>436</v>
      </c>
      <c r="L4500" s="121">
        <v>605</v>
      </c>
      <c r="M4500" s="121">
        <v>912214.29</v>
      </c>
      <c r="N4500" s="121">
        <v>301425.65000000002</v>
      </c>
      <c r="O4500" s="121">
        <v>304050.98</v>
      </c>
      <c r="P4500" s="121">
        <v>352466.52</v>
      </c>
      <c r="Q4500" s="121">
        <v>2092.23</v>
      </c>
    </row>
    <row r="4501" spans="1:17" ht="25.5" x14ac:dyDescent="0.2">
      <c r="A4501" t="str">
        <f t="shared" si="70"/>
        <v>2024_6039</v>
      </c>
      <c r="D4501" s="276">
        <v>4499</v>
      </c>
      <c r="E4501" s="121">
        <v>6039</v>
      </c>
      <c r="F4501" s="121" t="s">
        <v>231</v>
      </c>
      <c r="G4501" s="121">
        <v>6039</v>
      </c>
      <c r="H4501" s="121">
        <v>2024</v>
      </c>
      <c r="I4501" s="121">
        <v>0</v>
      </c>
      <c r="J4501" s="121">
        <v>1</v>
      </c>
      <c r="K4501" s="121">
        <v>14588.6</v>
      </c>
      <c r="L4501" s="121">
        <v>13994.2</v>
      </c>
      <c r="M4501" s="121">
        <v>5486658.5899999999</v>
      </c>
      <c r="N4501" s="121">
        <v>4542898.46</v>
      </c>
      <c r="O4501" s="121">
        <v>4651026.87</v>
      </c>
      <c r="P4501" s="121">
        <v>5278782.18</v>
      </c>
      <c r="Q4501" s="121">
        <v>376.09</v>
      </c>
    </row>
    <row r="4502" spans="1:17" x14ac:dyDescent="0.2">
      <c r="A4502" t="str">
        <f t="shared" si="70"/>
        <v>2024_6093</v>
      </c>
      <c r="D4502" s="276">
        <v>4500</v>
      </c>
      <c r="E4502" s="121">
        <v>6093</v>
      </c>
      <c r="F4502" s="121" t="s">
        <v>232</v>
      </c>
      <c r="G4502" s="121">
        <v>6093</v>
      </c>
      <c r="H4502" s="121">
        <v>2024</v>
      </c>
      <c r="I4502" s="121">
        <v>0</v>
      </c>
      <c r="J4502" s="121">
        <v>1</v>
      </c>
      <c r="K4502" s="121">
        <v>1442.4</v>
      </c>
      <c r="L4502" s="121">
        <v>1439.6</v>
      </c>
      <c r="M4502" s="121">
        <v>1063043.17</v>
      </c>
      <c r="N4502" s="121">
        <v>747859.81</v>
      </c>
      <c r="O4502" s="121">
        <v>776904.89</v>
      </c>
      <c r="P4502" s="121">
        <v>487521.93</v>
      </c>
      <c r="Q4502" s="121">
        <v>737</v>
      </c>
    </row>
    <row r="4503" spans="1:17" ht="38.25" x14ac:dyDescent="0.2">
      <c r="A4503" t="str">
        <f t="shared" si="70"/>
        <v>2024_6091</v>
      </c>
      <c r="D4503" s="276">
        <v>4501</v>
      </c>
      <c r="E4503" s="121">
        <v>6091</v>
      </c>
      <c r="F4503" s="121" t="s">
        <v>233</v>
      </c>
      <c r="G4503" s="121">
        <v>6091</v>
      </c>
      <c r="H4503" s="121">
        <v>2024</v>
      </c>
      <c r="I4503" s="121">
        <v>0</v>
      </c>
      <c r="J4503" s="121">
        <v>1</v>
      </c>
      <c r="K4503" s="121">
        <v>926.1</v>
      </c>
      <c r="L4503" s="121">
        <v>849.3</v>
      </c>
      <c r="M4503" s="121">
        <v>905496.66</v>
      </c>
      <c r="N4503" s="121">
        <v>700312.84</v>
      </c>
      <c r="O4503" s="121">
        <v>722872.36</v>
      </c>
      <c r="P4503" s="121">
        <v>515442.15</v>
      </c>
      <c r="Q4503" s="121">
        <v>977.75</v>
      </c>
    </row>
    <row r="4504" spans="1:17" ht="25.5" x14ac:dyDescent="0.2">
      <c r="A4504" t="str">
        <f t="shared" si="70"/>
        <v>2024_6095</v>
      </c>
      <c r="D4504" s="276">
        <v>4502</v>
      </c>
      <c r="E4504" s="121">
        <v>6095</v>
      </c>
      <c r="F4504" s="121" t="s">
        <v>234</v>
      </c>
      <c r="G4504" s="121">
        <v>6095</v>
      </c>
      <c r="H4504" s="121">
        <v>2024</v>
      </c>
      <c r="I4504" s="121">
        <v>0</v>
      </c>
      <c r="J4504" s="121">
        <v>1</v>
      </c>
      <c r="K4504" s="121">
        <v>608.5</v>
      </c>
      <c r="L4504" s="121">
        <v>656.1</v>
      </c>
      <c r="M4504" s="121">
        <v>463190.58</v>
      </c>
      <c r="N4504" s="121">
        <v>652094.34</v>
      </c>
      <c r="O4504" s="121">
        <v>675331.6</v>
      </c>
      <c r="P4504" s="121">
        <v>731996.82</v>
      </c>
      <c r="Q4504" s="121">
        <v>761.2</v>
      </c>
    </row>
    <row r="4505" spans="1:17" ht="25.5" x14ac:dyDescent="0.2">
      <c r="A4505" t="str">
        <f t="shared" si="70"/>
        <v>2024_6099</v>
      </c>
      <c r="D4505" s="276">
        <v>4503</v>
      </c>
      <c r="E4505" s="121">
        <v>5157</v>
      </c>
      <c r="F4505" s="121" t="s">
        <v>235</v>
      </c>
      <c r="G4505" s="121">
        <v>6099</v>
      </c>
      <c r="H4505" s="121">
        <v>2024</v>
      </c>
      <c r="I4505" s="121">
        <v>0</v>
      </c>
      <c r="J4505" s="121">
        <v>1</v>
      </c>
      <c r="K4505" s="121">
        <v>579</v>
      </c>
      <c r="L4505" s="121">
        <v>518.70000000000005</v>
      </c>
      <c r="M4505" s="121">
        <v>513408.41</v>
      </c>
      <c r="N4505" s="121">
        <v>412359.5</v>
      </c>
      <c r="O4505" s="121">
        <v>433393.25</v>
      </c>
      <c r="P4505" s="121">
        <v>371345.73</v>
      </c>
      <c r="Q4505" s="121">
        <v>886.72</v>
      </c>
    </row>
    <row r="4506" spans="1:17" ht="25.5" x14ac:dyDescent="0.2">
      <c r="A4506" t="str">
        <f t="shared" si="70"/>
        <v>2024_6097</v>
      </c>
      <c r="D4506" s="276">
        <v>4504</v>
      </c>
      <c r="E4506" s="121">
        <v>6097</v>
      </c>
      <c r="F4506" s="121" t="s">
        <v>236</v>
      </c>
      <c r="G4506" s="121">
        <v>6097</v>
      </c>
      <c r="H4506" s="121">
        <v>2024</v>
      </c>
      <c r="I4506" s="121">
        <v>0</v>
      </c>
      <c r="J4506" s="121">
        <v>1</v>
      </c>
      <c r="K4506" s="121">
        <v>197.3</v>
      </c>
      <c r="L4506" s="121">
        <v>82</v>
      </c>
      <c r="M4506" s="121">
        <v>683850.47</v>
      </c>
      <c r="N4506" s="121">
        <v>401224.46</v>
      </c>
      <c r="O4506" s="121">
        <v>402831.2</v>
      </c>
      <c r="P4506" s="121">
        <v>153959.51</v>
      </c>
      <c r="Q4506" s="121">
        <v>3466.04</v>
      </c>
    </row>
    <row r="4507" spans="1:17" ht="25.5" x14ac:dyDescent="0.2">
      <c r="A4507" t="str">
        <f t="shared" si="70"/>
        <v>2024_6098</v>
      </c>
      <c r="D4507" s="276">
        <v>4505</v>
      </c>
      <c r="E4507" s="121">
        <v>6098</v>
      </c>
      <c r="F4507" s="121" t="s">
        <v>346</v>
      </c>
      <c r="G4507" s="121">
        <v>6098</v>
      </c>
      <c r="H4507" s="121">
        <v>2024</v>
      </c>
      <c r="I4507" s="121">
        <v>0</v>
      </c>
      <c r="J4507" s="121">
        <v>1</v>
      </c>
      <c r="K4507" s="121">
        <v>1400.5</v>
      </c>
      <c r="L4507" s="121">
        <v>1351</v>
      </c>
      <c r="M4507" s="121">
        <v>1170433.8700000001</v>
      </c>
      <c r="N4507" s="121">
        <v>1098328.6499999999</v>
      </c>
      <c r="O4507" s="121">
        <v>1160963.26</v>
      </c>
      <c r="P4507" s="121">
        <v>851494.44</v>
      </c>
      <c r="Q4507" s="121">
        <v>835.73</v>
      </c>
    </row>
    <row r="4508" spans="1:17" ht="38.25" x14ac:dyDescent="0.2">
      <c r="A4508" t="str">
        <f t="shared" si="70"/>
        <v>2024_6100</v>
      </c>
      <c r="D4508" s="276">
        <v>4506</v>
      </c>
      <c r="E4508" s="121">
        <v>6100</v>
      </c>
      <c r="F4508" s="121" t="s">
        <v>237</v>
      </c>
      <c r="G4508" s="121">
        <v>6100</v>
      </c>
      <c r="H4508" s="121">
        <v>2024</v>
      </c>
      <c r="I4508" s="121">
        <v>0</v>
      </c>
      <c r="J4508" s="121">
        <v>1</v>
      </c>
      <c r="K4508" s="121">
        <v>532.9</v>
      </c>
      <c r="L4508" s="121">
        <v>502.1</v>
      </c>
      <c r="M4508" s="121">
        <v>1414829.69</v>
      </c>
      <c r="N4508" s="121">
        <v>669367.01</v>
      </c>
      <c r="O4508" s="121">
        <v>739040.05</v>
      </c>
      <c r="P4508" s="121">
        <v>233955.76</v>
      </c>
      <c r="Q4508" s="121">
        <v>2654.96</v>
      </c>
    </row>
    <row r="4509" spans="1:17" ht="25.5" x14ac:dyDescent="0.2">
      <c r="A4509" t="str">
        <f t="shared" si="70"/>
        <v>2024_6101</v>
      </c>
      <c r="D4509" s="276">
        <v>4507</v>
      </c>
      <c r="E4509" s="121">
        <v>6101</v>
      </c>
      <c r="F4509" s="121" t="s">
        <v>238</v>
      </c>
      <c r="G4509" s="121">
        <v>6101</v>
      </c>
      <c r="H4509" s="121">
        <v>2024</v>
      </c>
      <c r="I4509" s="121">
        <v>0</v>
      </c>
      <c r="J4509" s="121">
        <v>1</v>
      </c>
      <c r="K4509" s="121">
        <v>7199.6</v>
      </c>
      <c r="L4509" s="121">
        <v>7192.6</v>
      </c>
      <c r="M4509" s="121">
        <v>1234347.1100000001</v>
      </c>
      <c r="N4509" s="121">
        <v>4203053.95</v>
      </c>
      <c r="O4509" s="121">
        <v>4398137.71</v>
      </c>
      <c r="P4509" s="121">
        <v>3313513.5</v>
      </c>
      <c r="Q4509" s="121">
        <v>171.45</v>
      </c>
    </row>
    <row r="4510" spans="1:17" ht="25.5" x14ac:dyDescent="0.2">
      <c r="A4510" t="str">
        <f t="shared" si="70"/>
        <v>2024_6096</v>
      </c>
      <c r="D4510" s="276">
        <v>4508</v>
      </c>
      <c r="E4510" s="121">
        <v>6096</v>
      </c>
      <c r="F4510" s="121" t="s">
        <v>419</v>
      </c>
      <c r="G4510" s="121">
        <v>6096</v>
      </c>
      <c r="H4510" s="121">
        <v>2024</v>
      </c>
      <c r="I4510" s="121">
        <v>0</v>
      </c>
      <c r="J4510" s="121">
        <v>1</v>
      </c>
      <c r="K4510" s="121">
        <v>1104.5999999999999</v>
      </c>
      <c r="L4510" s="121">
        <v>1034.2</v>
      </c>
      <c r="M4510" s="121">
        <v>381599.13</v>
      </c>
      <c r="N4510" s="121">
        <v>795050.96</v>
      </c>
      <c r="O4510" s="121">
        <v>817293.84</v>
      </c>
      <c r="P4510" s="121">
        <v>777496.13</v>
      </c>
      <c r="Q4510" s="121">
        <v>345.46</v>
      </c>
    </row>
    <row r="4511" spans="1:17" ht="25.5" x14ac:dyDescent="0.2">
      <c r="A4511" t="str">
        <f t="shared" si="70"/>
        <v>2024_6094</v>
      </c>
      <c r="D4511" s="276">
        <v>4509</v>
      </c>
      <c r="E4511" s="121">
        <v>6094</v>
      </c>
      <c r="F4511" s="121" t="s">
        <v>239</v>
      </c>
      <c r="G4511" s="121">
        <v>6094</v>
      </c>
      <c r="H4511" s="121">
        <v>2024</v>
      </c>
      <c r="I4511" s="121">
        <v>0</v>
      </c>
      <c r="J4511" s="121">
        <v>1</v>
      </c>
      <c r="K4511" s="121">
        <v>487.8</v>
      </c>
      <c r="L4511" s="121">
        <v>413.6</v>
      </c>
      <c r="M4511" s="121">
        <v>709577.42</v>
      </c>
      <c r="N4511" s="121">
        <v>279930.81</v>
      </c>
      <c r="O4511" s="121">
        <v>294009.09000000003</v>
      </c>
      <c r="P4511" s="121">
        <v>259231.51</v>
      </c>
      <c r="Q4511" s="121">
        <v>1454.65</v>
      </c>
    </row>
    <row r="4512" spans="1:17" x14ac:dyDescent="0.2">
      <c r="A4512" t="str">
        <f t="shared" si="70"/>
        <v>2024_6102</v>
      </c>
      <c r="D4512" s="276">
        <v>4510</v>
      </c>
      <c r="E4512" s="121">
        <v>6102</v>
      </c>
      <c r="F4512" s="121" t="s">
        <v>240</v>
      </c>
      <c r="G4512" s="121">
        <v>6102</v>
      </c>
      <c r="H4512" s="121">
        <v>2024</v>
      </c>
      <c r="I4512" s="121">
        <v>0</v>
      </c>
      <c r="J4512" s="121">
        <v>1</v>
      </c>
      <c r="K4512" s="121">
        <v>2011.9</v>
      </c>
      <c r="L4512" s="121">
        <v>2106.9</v>
      </c>
      <c r="M4512" s="121">
        <v>1989819.79</v>
      </c>
      <c r="N4512" s="121">
        <v>1000083.55</v>
      </c>
      <c r="O4512" s="121">
        <v>1124693.73</v>
      </c>
      <c r="P4512" s="121">
        <v>1216453.31</v>
      </c>
      <c r="Q4512" s="121">
        <v>989.03</v>
      </c>
    </row>
    <row r="4513" spans="1:17" ht="25.5" x14ac:dyDescent="0.2">
      <c r="A4513" t="str">
        <f t="shared" si="70"/>
        <v>2024_6120</v>
      </c>
      <c r="D4513" s="276">
        <v>4511</v>
      </c>
      <c r="E4513" s="121">
        <v>6120</v>
      </c>
      <c r="F4513" s="121" t="s">
        <v>241</v>
      </c>
      <c r="G4513" s="121">
        <v>6120</v>
      </c>
      <c r="H4513" s="121">
        <v>2024</v>
      </c>
      <c r="I4513" s="121">
        <v>0</v>
      </c>
      <c r="J4513" s="121">
        <v>1</v>
      </c>
      <c r="K4513" s="121">
        <v>1170.7</v>
      </c>
      <c r="L4513" s="121">
        <v>1246.0999999999999</v>
      </c>
      <c r="M4513" s="121">
        <v>1401081.84</v>
      </c>
      <c r="N4513" s="121">
        <v>964481.14</v>
      </c>
      <c r="O4513" s="121">
        <v>992166.95</v>
      </c>
      <c r="P4513" s="121">
        <v>883087.51</v>
      </c>
      <c r="Q4513" s="121">
        <v>1196.79</v>
      </c>
    </row>
    <row r="4514" spans="1:17" ht="25.5" x14ac:dyDescent="0.2">
      <c r="A4514" t="str">
        <f t="shared" si="70"/>
        <v>2024_6138</v>
      </c>
      <c r="D4514" s="276">
        <v>4512</v>
      </c>
      <c r="E4514" s="121">
        <v>6138</v>
      </c>
      <c r="F4514" s="121" t="s">
        <v>242</v>
      </c>
      <c r="G4514" s="121">
        <v>6138</v>
      </c>
      <c r="H4514" s="121">
        <v>2024</v>
      </c>
      <c r="I4514" s="121">
        <v>0</v>
      </c>
      <c r="J4514" s="121">
        <v>1</v>
      </c>
      <c r="K4514" s="121">
        <v>411.1</v>
      </c>
      <c r="L4514" s="121">
        <v>434.9</v>
      </c>
      <c r="M4514" s="121">
        <v>372224.49</v>
      </c>
      <c r="N4514" s="121">
        <v>300542.51</v>
      </c>
      <c r="O4514" s="121">
        <v>304956.18</v>
      </c>
      <c r="P4514" s="121">
        <v>307212.05</v>
      </c>
      <c r="Q4514" s="121">
        <v>905.44</v>
      </c>
    </row>
    <row r="4515" spans="1:17" ht="25.5" x14ac:dyDescent="0.2">
      <c r="A4515" t="str">
        <f t="shared" si="70"/>
        <v>2024_5751</v>
      </c>
      <c r="D4515" s="276">
        <v>4513</v>
      </c>
      <c r="E4515" s="121">
        <v>5751</v>
      </c>
      <c r="F4515" s="121" t="s">
        <v>243</v>
      </c>
      <c r="G4515" s="121">
        <v>5751</v>
      </c>
      <c r="H4515" s="121">
        <v>2024</v>
      </c>
      <c r="I4515" s="121">
        <v>0</v>
      </c>
      <c r="J4515" s="121">
        <v>1</v>
      </c>
      <c r="K4515" s="121">
        <v>574.20000000000005</v>
      </c>
      <c r="L4515" s="121">
        <v>571.4</v>
      </c>
      <c r="M4515" s="121">
        <v>931334.27</v>
      </c>
      <c r="N4515" s="121">
        <v>349948.13</v>
      </c>
      <c r="O4515" s="121">
        <v>387981.66</v>
      </c>
      <c r="P4515" s="121">
        <v>380513.26</v>
      </c>
      <c r="Q4515" s="121">
        <v>1621.97</v>
      </c>
    </row>
    <row r="4516" spans="1:17" x14ac:dyDescent="0.2">
      <c r="A4516" t="str">
        <f t="shared" si="70"/>
        <v>2024_6165</v>
      </c>
      <c r="D4516" s="276">
        <v>4514</v>
      </c>
      <c r="E4516" s="121">
        <v>6165</v>
      </c>
      <c r="F4516" s="121" t="s">
        <v>244</v>
      </c>
      <c r="G4516" s="121">
        <v>6165</v>
      </c>
      <c r="H4516" s="121">
        <v>2024</v>
      </c>
      <c r="I4516" s="121">
        <v>0</v>
      </c>
      <c r="J4516" s="121">
        <v>1</v>
      </c>
      <c r="K4516" s="121">
        <v>187.1</v>
      </c>
      <c r="L4516" s="121">
        <v>282.10000000000002</v>
      </c>
      <c r="M4516" s="121">
        <v>554285.13</v>
      </c>
      <c r="N4516" s="121">
        <v>109970.66</v>
      </c>
      <c r="O4516" s="121">
        <v>112662.79</v>
      </c>
      <c r="P4516" s="121">
        <v>96822.78</v>
      </c>
      <c r="Q4516" s="121">
        <v>2962.51</v>
      </c>
    </row>
    <row r="4517" spans="1:17" x14ac:dyDescent="0.2">
      <c r="A4517" t="str">
        <f t="shared" si="70"/>
        <v>2024_6175</v>
      </c>
      <c r="D4517" s="276">
        <v>4515</v>
      </c>
      <c r="E4517" s="121">
        <v>6175</v>
      </c>
      <c r="F4517" s="121" t="s">
        <v>245</v>
      </c>
      <c r="G4517" s="121">
        <v>6175</v>
      </c>
      <c r="H4517" s="121">
        <v>2024</v>
      </c>
      <c r="I4517" s="121">
        <v>0</v>
      </c>
      <c r="J4517" s="121">
        <v>1</v>
      </c>
      <c r="K4517" s="121">
        <v>574.9</v>
      </c>
      <c r="L4517" s="121">
        <v>532</v>
      </c>
      <c r="M4517" s="121">
        <v>1387137.92</v>
      </c>
      <c r="N4517" s="121">
        <v>350815.98</v>
      </c>
      <c r="O4517" s="121">
        <v>414222.55</v>
      </c>
      <c r="P4517" s="121">
        <v>250318.38</v>
      </c>
      <c r="Q4517" s="121">
        <v>2412.83</v>
      </c>
    </row>
    <row r="4518" spans="1:17" ht="25.5" x14ac:dyDescent="0.2">
      <c r="A4518" t="str">
        <f t="shared" si="70"/>
        <v>2024_6219</v>
      </c>
      <c r="D4518" s="276">
        <v>4516</v>
      </c>
      <c r="E4518" s="121">
        <v>6219</v>
      </c>
      <c r="F4518" s="121" t="s">
        <v>246</v>
      </c>
      <c r="G4518" s="121">
        <v>6219</v>
      </c>
      <c r="H4518" s="121">
        <v>2024</v>
      </c>
      <c r="I4518" s="121">
        <v>0</v>
      </c>
      <c r="J4518" s="121">
        <v>1</v>
      </c>
      <c r="K4518" s="121">
        <v>2582.1</v>
      </c>
      <c r="L4518" s="121">
        <v>2770.4</v>
      </c>
      <c r="M4518" s="121">
        <v>948595.61</v>
      </c>
      <c r="N4518" s="121">
        <v>767302.55</v>
      </c>
      <c r="O4518" s="121">
        <v>828635.85</v>
      </c>
      <c r="P4518" s="121">
        <v>915437.27</v>
      </c>
      <c r="Q4518" s="121">
        <v>367.37</v>
      </c>
    </row>
    <row r="4519" spans="1:17" x14ac:dyDescent="0.2">
      <c r="A4519" t="str">
        <f t="shared" si="70"/>
        <v>2024_6246</v>
      </c>
      <c r="D4519" s="276">
        <v>4517</v>
      </c>
      <c r="E4519" s="121">
        <v>6246</v>
      </c>
      <c r="F4519" s="121" t="s">
        <v>247</v>
      </c>
      <c r="G4519" s="121">
        <v>6246</v>
      </c>
      <c r="H4519" s="121">
        <v>2024</v>
      </c>
      <c r="I4519" s="121">
        <v>0</v>
      </c>
      <c r="J4519" s="121">
        <v>1</v>
      </c>
      <c r="K4519" s="121">
        <v>145.9</v>
      </c>
      <c r="L4519" s="121">
        <v>91.6</v>
      </c>
      <c r="M4519" s="121">
        <v>874999.95</v>
      </c>
      <c r="N4519" s="121">
        <v>174992.74</v>
      </c>
      <c r="O4519" s="121">
        <v>176581.11</v>
      </c>
      <c r="P4519" s="121">
        <v>114135.01</v>
      </c>
      <c r="Q4519" s="121">
        <v>5997.26</v>
      </c>
    </row>
    <row r="4520" spans="1:17" ht="38.25" x14ac:dyDescent="0.2">
      <c r="A4520" t="str">
        <f t="shared" si="70"/>
        <v>2024_6273</v>
      </c>
      <c r="D4520" s="276">
        <v>4518</v>
      </c>
      <c r="E4520" s="121">
        <v>6273</v>
      </c>
      <c r="F4520" s="121" t="s">
        <v>248</v>
      </c>
      <c r="G4520" s="121">
        <v>6273</v>
      </c>
      <c r="H4520" s="121">
        <v>2024</v>
      </c>
      <c r="I4520" s="121">
        <v>0</v>
      </c>
      <c r="J4520" s="121">
        <v>1</v>
      </c>
      <c r="K4520" s="121">
        <v>777.3</v>
      </c>
      <c r="L4520" s="121">
        <v>764.3</v>
      </c>
      <c r="M4520" s="121">
        <v>17918.689999999999</v>
      </c>
      <c r="N4520" s="121">
        <v>375523.56</v>
      </c>
      <c r="O4520" s="121">
        <v>378473.25</v>
      </c>
      <c r="P4520" s="121">
        <v>510966.4</v>
      </c>
      <c r="Q4520" s="121">
        <v>23.05</v>
      </c>
    </row>
    <row r="4521" spans="1:17" x14ac:dyDescent="0.2">
      <c r="A4521" t="str">
        <f t="shared" si="70"/>
        <v>2024_6408</v>
      </c>
      <c r="D4521" s="276">
        <v>4519</v>
      </c>
      <c r="E4521" s="121">
        <v>6408</v>
      </c>
      <c r="F4521" s="121" t="s">
        <v>249</v>
      </c>
      <c r="G4521" s="121">
        <v>6408</v>
      </c>
      <c r="H4521" s="121">
        <v>2024</v>
      </c>
      <c r="I4521" s="121">
        <v>0</v>
      </c>
      <c r="J4521" s="121">
        <v>1</v>
      </c>
      <c r="K4521" s="121">
        <v>809.8</v>
      </c>
      <c r="L4521" s="121">
        <v>862.7</v>
      </c>
      <c r="M4521" s="121">
        <v>516626.34</v>
      </c>
      <c r="N4521" s="121">
        <v>320146.96999999997</v>
      </c>
      <c r="O4521" s="121">
        <v>337509.67</v>
      </c>
      <c r="P4521" s="121">
        <v>278979.69</v>
      </c>
      <c r="Q4521" s="121">
        <v>637.97</v>
      </c>
    </row>
    <row r="4522" spans="1:17" x14ac:dyDescent="0.2">
      <c r="A4522" t="str">
        <f t="shared" si="70"/>
        <v>2024_6453</v>
      </c>
      <c r="D4522" s="276">
        <v>4520</v>
      </c>
      <c r="E4522" s="121">
        <v>6453</v>
      </c>
      <c r="F4522" s="121" t="s">
        <v>250</v>
      </c>
      <c r="G4522" s="121">
        <v>6453</v>
      </c>
      <c r="H4522" s="121">
        <v>2024</v>
      </c>
      <c r="I4522" s="121">
        <v>0</v>
      </c>
      <c r="J4522" s="121">
        <v>1</v>
      </c>
      <c r="K4522" s="121">
        <v>573.29999999999995</v>
      </c>
      <c r="L4522" s="121">
        <v>801.3</v>
      </c>
      <c r="M4522" s="121">
        <v>844615.14</v>
      </c>
      <c r="N4522" s="121">
        <v>414741.71</v>
      </c>
      <c r="O4522" s="121">
        <v>446575.16</v>
      </c>
      <c r="P4522" s="121">
        <v>255195.95</v>
      </c>
      <c r="Q4522" s="121">
        <v>1473.25</v>
      </c>
    </row>
    <row r="4523" spans="1:17" x14ac:dyDescent="0.2">
      <c r="A4523" t="str">
        <f t="shared" si="70"/>
        <v>2024_6460</v>
      </c>
      <c r="D4523" s="276">
        <v>4521</v>
      </c>
      <c r="E4523" s="121">
        <v>6460</v>
      </c>
      <c r="F4523" s="121" t="s">
        <v>251</v>
      </c>
      <c r="G4523" s="121">
        <v>6460</v>
      </c>
      <c r="H4523" s="121">
        <v>2024</v>
      </c>
      <c r="I4523" s="121">
        <v>0</v>
      </c>
      <c r="J4523" s="121">
        <v>1</v>
      </c>
      <c r="K4523" s="121">
        <v>655.5</v>
      </c>
      <c r="L4523" s="121">
        <v>677.4</v>
      </c>
      <c r="M4523" s="121">
        <v>469736.05</v>
      </c>
      <c r="N4523" s="121">
        <v>393877.99</v>
      </c>
      <c r="O4523" s="121">
        <v>398442.34</v>
      </c>
      <c r="P4523" s="121">
        <v>385271.66</v>
      </c>
      <c r="Q4523" s="121">
        <v>716.61</v>
      </c>
    </row>
    <row r="4524" spans="1:17" ht="25.5" x14ac:dyDescent="0.2">
      <c r="A4524" t="str">
        <f t="shared" si="70"/>
        <v>2024_6462</v>
      </c>
      <c r="D4524" s="276">
        <v>4522</v>
      </c>
      <c r="E4524" s="121">
        <v>6462</v>
      </c>
      <c r="F4524" s="121" t="s">
        <v>252</v>
      </c>
      <c r="G4524" s="121">
        <v>6462</v>
      </c>
      <c r="H4524" s="121">
        <v>2024</v>
      </c>
      <c r="I4524" s="121">
        <v>0</v>
      </c>
      <c r="J4524" s="121">
        <v>1</v>
      </c>
      <c r="K4524" s="121">
        <v>256.8</v>
      </c>
      <c r="L4524" s="121">
        <v>170</v>
      </c>
      <c r="M4524" s="121">
        <v>628660.06000000006</v>
      </c>
      <c r="N4524" s="121">
        <v>149948.21</v>
      </c>
      <c r="O4524" s="121">
        <v>275573.5</v>
      </c>
      <c r="P4524" s="121">
        <v>308981.73</v>
      </c>
      <c r="Q4524" s="121">
        <v>2448.0500000000002</v>
      </c>
    </row>
    <row r="4525" spans="1:17" x14ac:dyDescent="0.2">
      <c r="A4525" t="str">
        <f t="shared" si="70"/>
        <v>2024_6471</v>
      </c>
      <c r="D4525" s="276">
        <v>4523</v>
      </c>
      <c r="E4525" s="121">
        <v>6471</v>
      </c>
      <c r="F4525" s="121" t="s">
        <v>253</v>
      </c>
      <c r="G4525" s="121">
        <v>6471</v>
      </c>
      <c r="H4525" s="121">
        <v>2024</v>
      </c>
      <c r="I4525" s="121">
        <v>0</v>
      </c>
      <c r="J4525" s="121">
        <v>1</v>
      </c>
      <c r="K4525" s="121">
        <v>381.3</v>
      </c>
      <c r="L4525" s="121">
        <v>361</v>
      </c>
      <c r="M4525" s="121">
        <v>280277.09000000003</v>
      </c>
      <c r="N4525" s="121">
        <v>275537.3</v>
      </c>
      <c r="O4525" s="121">
        <v>441350.7</v>
      </c>
      <c r="P4525" s="121">
        <v>213241.96</v>
      </c>
      <c r="Q4525" s="121">
        <v>735.06</v>
      </c>
    </row>
    <row r="4526" spans="1:17" ht="25.5" x14ac:dyDescent="0.2">
      <c r="A4526" t="str">
        <f t="shared" si="70"/>
        <v>2024_6509</v>
      </c>
      <c r="D4526" s="276">
        <v>4524</v>
      </c>
      <c r="E4526" s="121">
        <v>6509</v>
      </c>
      <c r="F4526" s="121" t="s">
        <v>254</v>
      </c>
      <c r="G4526" s="121">
        <v>6509</v>
      </c>
      <c r="H4526" s="121">
        <v>2024</v>
      </c>
      <c r="I4526" s="121">
        <v>0</v>
      </c>
      <c r="J4526" s="121">
        <v>1</v>
      </c>
      <c r="K4526" s="121">
        <v>356.3</v>
      </c>
      <c r="L4526" s="121">
        <v>350</v>
      </c>
      <c r="M4526" s="121">
        <v>770816.39</v>
      </c>
      <c r="N4526" s="121">
        <v>99967.93</v>
      </c>
      <c r="O4526" s="121">
        <v>110001.88</v>
      </c>
      <c r="P4526" s="121">
        <v>152039.99</v>
      </c>
      <c r="Q4526" s="121">
        <v>2163.39</v>
      </c>
    </row>
    <row r="4527" spans="1:17" ht="25.5" x14ac:dyDescent="0.2">
      <c r="A4527" t="str">
        <f t="shared" si="70"/>
        <v>2024_6512</v>
      </c>
      <c r="D4527" s="276">
        <v>4525</v>
      </c>
      <c r="E4527" s="121">
        <v>6512</v>
      </c>
      <c r="F4527" s="121" t="s">
        <v>255</v>
      </c>
      <c r="G4527" s="121">
        <v>6512</v>
      </c>
      <c r="H4527" s="121">
        <v>2024</v>
      </c>
      <c r="I4527" s="121">
        <v>0</v>
      </c>
      <c r="J4527" s="121">
        <v>1</v>
      </c>
      <c r="K4527" s="121">
        <v>314.2</v>
      </c>
      <c r="L4527" s="121">
        <v>312</v>
      </c>
      <c r="M4527" s="121">
        <v>447243.51</v>
      </c>
      <c r="N4527" s="121">
        <v>29992.080000000002</v>
      </c>
      <c r="O4527" s="121">
        <v>30241.74</v>
      </c>
      <c r="P4527" s="121">
        <v>149126.6</v>
      </c>
      <c r="Q4527" s="121">
        <v>1423.44</v>
      </c>
    </row>
    <row r="4528" spans="1:17" ht="25.5" x14ac:dyDescent="0.2">
      <c r="A4528" t="str">
        <f t="shared" si="70"/>
        <v>2024_6516</v>
      </c>
      <c r="D4528" s="276">
        <v>4526</v>
      </c>
      <c r="E4528" s="121">
        <v>6516</v>
      </c>
      <c r="F4528" s="121" t="s">
        <v>256</v>
      </c>
      <c r="G4528" s="121">
        <v>6516</v>
      </c>
      <c r="H4528" s="121">
        <v>2024</v>
      </c>
      <c r="I4528" s="121">
        <v>0</v>
      </c>
      <c r="J4528" s="121">
        <v>1</v>
      </c>
      <c r="K4528" s="121">
        <v>156</v>
      </c>
      <c r="L4528" s="121">
        <v>35</v>
      </c>
      <c r="M4528" s="121">
        <v>820038.41</v>
      </c>
      <c r="N4528" s="121">
        <v>49941.66</v>
      </c>
      <c r="O4528" s="121">
        <v>51360.11</v>
      </c>
      <c r="P4528" s="121">
        <v>76499.09</v>
      </c>
      <c r="Q4528" s="121">
        <v>5256.66</v>
      </c>
    </row>
    <row r="4529" spans="1:17" ht="25.5" x14ac:dyDescent="0.2">
      <c r="A4529" t="str">
        <f t="shared" si="70"/>
        <v>2024_6534</v>
      </c>
      <c r="D4529" s="276">
        <v>4527</v>
      </c>
      <c r="E4529" s="121">
        <v>6534</v>
      </c>
      <c r="F4529" s="121" t="s">
        <v>257</v>
      </c>
      <c r="G4529" s="121">
        <v>6534</v>
      </c>
      <c r="H4529" s="121">
        <v>2024</v>
      </c>
      <c r="I4529" s="121">
        <v>0</v>
      </c>
      <c r="J4529" s="121">
        <v>1</v>
      </c>
      <c r="K4529" s="121">
        <v>734.3</v>
      </c>
      <c r="L4529" s="121">
        <v>816.8</v>
      </c>
      <c r="M4529" s="277">
        <v>-50952.72</v>
      </c>
      <c r="N4529" s="121">
        <v>471249.8</v>
      </c>
      <c r="O4529" s="121">
        <v>472910.42</v>
      </c>
      <c r="P4529" s="121">
        <v>525930.43999999994</v>
      </c>
      <c r="Q4529" s="277">
        <v>-69.39</v>
      </c>
    </row>
    <row r="4530" spans="1:17" x14ac:dyDescent="0.2">
      <c r="A4530" t="str">
        <f t="shared" si="70"/>
        <v>2024_6536</v>
      </c>
      <c r="D4530" s="276">
        <v>4528</v>
      </c>
      <c r="E4530" s="121">
        <v>1935</v>
      </c>
      <c r="F4530" s="121" t="s">
        <v>258</v>
      </c>
      <c r="G4530" s="121">
        <v>6536</v>
      </c>
      <c r="H4530" s="121">
        <v>2024</v>
      </c>
      <c r="I4530" s="121">
        <v>0</v>
      </c>
      <c r="J4530" s="121">
        <v>1</v>
      </c>
      <c r="K4530" s="121">
        <v>944.8</v>
      </c>
      <c r="L4530" s="121">
        <v>941.3</v>
      </c>
      <c r="M4530" s="121">
        <v>699939.12</v>
      </c>
      <c r="N4530" s="121">
        <v>500143.55</v>
      </c>
      <c r="O4530" s="121">
        <v>532017.89</v>
      </c>
      <c r="P4530" s="121">
        <v>619222.79</v>
      </c>
      <c r="Q4530" s="121">
        <v>740.83</v>
      </c>
    </row>
    <row r="4531" spans="1:17" x14ac:dyDescent="0.2">
      <c r="A4531" t="str">
        <f t="shared" si="70"/>
        <v>2024_6561</v>
      </c>
      <c r="D4531" s="276">
        <v>4529</v>
      </c>
      <c r="E4531" s="121">
        <v>6561</v>
      </c>
      <c r="F4531" s="121" t="s">
        <v>259</v>
      </c>
      <c r="G4531" s="121">
        <v>6561</v>
      </c>
      <c r="H4531" s="121">
        <v>2024</v>
      </c>
      <c r="I4531" s="121">
        <v>0</v>
      </c>
      <c r="J4531" s="121">
        <v>1</v>
      </c>
      <c r="K4531" s="121">
        <v>363.5</v>
      </c>
      <c r="L4531" s="121">
        <v>256</v>
      </c>
      <c r="M4531" s="121">
        <v>896921.31</v>
      </c>
      <c r="N4531" s="121">
        <v>319715.8</v>
      </c>
      <c r="O4531" s="121">
        <v>323917.06</v>
      </c>
      <c r="P4531" s="121">
        <v>245499.96</v>
      </c>
      <c r="Q4531" s="121">
        <v>2467.46</v>
      </c>
    </row>
    <row r="4532" spans="1:17" ht="25.5" x14ac:dyDescent="0.2">
      <c r="A4532" t="str">
        <f t="shared" si="70"/>
        <v>2024_6579</v>
      </c>
      <c r="D4532" s="276">
        <v>4530</v>
      </c>
      <c r="E4532" s="121">
        <v>6579</v>
      </c>
      <c r="F4532" s="121" t="s">
        <v>260</v>
      </c>
      <c r="G4532" s="121">
        <v>6579</v>
      </c>
      <c r="H4532" s="121">
        <v>2024</v>
      </c>
      <c r="I4532" s="121">
        <v>0</v>
      </c>
      <c r="J4532" s="121">
        <v>1</v>
      </c>
      <c r="K4532" s="121">
        <v>3441.5</v>
      </c>
      <c r="L4532" s="121">
        <v>4006.4</v>
      </c>
      <c r="M4532" s="121">
        <v>1134724.8700000001</v>
      </c>
      <c r="N4532" s="121">
        <v>299199.46999999997</v>
      </c>
      <c r="O4532" s="121">
        <v>360685.58</v>
      </c>
      <c r="P4532" s="121">
        <v>814773.79</v>
      </c>
      <c r="Q4532" s="121">
        <v>329.72</v>
      </c>
    </row>
    <row r="4533" spans="1:17" ht="38.25" x14ac:dyDescent="0.2">
      <c r="A4533" t="str">
        <f t="shared" si="70"/>
        <v>2024_6592</v>
      </c>
      <c r="D4533" s="276">
        <v>4531</v>
      </c>
      <c r="E4533" s="121">
        <v>6592</v>
      </c>
      <c r="F4533" s="121" t="s">
        <v>399</v>
      </c>
      <c r="G4533" s="121">
        <v>6592</v>
      </c>
      <c r="H4533" s="121">
        <v>2024</v>
      </c>
      <c r="I4533" s="121">
        <v>0</v>
      </c>
      <c r="J4533" s="121">
        <v>1</v>
      </c>
      <c r="K4533" s="121">
        <v>959.7</v>
      </c>
      <c r="L4533" s="121">
        <v>804.5</v>
      </c>
      <c r="M4533" s="121">
        <v>934997.19</v>
      </c>
      <c r="N4533" s="121">
        <v>370529.59</v>
      </c>
      <c r="O4533" s="121">
        <v>381258.85</v>
      </c>
      <c r="P4533" s="121">
        <v>279049.86</v>
      </c>
      <c r="Q4533" s="121">
        <v>974.26</v>
      </c>
    </row>
    <row r="4534" spans="1:17" ht="25.5" x14ac:dyDescent="0.2">
      <c r="A4534" t="str">
        <f t="shared" si="70"/>
        <v>2024_6615</v>
      </c>
      <c r="D4534" s="276">
        <v>4532</v>
      </c>
      <c r="E4534" s="121">
        <v>6615</v>
      </c>
      <c r="F4534" s="121" t="s">
        <v>261</v>
      </c>
      <c r="G4534" s="121">
        <v>6615</v>
      </c>
      <c r="H4534" s="121">
        <v>2024</v>
      </c>
      <c r="I4534" s="121">
        <v>0</v>
      </c>
      <c r="J4534" s="121">
        <v>1</v>
      </c>
      <c r="K4534" s="121">
        <v>935.9</v>
      </c>
      <c r="L4534" s="121">
        <v>1064</v>
      </c>
      <c r="M4534" s="121">
        <v>250849.21</v>
      </c>
      <c r="N4534" s="121">
        <v>500374.46</v>
      </c>
      <c r="O4534" s="121">
        <v>534511.72</v>
      </c>
      <c r="P4534" s="121">
        <v>449193.16</v>
      </c>
      <c r="Q4534" s="121">
        <v>268.02999999999997</v>
      </c>
    </row>
    <row r="4535" spans="1:17" x14ac:dyDescent="0.2">
      <c r="A4535" t="str">
        <f t="shared" si="70"/>
        <v>2024_6651</v>
      </c>
      <c r="D4535" s="276">
        <v>4533</v>
      </c>
      <c r="E4535" s="121">
        <v>6651</v>
      </c>
      <c r="F4535" s="121" t="s">
        <v>262</v>
      </c>
      <c r="G4535" s="121">
        <v>6651</v>
      </c>
      <c r="H4535" s="121">
        <v>2024</v>
      </c>
      <c r="I4535" s="121">
        <v>0</v>
      </c>
      <c r="J4535" s="121">
        <v>1</v>
      </c>
      <c r="K4535" s="121">
        <v>282</v>
      </c>
      <c r="L4535" s="121">
        <v>243.3</v>
      </c>
      <c r="M4535" s="121">
        <v>228213.61</v>
      </c>
      <c r="N4535" s="121">
        <v>241528.38</v>
      </c>
      <c r="O4535" s="121">
        <v>295228.83</v>
      </c>
      <c r="P4535" s="121">
        <v>285578.83</v>
      </c>
      <c r="Q4535" s="121">
        <v>809.27</v>
      </c>
    </row>
    <row r="4536" spans="1:17" ht="38.25" x14ac:dyDescent="0.2">
      <c r="A4536" t="str">
        <f t="shared" si="70"/>
        <v>2024_6660</v>
      </c>
      <c r="D4536" s="276">
        <v>4534</v>
      </c>
      <c r="E4536" s="121">
        <v>6660</v>
      </c>
      <c r="F4536" s="121" t="s">
        <v>263</v>
      </c>
      <c r="G4536" s="121">
        <v>6660</v>
      </c>
      <c r="H4536" s="121">
        <v>2024</v>
      </c>
      <c r="I4536" s="121">
        <v>0</v>
      </c>
      <c r="J4536" s="121">
        <v>1</v>
      </c>
      <c r="K4536" s="121">
        <v>1612.4</v>
      </c>
      <c r="L4536" s="121">
        <v>1492.2</v>
      </c>
      <c r="M4536" s="121">
        <v>529977.5</v>
      </c>
      <c r="N4536" s="121">
        <v>1000916.08</v>
      </c>
      <c r="O4536" s="121">
        <v>1028394.57</v>
      </c>
      <c r="P4536" s="121">
        <v>883029.92</v>
      </c>
      <c r="Q4536" s="121">
        <v>328.69</v>
      </c>
    </row>
    <row r="4537" spans="1:17" x14ac:dyDescent="0.2">
      <c r="A4537" t="str">
        <f t="shared" si="70"/>
        <v>2024_6700</v>
      </c>
      <c r="D4537" s="276">
        <v>4535</v>
      </c>
      <c r="E4537" s="121">
        <v>6700</v>
      </c>
      <c r="F4537" s="121" t="s">
        <v>264</v>
      </c>
      <c r="G4537" s="121">
        <v>6700</v>
      </c>
      <c r="H4537" s="121">
        <v>2024</v>
      </c>
      <c r="I4537" s="121">
        <v>0</v>
      </c>
      <c r="J4537" s="121">
        <v>1</v>
      </c>
      <c r="K4537" s="121">
        <v>459.6</v>
      </c>
      <c r="L4537" s="121">
        <v>509.9</v>
      </c>
      <c r="M4537" s="121">
        <v>339470.48</v>
      </c>
      <c r="N4537" s="121">
        <v>250464.94</v>
      </c>
      <c r="O4537" s="121">
        <v>258559.98</v>
      </c>
      <c r="P4537" s="121">
        <v>274897.37</v>
      </c>
      <c r="Q4537" s="121">
        <v>738.62</v>
      </c>
    </row>
    <row r="4538" spans="1:17" x14ac:dyDescent="0.2">
      <c r="A4538" t="str">
        <f t="shared" si="70"/>
        <v>2024_6759</v>
      </c>
      <c r="D4538" s="276">
        <v>4536</v>
      </c>
      <c r="E4538" s="121">
        <v>6759</v>
      </c>
      <c r="F4538" s="121" t="s">
        <v>265</v>
      </c>
      <c r="G4538" s="121">
        <v>6759</v>
      </c>
      <c r="H4538" s="121">
        <v>2024</v>
      </c>
      <c r="I4538" s="121">
        <v>0</v>
      </c>
      <c r="J4538" s="121">
        <v>1</v>
      </c>
      <c r="K4538" s="121">
        <v>506.8</v>
      </c>
      <c r="L4538" s="121">
        <v>479.5</v>
      </c>
      <c r="M4538" s="121">
        <v>1172902.6000000001</v>
      </c>
      <c r="N4538" s="121">
        <v>556320.43000000005</v>
      </c>
      <c r="O4538" s="121">
        <v>565132.67000000004</v>
      </c>
      <c r="P4538" s="121">
        <v>362717.29</v>
      </c>
      <c r="Q4538" s="121">
        <v>2314.33</v>
      </c>
    </row>
    <row r="4539" spans="1:17" ht="25.5" x14ac:dyDescent="0.2">
      <c r="A4539" t="str">
        <f t="shared" si="70"/>
        <v>2024_6762</v>
      </c>
      <c r="D4539" s="276">
        <v>4537</v>
      </c>
      <c r="E4539" s="121">
        <v>6762</v>
      </c>
      <c r="F4539" s="121" t="s">
        <v>266</v>
      </c>
      <c r="G4539" s="121">
        <v>6762</v>
      </c>
      <c r="H4539" s="121">
        <v>2024</v>
      </c>
      <c r="I4539" s="121">
        <v>0</v>
      </c>
      <c r="J4539" s="121">
        <v>1</v>
      </c>
      <c r="K4539" s="121">
        <v>639.9</v>
      </c>
      <c r="L4539" s="121">
        <v>653.1</v>
      </c>
      <c r="M4539" s="121">
        <v>127014.08</v>
      </c>
      <c r="N4539" s="121">
        <v>370705.69</v>
      </c>
      <c r="O4539" s="121">
        <v>384249.59999999998</v>
      </c>
      <c r="P4539" s="121">
        <v>430515.56</v>
      </c>
      <c r="Q4539" s="121">
        <v>198.49</v>
      </c>
    </row>
    <row r="4540" spans="1:17" ht="25.5" x14ac:dyDescent="0.2">
      <c r="A4540" t="str">
        <f t="shared" si="70"/>
        <v>2024_6768</v>
      </c>
      <c r="D4540" s="276">
        <v>4538</v>
      </c>
      <c r="E4540" s="121">
        <v>6768</v>
      </c>
      <c r="F4540" s="121" t="s">
        <v>267</v>
      </c>
      <c r="G4540" s="121">
        <v>6768</v>
      </c>
      <c r="H4540" s="121">
        <v>2024</v>
      </c>
      <c r="I4540" s="121">
        <v>0</v>
      </c>
      <c r="J4540" s="121">
        <v>1</v>
      </c>
      <c r="K4540" s="121">
        <v>1648</v>
      </c>
      <c r="L4540" s="121">
        <v>1548.2</v>
      </c>
      <c r="M4540" s="121">
        <v>3846847.29</v>
      </c>
      <c r="N4540" s="121">
        <v>850924.92</v>
      </c>
      <c r="O4540" s="121">
        <v>873568.03</v>
      </c>
      <c r="P4540" s="121">
        <v>1676680.31</v>
      </c>
      <c r="Q4540" s="121">
        <v>2334.25</v>
      </c>
    </row>
    <row r="4541" spans="1:17" x14ac:dyDescent="0.2">
      <c r="A4541" t="str">
        <f t="shared" si="70"/>
        <v>2024_6795</v>
      </c>
      <c r="D4541" s="276">
        <v>4539</v>
      </c>
      <c r="E4541" s="121">
        <v>6795</v>
      </c>
      <c r="F4541" s="121" t="s">
        <v>268</v>
      </c>
      <c r="G4541" s="121">
        <v>6795</v>
      </c>
      <c r="H4541" s="121">
        <v>2024</v>
      </c>
      <c r="I4541" s="121">
        <v>0</v>
      </c>
      <c r="J4541" s="121">
        <v>1</v>
      </c>
      <c r="K4541" s="121">
        <v>10731.7</v>
      </c>
      <c r="L4541" s="121">
        <v>10179.9</v>
      </c>
      <c r="M4541" s="121">
        <v>1897445.73</v>
      </c>
      <c r="N4541" s="121">
        <v>3246664.77</v>
      </c>
      <c r="O4541" s="121">
        <v>3338357.66</v>
      </c>
      <c r="P4541" s="121">
        <v>2388546.2799999998</v>
      </c>
      <c r="Q4541" s="121">
        <v>176.81</v>
      </c>
    </row>
    <row r="4542" spans="1:17" x14ac:dyDescent="0.2">
      <c r="A4542" t="str">
        <f t="shared" si="70"/>
        <v>2024_6822</v>
      </c>
      <c r="D4542" s="276">
        <v>4540</v>
      </c>
      <c r="E4542" s="121">
        <v>6822</v>
      </c>
      <c r="F4542" s="121" t="s">
        <v>269</v>
      </c>
      <c r="G4542" s="121">
        <v>6822</v>
      </c>
      <c r="H4542" s="121">
        <v>2024</v>
      </c>
      <c r="I4542" s="121">
        <v>0</v>
      </c>
      <c r="J4542" s="121">
        <v>1</v>
      </c>
      <c r="K4542" s="121">
        <v>13674</v>
      </c>
      <c r="L4542" s="121">
        <v>13330.3</v>
      </c>
      <c r="M4542" s="121">
        <v>4820375.2</v>
      </c>
      <c r="N4542" s="121">
        <v>0</v>
      </c>
      <c r="O4542" s="121">
        <v>355061.32</v>
      </c>
      <c r="P4542" s="121">
        <v>3704888.59</v>
      </c>
      <c r="Q4542" s="121">
        <v>352.52</v>
      </c>
    </row>
    <row r="4543" spans="1:17" ht="38.25" x14ac:dyDescent="0.2">
      <c r="A4543" t="str">
        <f t="shared" si="70"/>
        <v>2024_6840</v>
      </c>
      <c r="D4543" s="276">
        <v>4541</v>
      </c>
      <c r="E4543" s="121">
        <v>6840</v>
      </c>
      <c r="F4543" s="121" t="s">
        <v>270</v>
      </c>
      <c r="G4543" s="121">
        <v>6840</v>
      </c>
      <c r="H4543" s="121">
        <v>2024</v>
      </c>
      <c r="I4543" s="121">
        <v>0</v>
      </c>
      <c r="J4543" s="121">
        <v>1</v>
      </c>
      <c r="K4543" s="121">
        <v>2183.6999999999998</v>
      </c>
      <c r="L4543" s="121">
        <v>2257.8000000000002</v>
      </c>
      <c r="M4543" s="121">
        <v>370164.47999999998</v>
      </c>
      <c r="N4543" s="121">
        <v>505796.77</v>
      </c>
      <c r="O4543" s="121">
        <v>522815.3</v>
      </c>
      <c r="P4543" s="121">
        <v>598752.79</v>
      </c>
      <c r="Q4543" s="121">
        <v>169.51</v>
      </c>
    </row>
    <row r="4544" spans="1:17" x14ac:dyDescent="0.2">
      <c r="A4544" t="str">
        <f t="shared" si="70"/>
        <v>2024_6854</v>
      </c>
      <c r="D4544" s="276">
        <v>4542</v>
      </c>
      <c r="E4544" s="121">
        <v>6854</v>
      </c>
      <c r="F4544" s="121" t="s">
        <v>271</v>
      </c>
      <c r="G4544" s="121">
        <v>6854</v>
      </c>
      <c r="H4544" s="121">
        <v>2024</v>
      </c>
      <c r="I4544" s="121">
        <v>0</v>
      </c>
      <c r="J4544" s="121">
        <v>1</v>
      </c>
      <c r="K4544" s="121">
        <v>570.79999999999995</v>
      </c>
      <c r="L4544" s="121">
        <v>611.4</v>
      </c>
      <c r="M4544" s="121">
        <v>401240.88</v>
      </c>
      <c r="N4544" s="121">
        <v>475001.48</v>
      </c>
      <c r="O4544" s="121">
        <v>539381.06999999995</v>
      </c>
      <c r="P4544" s="121">
        <v>403929.08</v>
      </c>
      <c r="Q4544" s="121">
        <v>702.94</v>
      </c>
    </row>
    <row r="4545" spans="1:17" ht="25.5" x14ac:dyDescent="0.2">
      <c r="A4545" t="str">
        <f t="shared" si="70"/>
        <v>2024_6867</v>
      </c>
      <c r="D4545" s="276">
        <v>4543</v>
      </c>
      <c r="E4545" s="121">
        <v>6867</v>
      </c>
      <c r="F4545" s="121" t="s">
        <v>272</v>
      </c>
      <c r="G4545" s="121">
        <v>6867</v>
      </c>
      <c r="H4545" s="121">
        <v>2024</v>
      </c>
      <c r="I4545" s="121">
        <v>0</v>
      </c>
      <c r="J4545" s="121">
        <v>1</v>
      </c>
      <c r="K4545" s="121">
        <v>1756.7</v>
      </c>
      <c r="L4545" s="121">
        <v>1715.2</v>
      </c>
      <c r="M4545" s="121">
        <v>842884.02</v>
      </c>
      <c r="N4545" s="121">
        <v>1001840.44</v>
      </c>
      <c r="O4545" s="121">
        <v>1018989.37</v>
      </c>
      <c r="P4545" s="121">
        <v>701849.07</v>
      </c>
      <c r="Q4545" s="121">
        <v>479.81</v>
      </c>
    </row>
    <row r="4546" spans="1:17" ht="38.25" x14ac:dyDescent="0.2">
      <c r="A4546" t="str">
        <f t="shared" si="70"/>
        <v>2024_6921</v>
      </c>
      <c r="D4546" s="276">
        <v>4544</v>
      </c>
      <c r="E4546" s="121">
        <v>6921</v>
      </c>
      <c r="F4546" s="121" t="s">
        <v>273</v>
      </c>
      <c r="G4546" s="121">
        <v>6921</v>
      </c>
      <c r="H4546" s="121">
        <v>2024</v>
      </c>
      <c r="I4546" s="121">
        <v>0</v>
      </c>
      <c r="J4546" s="121">
        <v>1</v>
      </c>
      <c r="K4546" s="121">
        <v>340.1</v>
      </c>
      <c r="L4546" s="121">
        <v>372.4</v>
      </c>
      <c r="M4546" s="121">
        <v>1646370.55</v>
      </c>
      <c r="N4546" s="121">
        <v>324882.71000000002</v>
      </c>
      <c r="O4546" s="121">
        <v>329129.21000000002</v>
      </c>
      <c r="P4546" s="121">
        <v>169209.61</v>
      </c>
      <c r="Q4546" s="121">
        <v>4840.84</v>
      </c>
    </row>
    <row r="4547" spans="1:17" ht="25.5" x14ac:dyDescent="0.2">
      <c r="A4547" t="str">
        <f t="shared" si="70"/>
        <v>2024_6930</v>
      </c>
      <c r="D4547" s="276">
        <v>4545</v>
      </c>
      <c r="E4547" s="121">
        <v>6930</v>
      </c>
      <c r="F4547" s="121" t="s">
        <v>274</v>
      </c>
      <c r="G4547" s="121">
        <v>6930</v>
      </c>
      <c r="H4547" s="121">
        <v>2024</v>
      </c>
      <c r="I4547" s="121">
        <v>0</v>
      </c>
      <c r="J4547" s="121">
        <v>1</v>
      </c>
      <c r="K4547" s="121">
        <v>779.5</v>
      </c>
      <c r="L4547" s="121">
        <v>816.9</v>
      </c>
      <c r="M4547" s="121">
        <v>300818.07</v>
      </c>
      <c r="N4547" s="121">
        <v>234024.04</v>
      </c>
      <c r="O4547" s="121">
        <v>238795.45</v>
      </c>
      <c r="P4547" s="121">
        <v>429874.23</v>
      </c>
      <c r="Q4547" s="121">
        <v>385.91</v>
      </c>
    </row>
    <row r="4548" spans="1:17" ht="38.25" x14ac:dyDescent="0.2">
      <c r="A4548" t="str">
        <f t="shared" ref="A4548:A4584" si="71">CONCATENATE(H4548,"_",G4548)</f>
        <v>2024_6937</v>
      </c>
      <c r="D4548" s="276">
        <v>4546</v>
      </c>
      <c r="E4548" s="121">
        <v>6937</v>
      </c>
      <c r="F4548" s="121" t="s">
        <v>347</v>
      </c>
      <c r="G4548" s="121">
        <v>6937</v>
      </c>
      <c r="H4548" s="121">
        <v>2024</v>
      </c>
      <c r="I4548" s="121">
        <v>0</v>
      </c>
      <c r="J4548" s="121">
        <v>1</v>
      </c>
      <c r="K4548" s="121">
        <v>384</v>
      </c>
      <c r="L4548" s="121">
        <v>867</v>
      </c>
      <c r="M4548" s="121">
        <v>735772.69</v>
      </c>
      <c r="N4548" s="121">
        <v>327295.15000000002</v>
      </c>
      <c r="O4548" s="121">
        <v>340217.77</v>
      </c>
      <c r="P4548" s="121">
        <v>210256</v>
      </c>
      <c r="Q4548" s="121">
        <v>1916.07</v>
      </c>
    </row>
    <row r="4549" spans="1:17" ht="25.5" x14ac:dyDescent="0.2">
      <c r="A4549" t="str">
        <f t="shared" si="71"/>
        <v>2024_6943</v>
      </c>
      <c r="D4549" s="276">
        <v>4547</v>
      </c>
      <c r="E4549" s="121">
        <v>6943</v>
      </c>
      <c r="F4549" s="121" t="s">
        <v>275</v>
      </c>
      <c r="G4549" s="121">
        <v>6943</v>
      </c>
      <c r="H4549" s="121">
        <v>2024</v>
      </c>
      <c r="I4549" s="121">
        <v>0</v>
      </c>
      <c r="J4549" s="121">
        <v>1</v>
      </c>
      <c r="K4549" s="121">
        <v>254.3</v>
      </c>
      <c r="L4549" s="121">
        <v>292.3</v>
      </c>
      <c r="M4549" s="121">
        <v>416022.79</v>
      </c>
      <c r="N4549" s="121">
        <v>199975.23</v>
      </c>
      <c r="O4549" s="121">
        <v>201680.78</v>
      </c>
      <c r="P4549" s="121">
        <v>148498.48000000001</v>
      </c>
      <c r="Q4549" s="121">
        <v>1635.95</v>
      </c>
    </row>
    <row r="4550" spans="1:17" ht="38.25" x14ac:dyDescent="0.2">
      <c r="A4550" t="str">
        <f t="shared" si="71"/>
        <v>2024_6264</v>
      </c>
      <c r="D4550" s="276">
        <v>4548</v>
      </c>
      <c r="E4550" s="121">
        <v>6264</v>
      </c>
      <c r="F4550" s="121" t="s">
        <v>276</v>
      </c>
      <c r="G4550" s="121">
        <v>6264</v>
      </c>
      <c r="H4550" s="121">
        <v>2024</v>
      </c>
      <c r="I4550" s="121">
        <v>0</v>
      </c>
      <c r="J4550" s="121">
        <v>1</v>
      </c>
      <c r="K4550" s="121">
        <v>940.8</v>
      </c>
      <c r="L4550" s="121">
        <v>803.5</v>
      </c>
      <c r="M4550" s="121">
        <v>527945.97</v>
      </c>
      <c r="N4550" s="121">
        <v>852547.25</v>
      </c>
      <c r="O4550" s="121">
        <v>886511.46</v>
      </c>
      <c r="P4550" s="121">
        <v>977810.39</v>
      </c>
      <c r="Q4550" s="121">
        <v>561.16999999999996</v>
      </c>
    </row>
    <row r="4551" spans="1:17" ht="38.25" x14ac:dyDescent="0.2">
      <c r="A4551" t="str">
        <f t="shared" si="71"/>
        <v>2024_6950</v>
      </c>
      <c r="D4551" s="276">
        <v>4549</v>
      </c>
      <c r="E4551" s="121">
        <v>6950</v>
      </c>
      <c r="F4551" s="121" t="s">
        <v>348</v>
      </c>
      <c r="G4551" s="121">
        <v>6950</v>
      </c>
      <c r="H4551" s="121">
        <v>2024</v>
      </c>
      <c r="I4551" s="121">
        <v>0</v>
      </c>
      <c r="J4551" s="121">
        <v>1</v>
      </c>
      <c r="K4551" s="121">
        <v>1327.5</v>
      </c>
      <c r="L4551" s="121">
        <v>1263.9000000000001</v>
      </c>
      <c r="M4551" s="121">
        <v>332164.49</v>
      </c>
      <c r="N4551" s="121">
        <v>449531.59</v>
      </c>
      <c r="O4551" s="121">
        <v>468055.7</v>
      </c>
      <c r="P4551" s="121">
        <v>485428.08</v>
      </c>
      <c r="Q4551" s="121">
        <v>250.22</v>
      </c>
    </row>
    <row r="4552" spans="1:17" ht="38.25" x14ac:dyDescent="0.2">
      <c r="A4552" t="str">
        <f t="shared" si="71"/>
        <v>2024_6957</v>
      </c>
      <c r="D4552" s="276">
        <v>4550</v>
      </c>
      <c r="E4552" s="121">
        <v>6957</v>
      </c>
      <c r="F4552" s="121" t="s">
        <v>277</v>
      </c>
      <c r="G4552" s="121">
        <v>6957</v>
      </c>
      <c r="H4552" s="121">
        <v>2024</v>
      </c>
      <c r="I4552" s="121">
        <v>0</v>
      </c>
      <c r="J4552" s="121">
        <v>1</v>
      </c>
      <c r="K4552" s="121">
        <v>8614.2000000000007</v>
      </c>
      <c r="L4552" s="121">
        <v>8979.4</v>
      </c>
      <c r="M4552" s="121">
        <v>15801510.6</v>
      </c>
      <c r="N4552" s="121">
        <v>10352130.48</v>
      </c>
      <c r="O4552" s="121">
        <v>11353086.68</v>
      </c>
      <c r="P4552" s="121">
        <v>6091790.7599999998</v>
      </c>
      <c r="Q4552" s="121">
        <v>1834.36</v>
      </c>
    </row>
    <row r="4553" spans="1:17" ht="25.5" x14ac:dyDescent="0.2">
      <c r="A4553" t="str">
        <f t="shared" si="71"/>
        <v>2024_5922</v>
      </c>
      <c r="D4553" s="276">
        <v>4551</v>
      </c>
      <c r="E4553" s="121">
        <v>5922</v>
      </c>
      <c r="F4553" s="121" t="s">
        <v>349</v>
      </c>
      <c r="G4553" s="121">
        <v>5922</v>
      </c>
      <c r="H4553" s="121">
        <v>2024</v>
      </c>
      <c r="I4553" s="121">
        <v>0</v>
      </c>
      <c r="J4553" s="121">
        <v>1</v>
      </c>
      <c r="K4553" s="121">
        <v>750.2</v>
      </c>
      <c r="L4553" s="121">
        <v>698.4</v>
      </c>
      <c r="M4553" s="121">
        <v>647123.62</v>
      </c>
      <c r="N4553" s="121">
        <v>595281.42000000004</v>
      </c>
      <c r="O4553" s="121">
        <v>616568.42000000004</v>
      </c>
      <c r="P4553" s="121">
        <v>494556.1</v>
      </c>
      <c r="Q4553" s="121">
        <v>862.6</v>
      </c>
    </row>
    <row r="4554" spans="1:17" ht="25.5" x14ac:dyDescent="0.2">
      <c r="A4554" t="str">
        <f t="shared" si="71"/>
        <v>2024_819</v>
      </c>
      <c r="D4554" s="276">
        <v>4552</v>
      </c>
      <c r="E4554" s="121">
        <v>819</v>
      </c>
      <c r="F4554" s="121" t="s">
        <v>278</v>
      </c>
      <c r="G4554" s="121">
        <v>819</v>
      </c>
      <c r="H4554" s="121">
        <v>2024</v>
      </c>
      <c r="I4554" s="121">
        <v>0</v>
      </c>
      <c r="J4554" s="121">
        <v>1</v>
      </c>
      <c r="K4554" s="121">
        <v>580.5</v>
      </c>
      <c r="L4554" s="121">
        <v>569.5</v>
      </c>
      <c r="M4554" s="121">
        <v>213637.08</v>
      </c>
      <c r="N4554" s="121">
        <v>201018.54</v>
      </c>
      <c r="O4554" s="121">
        <v>211267.31</v>
      </c>
      <c r="P4554" s="121">
        <v>321146.77</v>
      </c>
      <c r="Q4554" s="121">
        <v>368.02</v>
      </c>
    </row>
    <row r="4555" spans="1:17" ht="25.5" x14ac:dyDescent="0.2">
      <c r="A4555" t="str">
        <f t="shared" si="71"/>
        <v>2024_6969</v>
      </c>
      <c r="D4555" s="276">
        <v>4553</v>
      </c>
      <c r="E4555" s="121">
        <v>6969</v>
      </c>
      <c r="F4555" s="121" t="s">
        <v>279</v>
      </c>
      <c r="G4555" s="121">
        <v>6969</v>
      </c>
      <c r="H4555" s="121">
        <v>2024</v>
      </c>
      <c r="I4555" s="121">
        <v>0</v>
      </c>
      <c r="J4555" s="121">
        <v>1</v>
      </c>
      <c r="K4555" s="121">
        <v>350.7</v>
      </c>
      <c r="L4555" s="121">
        <v>278</v>
      </c>
      <c r="M4555" s="121">
        <v>713670.18</v>
      </c>
      <c r="N4555" s="121">
        <v>100679.17</v>
      </c>
      <c r="O4555" s="121">
        <v>106535.83</v>
      </c>
      <c r="P4555" s="121">
        <v>313971.33</v>
      </c>
      <c r="Q4555" s="121">
        <v>2034.99</v>
      </c>
    </row>
    <row r="4556" spans="1:17" ht="25.5" x14ac:dyDescent="0.2">
      <c r="A4556" t="str">
        <f t="shared" si="71"/>
        <v>2024_6975</v>
      </c>
      <c r="D4556" s="276">
        <v>4554</v>
      </c>
      <c r="E4556" s="121">
        <v>6975</v>
      </c>
      <c r="F4556" s="121" t="s">
        <v>280</v>
      </c>
      <c r="G4556" s="121">
        <v>6975</v>
      </c>
      <c r="H4556" s="121">
        <v>2024</v>
      </c>
      <c r="I4556" s="121">
        <v>0</v>
      </c>
      <c r="J4556" s="121">
        <v>1</v>
      </c>
      <c r="K4556" s="121">
        <v>1250.4000000000001</v>
      </c>
      <c r="L4556" s="121">
        <v>1227.0999999999999</v>
      </c>
      <c r="M4556" s="121">
        <v>491205.74</v>
      </c>
      <c r="N4556" s="121">
        <v>384141.52</v>
      </c>
      <c r="O4556" s="121">
        <v>456129.16</v>
      </c>
      <c r="P4556" s="121">
        <v>395457.74</v>
      </c>
      <c r="Q4556" s="121">
        <v>392.84</v>
      </c>
    </row>
    <row r="4557" spans="1:17" ht="25.5" x14ac:dyDescent="0.2">
      <c r="A4557" t="str">
        <f t="shared" si="71"/>
        <v>2024_6983</v>
      </c>
      <c r="D4557" s="276">
        <v>4555</v>
      </c>
      <c r="E4557" s="121">
        <v>6983</v>
      </c>
      <c r="F4557" s="121" t="s">
        <v>281</v>
      </c>
      <c r="G4557" s="121">
        <v>6983</v>
      </c>
      <c r="H4557" s="121">
        <v>2024</v>
      </c>
      <c r="I4557" s="121">
        <v>0</v>
      </c>
      <c r="J4557" s="121">
        <v>1</v>
      </c>
      <c r="K4557" s="121">
        <v>949.5</v>
      </c>
      <c r="L4557" s="121">
        <v>914.5</v>
      </c>
      <c r="M4557" s="121">
        <v>320509.11</v>
      </c>
      <c r="N4557" s="121">
        <v>305172.06</v>
      </c>
      <c r="O4557" s="121">
        <v>325701.53999999998</v>
      </c>
      <c r="P4557" s="121">
        <v>306252.82</v>
      </c>
      <c r="Q4557" s="121">
        <v>337.56</v>
      </c>
    </row>
    <row r="4558" spans="1:17" ht="25.5" x14ac:dyDescent="0.2">
      <c r="A4558" t="str">
        <f t="shared" si="71"/>
        <v>2024_6985</v>
      </c>
      <c r="D4558" s="276">
        <v>4556</v>
      </c>
      <c r="E4558" s="121">
        <v>6985</v>
      </c>
      <c r="F4558" s="121" t="s">
        <v>282</v>
      </c>
      <c r="G4558" s="121">
        <v>6985</v>
      </c>
      <c r="H4558" s="121">
        <v>2024</v>
      </c>
      <c r="I4558" s="121">
        <v>0</v>
      </c>
      <c r="J4558" s="121">
        <v>1</v>
      </c>
      <c r="K4558" s="121">
        <v>757.6</v>
      </c>
      <c r="L4558" s="121">
        <v>870.6</v>
      </c>
      <c r="M4558" s="121">
        <v>205656.9</v>
      </c>
      <c r="N4558" s="121">
        <v>330418.63</v>
      </c>
      <c r="O4558" s="121">
        <v>333417.63</v>
      </c>
      <c r="P4558" s="121">
        <v>259798.31</v>
      </c>
      <c r="Q4558" s="121">
        <v>271.45999999999998</v>
      </c>
    </row>
    <row r="4559" spans="1:17" ht="25.5" x14ac:dyDescent="0.2">
      <c r="A4559" t="str">
        <f t="shared" si="71"/>
        <v>2024_6987</v>
      </c>
      <c r="D4559" s="276">
        <v>4557</v>
      </c>
      <c r="E4559" s="121">
        <v>6987</v>
      </c>
      <c r="F4559" s="121" t="s">
        <v>283</v>
      </c>
      <c r="G4559" s="121">
        <v>6987</v>
      </c>
      <c r="H4559" s="121">
        <v>2024</v>
      </c>
      <c r="I4559" s="121">
        <v>0</v>
      </c>
      <c r="J4559" s="121">
        <v>1</v>
      </c>
      <c r="K4559" s="121">
        <v>578.79999999999995</v>
      </c>
      <c r="L4559" s="121">
        <v>603.5</v>
      </c>
      <c r="M4559" s="121">
        <v>1406791.43</v>
      </c>
      <c r="N4559" s="121">
        <v>351569.82</v>
      </c>
      <c r="O4559" s="121">
        <v>410986.63</v>
      </c>
      <c r="P4559" s="121">
        <v>469281.34</v>
      </c>
      <c r="Q4559" s="121">
        <v>2430.5300000000002</v>
      </c>
    </row>
    <row r="4560" spans="1:17" ht="25.5" x14ac:dyDescent="0.2">
      <c r="A4560" t="str">
        <f t="shared" si="71"/>
        <v>2024_6990</v>
      </c>
      <c r="D4560" s="276">
        <v>4558</v>
      </c>
      <c r="E4560" s="121">
        <v>6990</v>
      </c>
      <c r="F4560" s="121" t="s">
        <v>284</v>
      </c>
      <c r="G4560" s="121">
        <v>6990</v>
      </c>
      <c r="H4560" s="121">
        <v>2024</v>
      </c>
      <c r="I4560" s="121">
        <v>0</v>
      </c>
      <c r="J4560" s="121">
        <v>1</v>
      </c>
      <c r="K4560" s="121">
        <v>757.3</v>
      </c>
      <c r="L4560" s="121">
        <v>690.3</v>
      </c>
      <c r="M4560" s="121">
        <v>1146612.72</v>
      </c>
      <c r="N4560" s="121">
        <v>949816.48</v>
      </c>
      <c r="O4560" s="121">
        <v>1016071.95</v>
      </c>
      <c r="P4560" s="121">
        <v>509014.6</v>
      </c>
      <c r="Q4560" s="121">
        <v>1514.08</v>
      </c>
    </row>
    <row r="4561" spans="1:17" ht="38.25" x14ac:dyDescent="0.2">
      <c r="A4561" t="str">
        <f t="shared" si="71"/>
        <v>2024_6961</v>
      </c>
      <c r="D4561" s="276">
        <v>4559</v>
      </c>
      <c r="E4561" s="121">
        <v>6961</v>
      </c>
      <c r="F4561" s="121" t="s">
        <v>350</v>
      </c>
      <c r="G4561" s="121">
        <v>6961</v>
      </c>
      <c r="H4561" s="121">
        <v>2024</v>
      </c>
      <c r="I4561" s="121">
        <v>0</v>
      </c>
      <c r="J4561" s="121">
        <v>1</v>
      </c>
      <c r="K4561" s="121">
        <v>3189.7</v>
      </c>
      <c r="L4561" s="121">
        <v>3461.8</v>
      </c>
      <c r="M4561" s="121">
        <v>4164463.82</v>
      </c>
      <c r="N4561" s="121">
        <v>800028.45</v>
      </c>
      <c r="O4561" s="121">
        <v>1022107.01</v>
      </c>
      <c r="P4561" s="121">
        <v>1044015.4</v>
      </c>
      <c r="Q4561" s="121">
        <v>1305.5999999999999</v>
      </c>
    </row>
    <row r="4562" spans="1:17" ht="25.5" x14ac:dyDescent="0.2">
      <c r="A4562" t="str">
        <f t="shared" si="71"/>
        <v>2024_6992</v>
      </c>
      <c r="D4562" s="276">
        <v>4560</v>
      </c>
      <c r="E4562" s="121">
        <v>6992</v>
      </c>
      <c r="F4562" s="121" t="s">
        <v>285</v>
      </c>
      <c r="G4562" s="121">
        <v>6992</v>
      </c>
      <c r="H4562" s="121">
        <v>2024</v>
      </c>
      <c r="I4562" s="121">
        <v>0</v>
      </c>
      <c r="J4562" s="121">
        <v>1</v>
      </c>
      <c r="K4562" s="121">
        <v>532.9</v>
      </c>
      <c r="L4562" s="121">
        <v>599</v>
      </c>
      <c r="M4562" s="277">
        <v>-30979.8</v>
      </c>
      <c r="N4562" s="121">
        <v>296422.31</v>
      </c>
      <c r="O4562" s="121">
        <v>299382.21000000002</v>
      </c>
      <c r="P4562" s="121">
        <v>553714.56999999995</v>
      </c>
      <c r="Q4562" s="277">
        <v>-58.13</v>
      </c>
    </row>
    <row r="4563" spans="1:17" x14ac:dyDescent="0.2">
      <c r="A4563" t="str">
        <f t="shared" si="71"/>
        <v>2024_7002</v>
      </c>
      <c r="D4563" s="276">
        <v>4561</v>
      </c>
      <c r="E4563" s="121">
        <v>7002</v>
      </c>
      <c r="F4563" s="121" t="s">
        <v>286</v>
      </c>
      <c r="G4563" s="121">
        <v>7002</v>
      </c>
      <c r="H4563" s="121">
        <v>2024</v>
      </c>
      <c r="I4563" s="121">
        <v>0</v>
      </c>
      <c r="J4563" s="121">
        <v>1</v>
      </c>
      <c r="K4563" s="121">
        <v>192.7</v>
      </c>
      <c r="L4563" s="121">
        <v>137</v>
      </c>
      <c r="M4563" s="121">
        <v>816303.05</v>
      </c>
      <c r="N4563" s="121">
        <v>350502.83</v>
      </c>
      <c r="O4563" s="121">
        <v>354001.45</v>
      </c>
      <c r="P4563" s="121">
        <v>280161.77</v>
      </c>
      <c r="Q4563" s="121">
        <v>4236.13</v>
      </c>
    </row>
    <row r="4564" spans="1:17" ht="25.5" x14ac:dyDescent="0.2">
      <c r="A4564" t="str">
        <f t="shared" si="71"/>
        <v>2024_7029</v>
      </c>
      <c r="D4564" s="276">
        <v>4562</v>
      </c>
      <c r="E4564" s="121">
        <v>7029</v>
      </c>
      <c r="F4564" s="121" t="s">
        <v>287</v>
      </c>
      <c r="G4564" s="121">
        <v>7029</v>
      </c>
      <c r="H4564" s="121">
        <v>2024</v>
      </c>
      <c r="I4564" s="121">
        <v>0</v>
      </c>
      <c r="J4564" s="121">
        <v>1</v>
      </c>
      <c r="K4564" s="121">
        <v>1151</v>
      </c>
      <c r="L4564" s="121">
        <v>1231.5999999999999</v>
      </c>
      <c r="M4564" s="121">
        <v>417411</v>
      </c>
      <c r="N4564" s="121">
        <v>603366.99</v>
      </c>
      <c r="O4564" s="121">
        <v>627136.18999999994</v>
      </c>
      <c r="P4564" s="121">
        <v>683390.92</v>
      </c>
      <c r="Q4564" s="121">
        <v>362.65</v>
      </c>
    </row>
    <row r="4565" spans="1:17" x14ac:dyDescent="0.2">
      <c r="A4565" t="str">
        <f t="shared" si="71"/>
        <v>2024_7038</v>
      </c>
      <c r="D4565" s="276">
        <v>4563</v>
      </c>
      <c r="E4565" s="121">
        <v>7038</v>
      </c>
      <c r="F4565" s="121" t="s">
        <v>288</v>
      </c>
      <c r="G4565" s="121">
        <v>7038</v>
      </c>
      <c r="H4565" s="121">
        <v>2024</v>
      </c>
      <c r="I4565" s="121">
        <v>0</v>
      </c>
      <c r="J4565" s="121">
        <v>1</v>
      </c>
      <c r="K4565" s="121">
        <v>851.5</v>
      </c>
      <c r="L4565" s="121">
        <v>925.5</v>
      </c>
      <c r="M4565" s="121">
        <v>686685.82</v>
      </c>
      <c r="N4565" s="121">
        <v>286631.39</v>
      </c>
      <c r="O4565" s="121">
        <v>322303.59999999998</v>
      </c>
      <c r="P4565" s="121">
        <v>350413.97</v>
      </c>
      <c r="Q4565" s="121">
        <v>806.44</v>
      </c>
    </row>
    <row r="4566" spans="1:17" ht="25.5" x14ac:dyDescent="0.2">
      <c r="A4566" t="str">
        <f t="shared" si="71"/>
        <v>2024_7047</v>
      </c>
      <c r="D4566" s="276">
        <v>4564</v>
      </c>
      <c r="E4566" s="121">
        <v>7047</v>
      </c>
      <c r="F4566" s="121" t="s">
        <v>289</v>
      </c>
      <c r="G4566" s="121">
        <v>7047</v>
      </c>
      <c r="H4566" s="121">
        <v>2024</v>
      </c>
      <c r="I4566" s="121">
        <v>0</v>
      </c>
      <c r="J4566" s="121">
        <v>1</v>
      </c>
      <c r="K4566" s="121">
        <v>316.60000000000002</v>
      </c>
      <c r="L4566" s="121">
        <v>370</v>
      </c>
      <c r="M4566" s="121">
        <v>261985.28</v>
      </c>
      <c r="N4566" s="121">
        <v>151089.63</v>
      </c>
      <c r="O4566" s="121">
        <v>152815.51999999999</v>
      </c>
      <c r="P4566" s="121">
        <v>114835.95</v>
      </c>
      <c r="Q4566" s="121">
        <v>827.5</v>
      </c>
    </row>
    <row r="4567" spans="1:17" x14ac:dyDescent="0.2">
      <c r="A4567" t="str">
        <f t="shared" si="71"/>
        <v>2024_7056</v>
      </c>
      <c r="D4567" s="276">
        <v>4565</v>
      </c>
      <c r="E4567" s="121">
        <v>7056</v>
      </c>
      <c r="F4567" s="121" t="s">
        <v>290</v>
      </c>
      <c r="G4567" s="121">
        <v>7056</v>
      </c>
      <c r="H4567" s="121">
        <v>2024</v>
      </c>
      <c r="I4567" s="121">
        <v>0</v>
      </c>
      <c r="J4567" s="121">
        <v>1</v>
      </c>
      <c r="K4567" s="121">
        <v>1667.8</v>
      </c>
      <c r="L4567" s="121">
        <v>1609.9</v>
      </c>
      <c r="M4567" s="121">
        <v>1459641.72</v>
      </c>
      <c r="N4567" s="121">
        <v>728241.89</v>
      </c>
      <c r="O4567" s="121">
        <v>803856.37</v>
      </c>
      <c r="P4567" s="121">
        <v>950618.22</v>
      </c>
      <c r="Q4567" s="121">
        <v>875.19</v>
      </c>
    </row>
    <row r="4568" spans="1:17" ht="25.5" x14ac:dyDescent="0.2">
      <c r="A4568" t="str">
        <f t="shared" si="71"/>
        <v>2024_7092</v>
      </c>
      <c r="D4568" s="276">
        <v>4566</v>
      </c>
      <c r="E4568" s="121">
        <v>7092</v>
      </c>
      <c r="F4568" s="121" t="s">
        <v>291</v>
      </c>
      <c r="G4568" s="121">
        <v>7092</v>
      </c>
      <c r="H4568" s="121">
        <v>2024</v>
      </c>
      <c r="I4568" s="121">
        <v>0</v>
      </c>
      <c r="J4568" s="121">
        <v>1</v>
      </c>
      <c r="K4568" s="121">
        <v>507</v>
      </c>
      <c r="L4568" s="121">
        <v>507.7</v>
      </c>
      <c r="M4568" s="121">
        <v>1390051.46</v>
      </c>
      <c r="N4568" s="121">
        <v>541348.36</v>
      </c>
      <c r="O4568" s="121">
        <v>589482.79</v>
      </c>
      <c r="P4568" s="121">
        <v>364168.8</v>
      </c>
      <c r="Q4568" s="121">
        <v>2741.72</v>
      </c>
    </row>
    <row r="4569" spans="1:17" ht="25.5" x14ac:dyDescent="0.2">
      <c r="A4569" t="str">
        <f t="shared" si="71"/>
        <v>2024_7098</v>
      </c>
      <c r="D4569" s="276">
        <v>4567</v>
      </c>
      <c r="E4569" s="121">
        <v>7098</v>
      </c>
      <c r="F4569" s="121" t="s">
        <v>292</v>
      </c>
      <c r="G4569" s="121">
        <v>7098</v>
      </c>
      <c r="H4569" s="121">
        <v>2024</v>
      </c>
      <c r="I4569" s="121">
        <v>0</v>
      </c>
      <c r="J4569" s="121">
        <v>1</v>
      </c>
      <c r="K4569" s="121">
        <v>509.2</v>
      </c>
      <c r="L4569" s="121">
        <v>550.20000000000005</v>
      </c>
      <c r="M4569" s="121">
        <v>544643.02</v>
      </c>
      <c r="N4569" s="121">
        <v>400616.86</v>
      </c>
      <c r="O4569" s="121">
        <v>423434.39</v>
      </c>
      <c r="P4569" s="121">
        <v>287628.34999999998</v>
      </c>
      <c r="Q4569" s="121">
        <v>1069.6099999999999</v>
      </c>
    </row>
    <row r="4570" spans="1:17" ht="25.5" x14ac:dyDescent="0.2">
      <c r="A4570" t="str">
        <f t="shared" si="71"/>
        <v>2024_7110</v>
      </c>
      <c r="D4570" s="276">
        <v>4568</v>
      </c>
      <c r="E4570" s="121">
        <v>7110</v>
      </c>
      <c r="F4570" s="121" t="s">
        <v>293</v>
      </c>
      <c r="G4570" s="121">
        <v>7110</v>
      </c>
      <c r="H4570" s="121">
        <v>2024</v>
      </c>
      <c r="I4570" s="121">
        <v>0</v>
      </c>
      <c r="J4570" s="121">
        <v>1</v>
      </c>
      <c r="K4570" s="121">
        <v>1078.5999999999999</v>
      </c>
      <c r="L4570" s="121">
        <v>1148.0999999999999</v>
      </c>
      <c r="M4570" s="121">
        <v>1134123.99</v>
      </c>
      <c r="N4570" s="121">
        <v>689482.99</v>
      </c>
      <c r="O4570" s="121">
        <v>745005.45</v>
      </c>
      <c r="P4570" s="121">
        <v>582957.94999999995</v>
      </c>
      <c r="Q4570" s="121">
        <v>1051.48</v>
      </c>
    </row>
    <row r="4571" spans="1:17" ht="25.5" x14ac:dyDescent="0.2">
      <c r="A4571" t="str">
        <f t="shared" si="71"/>
        <v>2011_9999</v>
      </c>
      <c r="D4571" s="276">
        <v>4569</v>
      </c>
      <c r="E4571" s="121">
        <v>9999</v>
      </c>
      <c r="F4571" s="121" t="s">
        <v>394</v>
      </c>
      <c r="G4571" s="121">
        <v>9999</v>
      </c>
      <c r="H4571" s="121">
        <v>2011</v>
      </c>
      <c r="I4571" s="121">
        <v>0</v>
      </c>
      <c r="J4571" s="121">
        <v>359</v>
      </c>
      <c r="K4571" s="121">
        <v>473493.4</v>
      </c>
      <c r="L4571" s="121">
        <v>473154.4</v>
      </c>
      <c r="M4571" s="121">
        <v>110825562.86</v>
      </c>
      <c r="N4571" s="121">
        <v>107532177.33</v>
      </c>
      <c r="O4571" s="121">
        <v>113884527.36</v>
      </c>
      <c r="P4571" s="121">
        <v>113046987.3</v>
      </c>
      <c r="Q4571" s="121">
        <v>234.06</v>
      </c>
    </row>
    <row r="4572" spans="1:17" ht="25.5" x14ac:dyDescent="0.2">
      <c r="A4572" t="str">
        <f t="shared" si="71"/>
        <v>2012_9999</v>
      </c>
      <c r="D4572" s="276">
        <v>4570</v>
      </c>
      <c r="E4572" s="121">
        <v>9999</v>
      </c>
      <c r="F4572" s="121" t="s">
        <v>394</v>
      </c>
      <c r="G4572" s="121">
        <v>9999</v>
      </c>
      <c r="H4572" s="121">
        <v>2012</v>
      </c>
      <c r="I4572" s="121">
        <v>0</v>
      </c>
      <c r="J4572" s="121">
        <v>351</v>
      </c>
      <c r="K4572" s="121">
        <v>473504.2</v>
      </c>
      <c r="L4572" s="121">
        <v>473177.1</v>
      </c>
      <c r="M4572" s="121">
        <v>122255189.37</v>
      </c>
      <c r="N4572" s="121">
        <v>114219749.62</v>
      </c>
      <c r="O4572" s="121">
        <v>120220657.86</v>
      </c>
      <c r="P4572" s="121">
        <v>108791031.34999999</v>
      </c>
      <c r="Q4572" s="121">
        <v>258.19</v>
      </c>
    </row>
    <row r="4573" spans="1:17" ht="25.5" x14ac:dyDescent="0.2">
      <c r="A4573" t="str">
        <f t="shared" si="71"/>
        <v>2013_9999</v>
      </c>
      <c r="D4573" s="276">
        <v>4571</v>
      </c>
      <c r="E4573" s="121">
        <v>9999</v>
      </c>
      <c r="F4573" s="121" t="s">
        <v>394</v>
      </c>
      <c r="G4573" s="121">
        <v>9999</v>
      </c>
      <c r="H4573" s="121">
        <v>2013</v>
      </c>
      <c r="I4573" s="121">
        <v>0</v>
      </c>
      <c r="J4573" s="121">
        <v>348</v>
      </c>
      <c r="K4573" s="121">
        <v>476245</v>
      </c>
      <c r="L4573" s="121">
        <v>476245</v>
      </c>
      <c r="M4573" s="121">
        <v>153805336.69999999</v>
      </c>
      <c r="N4573" s="121">
        <v>139782911.22999999</v>
      </c>
      <c r="O4573" s="121">
        <v>144587975.03999999</v>
      </c>
      <c r="P4573" s="121">
        <v>113037827.70999999</v>
      </c>
      <c r="Q4573" s="121">
        <v>322.95</v>
      </c>
    </row>
    <row r="4574" spans="1:17" ht="25.5" x14ac:dyDescent="0.2">
      <c r="A4574" t="str">
        <f t="shared" si="71"/>
        <v>2014_9999</v>
      </c>
      <c r="D4574" s="276">
        <v>4572</v>
      </c>
      <c r="E4574" s="121">
        <v>9999</v>
      </c>
      <c r="F4574" s="121" t="s">
        <v>394</v>
      </c>
      <c r="G4574" s="121">
        <v>9999</v>
      </c>
      <c r="H4574" s="121">
        <v>2014</v>
      </c>
      <c r="I4574" s="121">
        <v>0</v>
      </c>
      <c r="J4574" s="121">
        <v>346</v>
      </c>
      <c r="K4574" s="121">
        <v>478920.9</v>
      </c>
      <c r="L4574" s="121">
        <v>478920.9</v>
      </c>
      <c r="M4574" s="121">
        <v>188016233.38</v>
      </c>
      <c r="N4574" s="121">
        <v>150600379.78999999</v>
      </c>
      <c r="O4574" s="121">
        <v>155268211.5</v>
      </c>
      <c r="P4574" s="121">
        <v>121057314.81999999</v>
      </c>
      <c r="Q4574" s="121">
        <v>392.58</v>
      </c>
    </row>
    <row r="4575" spans="1:17" ht="25.5" x14ac:dyDescent="0.2">
      <c r="A4575" t="str">
        <f t="shared" si="71"/>
        <v>2015_9999</v>
      </c>
      <c r="D4575" s="276">
        <v>4573</v>
      </c>
      <c r="E4575" s="121">
        <v>9999</v>
      </c>
      <c r="F4575" s="121" t="s">
        <v>394</v>
      </c>
      <c r="G4575" s="121">
        <v>9999</v>
      </c>
      <c r="H4575" s="121">
        <v>2015</v>
      </c>
      <c r="I4575" s="121">
        <v>0</v>
      </c>
      <c r="J4575" s="121">
        <v>338</v>
      </c>
      <c r="K4575" s="121">
        <v>480771.9</v>
      </c>
      <c r="L4575" s="121">
        <v>480771.9</v>
      </c>
      <c r="M4575" s="121">
        <v>214861658.09</v>
      </c>
      <c r="N4575" s="121">
        <v>147396245.03</v>
      </c>
      <c r="O4575" s="121">
        <v>154788040.5</v>
      </c>
      <c r="P4575" s="121">
        <v>127731417.16</v>
      </c>
      <c r="Q4575" s="121">
        <v>446.91</v>
      </c>
    </row>
    <row r="4576" spans="1:17" ht="25.5" x14ac:dyDescent="0.2">
      <c r="A4576" t="str">
        <f t="shared" si="71"/>
        <v>2016_9999</v>
      </c>
      <c r="D4576" s="276">
        <v>4574</v>
      </c>
      <c r="E4576" s="121">
        <v>9999</v>
      </c>
      <c r="F4576" s="121" t="s">
        <v>394</v>
      </c>
      <c r="G4576" s="121">
        <v>9999</v>
      </c>
      <c r="H4576" s="121">
        <v>2016</v>
      </c>
      <c r="I4576" s="121">
        <v>0</v>
      </c>
      <c r="J4576" s="121">
        <v>336</v>
      </c>
      <c r="K4576" s="121">
        <v>483450.9</v>
      </c>
      <c r="L4576" s="121">
        <v>483450.9</v>
      </c>
      <c r="M4576" s="121">
        <v>219598767.88</v>
      </c>
      <c r="N4576" s="121">
        <v>120619632.78</v>
      </c>
      <c r="O4576" s="121">
        <v>131527938.63</v>
      </c>
      <c r="P4576" s="121">
        <v>126675583.59</v>
      </c>
      <c r="Q4576" s="121">
        <v>454.23</v>
      </c>
    </row>
    <row r="4577" spans="1:17" ht="25.5" x14ac:dyDescent="0.2">
      <c r="A4577" t="str">
        <f t="shared" si="71"/>
        <v>2017_9999</v>
      </c>
      <c r="D4577" s="276">
        <v>4575</v>
      </c>
      <c r="E4577" s="121">
        <v>9999</v>
      </c>
      <c r="F4577" s="121" t="s">
        <v>394</v>
      </c>
      <c r="G4577" s="121">
        <v>9999</v>
      </c>
      <c r="H4577" s="121">
        <v>2017</v>
      </c>
      <c r="I4577" s="121">
        <v>0</v>
      </c>
      <c r="J4577" s="121">
        <v>333</v>
      </c>
      <c r="K4577" s="121">
        <v>485147.3</v>
      </c>
      <c r="L4577" s="121">
        <v>485147.3</v>
      </c>
      <c r="M4577" s="121">
        <v>235220362.52000001</v>
      </c>
      <c r="N4577" s="121">
        <v>132621900.01000001</v>
      </c>
      <c r="O4577" s="121">
        <v>145321805.28999999</v>
      </c>
      <c r="P4577" s="121">
        <v>129697640.06</v>
      </c>
      <c r="Q4577" s="121">
        <v>484.84</v>
      </c>
    </row>
    <row r="4578" spans="1:17" ht="25.5" x14ac:dyDescent="0.2">
      <c r="A4578" t="str">
        <f t="shared" si="71"/>
        <v>2018_9999</v>
      </c>
      <c r="D4578" s="276">
        <v>4576</v>
      </c>
      <c r="E4578" s="121">
        <v>9999</v>
      </c>
      <c r="F4578" s="121" t="s">
        <v>394</v>
      </c>
      <c r="G4578" s="121">
        <v>9999</v>
      </c>
      <c r="H4578" s="121">
        <v>2018</v>
      </c>
      <c r="I4578" s="121">
        <v>0</v>
      </c>
      <c r="J4578" s="121">
        <v>333</v>
      </c>
      <c r="K4578" s="121">
        <v>486264.3</v>
      </c>
      <c r="L4578" s="121">
        <v>486264.3</v>
      </c>
      <c r="M4578" s="121">
        <v>254848054.03</v>
      </c>
      <c r="N4578" s="121">
        <v>137219535.13999999</v>
      </c>
      <c r="O4578" s="121">
        <v>149294845.59999999</v>
      </c>
      <c r="P4578" s="121">
        <v>129667154.09</v>
      </c>
      <c r="Q4578" s="121">
        <v>524.09</v>
      </c>
    </row>
    <row r="4579" spans="1:17" ht="25.5" x14ac:dyDescent="0.2">
      <c r="A4579" t="str">
        <f t="shared" si="71"/>
        <v>2019_9999</v>
      </c>
      <c r="D4579" s="276">
        <v>4577</v>
      </c>
      <c r="E4579" s="121">
        <v>9999</v>
      </c>
      <c r="F4579" s="121" t="s">
        <v>394</v>
      </c>
      <c r="G4579" s="121">
        <v>9999</v>
      </c>
      <c r="H4579" s="121">
        <v>2019</v>
      </c>
      <c r="I4579" s="121">
        <v>0</v>
      </c>
      <c r="J4579" s="121">
        <v>330</v>
      </c>
      <c r="K4579" s="121">
        <v>487651.5</v>
      </c>
      <c r="L4579" s="121">
        <v>487651.5</v>
      </c>
      <c r="M4579" s="121">
        <v>277729711.32999998</v>
      </c>
      <c r="N4579" s="121">
        <v>150504507.03</v>
      </c>
      <c r="O4579" s="121">
        <v>159888130.06</v>
      </c>
      <c r="P4579" s="121">
        <v>137006472.75999999</v>
      </c>
      <c r="Q4579" s="121">
        <v>569.52</v>
      </c>
    </row>
    <row r="4580" spans="1:17" ht="25.5" x14ac:dyDescent="0.2">
      <c r="A4580" t="str">
        <f t="shared" si="71"/>
        <v>2020_9999</v>
      </c>
      <c r="D4580" s="276">
        <v>4578</v>
      </c>
      <c r="E4580" s="121">
        <v>9999</v>
      </c>
      <c r="F4580" s="121" t="s">
        <v>394</v>
      </c>
      <c r="G4580" s="121">
        <v>9999</v>
      </c>
      <c r="H4580" s="121">
        <v>2020</v>
      </c>
      <c r="I4580" s="121">
        <v>0</v>
      </c>
      <c r="J4580" s="121">
        <v>327</v>
      </c>
      <c r="K4580" s="121">
        <v>490094.4</v>
      </c>
      <c r="L4580" s="121">
        <v>490094.4</v>
      </c>
      <c r="M4580" s="121">
        <v>308775267.73000002</v>
      </c>
      <c r="N4580" s="121">
        <v>161660240.46000001</v>
      </c>
      <c r="O4580" s="121">
        <v>170226145.75999999</v>
      </c>
      <c r="P4580" s="121">
        <v>139180589.36000001</v>
      </c>
      <c r="Q4580" s="121">
        <v>630.03</v>
      </c>
    </row>
    <row r="4581" spans="1:17" ht="25.5" x14ac:dyDescent="0.2">
      <c r="A4581" t="str">
        <f t="shared" si="71"/>
        <v>2021_9999</v>
      </c>
      <c r="D4581" s="276">
        <v>4579</v>
      </c>
      <c r="E4581" s="121">
        <v>9999</v>
      </c>
      <c r="F4581" s="121" t="s">
        <v>394</v>
      </c>
      <c r="G4581" s="121">
        <v>9999</v>
      </c>
      <c r="H4581" s="121">
        <v>2021</v>
      </c>
      <c r="I4581" s="121">
        <v>0</v>
      </c>
      <c r="J4581" s="121">
        <v>327</v>
      </c>
      <c r="K4581" s="121">
        <v>484158.5</v>
      </c>
      <c r="L4581" s="121">
        <v>484158.5</v>
      </c>
      <c r="M4581" s="121">
        <v>334221228.81999999</v>
      </c>
      <c r="N4581" s="121">
        <v>175603567.69</v>
      </c>
      <c r="O4581" s="121">
        <v>182484872.66999999</v>
      </c>
      <c r="P4581" s="121">
        <v>157038911.58000001</v>
      </c>
      <c r="Q4581" s="121">
        <v>690.31</v>
      </c>
    </row>
    <row r="4582" spans="1:17" ht="25.5" x14ac:dyDescent="0.2">
      <c r="A4582" t="str">
        <f t="shared" si="71"/>
        <v>2022_9999</v>
      </c>
      <c r="D4582" s="276">
        <v>4580</v>
      </c>
      <c r="E4582" s="121">
        <v>9999</v>
      </c>
      <c r="F4582" s="121" t="s">
        <v>394</v>
      </c>
      <c r="G4582" s="121">
        <v>9999</v>
      </c>
      <c r="H4582" s="121">
        <v>2022</v>
      </c>
      <c r="I4582" s="121">
        <v>0</v>
      </c>
      <c r="J4582" s="121">
        <v>327</v>
      </c>
      <c r="K4582" s="121">
        <v>485630.4</v>
      </c>
      <c r="L4582" s="121">
        <v>485630.4</v>
      </c>
      <c r="M4582" s="121">
        <v>361164012.11000001</v>
      </c>
      <c r="N4582" s="121">
        <v>181647883.80000001</v>
      </c>
      <c r="O4582" s="121">
        <v>190517830.03</v>
      </c>
      <c r="P4582" s="121">
        <v>163575046.74000001</v>
      </c>
      <c r="Q4582" s="121">
        <v>743.7</v>
      </c>
    </row>
    <row r="4583" spans="1:17" ht="25.5" x14ac:dyDescent="0.2">
      <c r="A4583" t="str">
        <f t="shared" si="71"/>
        <v>2023_9999</v>
      </c>
      <c r="D4583" s="276">
        <v>4581</v>
      </c>
      <c r="E4583" s="121">
        <v>9999</v>
      </c>
      <c r="F4583" s="121" t="s">
        <v>394</v>
      </c>
      <c r="G4583" s="121">
        <v>9999</v>
      </c>
      <c r="H4583" s="121">
        <v>2023</v>
      </c>
      <c r="I4583" s="121">
        <v>0</v>
      </c>
      <c r="J4583" s="121">
        <v>328</v>
      </c>
      <c r="K4583" s="121">
        <v>486475.5</v>
      </c>
      <c r="L4583" s="121">
        <v>486475.5</v>
      </c>
      <c r="M4583" s="121">
        <v>392359608.77999997</v>
      </c>
      <c r="N4583" s="121">
        <v>216345710.31</v>
      </c>
      <c r="O4583" s="121">
        <v>228620836.36000001</v>
      </c>
      <c r="P4583" s="121">
        <v>197425239.69</v>
      </c>
      <c r="Q4583" s="121">
        <v>806.54</v>
      </c>
    </row>
    <row r="4584" spans="1:17" ht="25.5" x14ac:dyDescent="0.2">
      <c r="A4584" t="str">
        <f t="shared" si="71"/>
        <v>2024_9999</v>
      </c>
      <c r="D4584" s="276">
        <v>4582</v>
      </c>
      <c r="E4584" s="121">
        <v>9999</v>
      </c>
      <c r="F4584" s="121" t="s">
        <v>394</v>
      </c>
      <c r="G4584" s="121">
        <v>9999</v>
      </c>
      <c r="H4584" s="121">
        <v>2024</v>
      </c>
      <c r="I4584" s="121">
        <v>0</v>
      </c>
      <c r="J4584" s="121">
        <v>327</v>
      </c>
      <c r="K4584" s="121">
        <v>483698.7</v>
      </c>
      <c r="L4584" s="121">
        <v>483698.7</v>
      </c>
      <c r="M4584" s="121">
        <v>445522644.02999997</v>
      </c>
      <c r="N4584" s="121">
        <v>258611649.72</v>
      </c>
      <c r="O4584" s="121">
        <v>276273800.62</v>
      </c>
      <c r="P4584" s="121">
        <v>222060765.37</v>
      </c>
      <c r="Q4584" s="121">
        <v>921.07</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450A5-1035-4C11-8EE9-B13801911F41}">
  <sheetPr>
    <pageSetUpPr fitToPage="1"/>
  </sheetPr>
  <dimension ref="A1:AN76"/>
  <sheetViews>
    <sheetView showGridLines="0" topLeftCell="T3" zoomScale="85" zoomScaleNormal="85" workbookViewId="0">
      <selection activeCell="AK26" sqref="AK26"/>
    </sheetView>
  </sheetViews>
  <sheetFormatPr defaultColWidth="8.85546875" defaultRowHeight="12.75" x14ac:dyDescent="0.2"/>
  <cols>
    <col min="1" max="1" width="17.85546875" style="35" hidden="1" customWidth="1"/>
    <col min="2" max="2" width="33.5703125" style="35" hidden="1" customWidth="1"/>
    <col min="3" max="3" width="26.140625" style="35" hidden="1" customWidth="1"/>
    <col min="4" max="4" width="16.140625" style="35" hidden="1" customWidth="1"/>
    <col min="5" max="5" width="13.5703125" style="35" hidden="1" customWidth="1"/>
    <col min="6" max="6" width="23.7109375" style="35" hidden="1" customWidth="1"/>
    <col min="7" max="7" width="17.140625" style="35" hidden="1" customWidth="1"/>
    <col min="8" max="8" width="17.85546875" style="35" hidden="1" customWidth="1"/>
    <col min="9" max="9" width="25.5703125" style="35" hidden="1" customWidth="1"/>
    <col min="10" max="10" width="18.5703125" style="35" hidden="1" customWidth="1"/>
    <col min="11" max="11" width="18.140625" style="35" hidden="1" customWidth="1"/>
    <col min="12" max="12" width="20.5703125" style="35" hidden="1" customWidth="1"/>
    <col min="13" max="13" width="17.140625" style="35" hidden="1" customWidth="1"/>
    <col min="14" max="14" width="19.42578125" style="35" hidden="1" customWidth="1"/>
    <col min="15" max="15" width="16.28515625" style="35" hidden="1" customWidth="1"/>
    <col min="16" max="16" width="15.7109375" style="35" hidden="1" customWidth="1"/>
    <col min="17" max="17" width="11.5703125" style="35" hidden="1" customWidth="1"/>
    <col min="18" max="18" width="15.7109375" style="35" hidden="1" customWidth="1"/>
    <col min="19" max="19" width="14.28515625" style="35" hidden="1" customWidth="1"/>
    <col min="20" max="20" width="18.140625" style="209" customWidth="1"/>
    <col min="21" max="21" width="11.85546875" style="209" customWidth="1"/>
    <col min="22" max="23" width="12.85546875" style="35" customWidth="1"/>
    <col min="24" max="24" width="13.28515625" style="35" customWidth="1"/>
    <col min="25" max="25" width="11.85546875" style="35" customWidth="1"/>
    <col min="26" max="26" width="12.7109375" style="35" customWidth="1"/>
    <col min="27" max="27" width="11.85546875" style="35" customWidth="1"/>
    <col min="28" max="29" width="13.5703125" style="35" customWidth="1"/>
    <col min="30" max="30" width="14.140625" style="35" customWidth="1"/>
    <col min="31" max="31" width="18.140625" style="35" customWidth="1"/>
    <col min="32" max="32" width="14.42578125" style="196" customWidth="1"/>
    <col min="33" max="33" width="11.28515625" style="209" customWidth="1"/>
    <col min="34" max="35" width="12.5703125" style="196" customWidth="1"/>
    <col min="36" max="16384" width="8.85546875" style="35"/>
  </cols>
  <sheetData>
    <row r="1" spans="1:40" ht="18" x14ac:dyDescent="0.25">
      <c r="A1" s="438" t="s">
        <v>304</v>
      </c>
      <c r="B1" s="438"/>
      <c r="C1" s="438"/>
      <c r="D1" s="438"/>
      <c r="E1" s="438"/>
      <c r="F1" s="438"/>
      <c r="G1" s="438"/>
      <c r="H1" s="438"/>
      <c r="I1" s="438"/>
      <c r="J1" s="438"/>
      <c r="K1" s="438"/>
      <c r="L1" s="438"/>
      <c r="M1" s="438"/>
      <c r="N1" s="438"/>
      <c r="O1" s="438"/>
      <c r="P1" s="439"/>
      <c r="Q1" s="439"/>
      <c r="R1" s="439"/>
      <c r="S1" s="439"/>
      <c r="T1" s="207"/>
    </row>
    <row r="2" spans="1:40" ht="54.6" customHeight="1" x14ac:dyDescent="0.25">
      <c r="A2" s="438" t="s">
        <v>388</v>
      </c>
      <c r="B2" s="438"/>
      <c r="C2" s="438"/>
      <c r="D2" s="438"/>
      <c r="E2" s="438"/>
      <c r="F2" s="438"/>
      <c r="G2" s="438"/>
      <c r="H2" s="438"/>
      <c r="I2" s="438"/>
      <c r="J2" s="438"/>
      <c r="K2" s="438"/>
      <c r="L2" s="438"/>
      <c r="M2" s="438"/>
      <c r="N2" s="438"/>
      <c r="O2" s="438"/>
      <c r="P2" s="439"/>
      <c r="Q2" s="439"/>
      <c r="R2" s="439"/>
      <c r="S2" s="439"/>
      <c r="T2" s="207" t="e" vm="1">
        <v>#VALUE!</v>
      </c>
    </row>
    <row r="3" spans="1:40" ht="57" customHeight="1" x14ac:dyDescent="0.3">
      <c r="A3" s="139"/>
      <c r="B3" s="139"/>
      <c r="C3" s="139"/>
      <c r="D3" s="139"/>
      <c r="E3" s="139"/>
      <c r="F3" s="139"/>
      <c r="G3" s="139"/>
      <c r="H3" s="139"/>
      <c r="I3" s="139"/>
      <c r="J3" s="139"/>
      <c r="K3" s="139"/>
      <c r="L3" s="139"/>
      <c r="M3" s="139"/>
      <c r="N3" s="139"/>
      <c r="O3" s="139"/>
      <c r="P3" s="139"/>
      <c r="Q3" s="139"/>
      <c r="R3" s="139"/>
      <c r="S3" s="139"/>
      <c r="T3" s="208"/>
      <c r="U3" s="446" t="s">
        <v>545</v>
      </c>
      <c r="V3" s="446"/>
      <c r="W3" s="446"/>
      <c r="X3" s="446"/>
      <c r="Y3" s="446"/>
      <c r="Z3" s="446"/>
      <c r="AA3" s="446"/>
      <c r="AB3" s="446"/>
      <c r="AC3" s="446"/>
      <c r="AD3" s="446"/>
      <c r="AE3" s="446"/>
      <c r="AF3" s="446"/>
      <c r="AG3" s="446"/>
      <c r="AH3" s="446"/>
      <c r="AI3" s="446"/>
    </row>
    <row r="4" spans="1:40" ht="15" x14ac:dyDescent="0.25">
      <c r="A4" s="440" t="str">
        <f>CONCATENATE(Instructions!G16," ",Instructions!H16," ",Instructions!I16)</f>
        <v>FY 2011 to FY 2023</v>
      </c>
      <c r="B4" s="440"/>
      <c r="C4" s="440"/>
      <c r="D4" s="440"/>
      <c r="E4" s="440"/>
      <c r="F4" s="440"/>
      <c r="G4" s="440"/>
      <c r="H4" s="440"/>
      <c r="I4" s="440"/>
      <c r="J4" s="440"/>
      <c r="K4" s="440"/>
      <c r="L4" s="440"/>
      <c r="M4" s="440"/>
      <c r="N4" s="440"/>
      <c r="O4" s="440"/>
      <c r="P4" s="439"/>
      <c r="Q4" s="439"/>
      <c r="R4" s="439"/>
      <c r="S4" s="439"/>
      <c r="T4" s="207"/>
      <c r="AB4" s="433" t="s">
        <v>390</v>
      </c>
      <c r="AC4" s="433"/>
      <c r="AD4" s="433"/>
      <c r="AE4" s="146"/>
    </row>
    <row r="5" spans="1:40" ht="5.0999999999999996" customHeight="1" thickBot="1" x14ac:dyDescent="0.25"/>
    <row r="6" spans="1:40" ht="18.75" thickBot="1" x14ac:dyDescent="0.3">
      <c r="A6" s="49">
        <f>VLOOKUP(AC6,List!M:R,6,FALSE)</f>
        <v>2673</v>
      </c>
      <c r="C6" s="68"/>
      <c r="D6" s="69"/>
      <c r="E6" s="69"/>
      <c r="F6" s="434" t="s">
        <v>215</v>
      </c>
      <c r="G6" s="435"/>
      <c r="H6" s="435"/>
      <c r="I6" s="435"/>
      <c r="J6" s="435"/>
      <c r="K6" s="436"/>
      <c r="L6" s="437"/>
      <c r="M6" s="69"/>
      <c r="N6" s="69"/>
      <c r="O6" s="69"/>
      <c r="P6" s="69"/>
      <c r="Q6" s="69"/>
      <c r="R6" s="69"/>
      <c r="S6" s="70"/>
      <c r="AB6" s="139"/>
      <c r="AC6" s="443" t="s">
        <v>182</v>
      </c>
      <c r="AD6" s="444"/>
      <c r="AE6" s="445"/>
      <c r="AF6" s="217"/>
      <c r="AG6" s="236"/>
      <c r="AH6" s="218"/>
      <c r="AI6" s="218"/>
      <c r="AJ6" s="219"/>
      <c r="AK6" s="139"/>
      <c r="AL6" s="139"/>
      <c r="AM6" s="139"/>
      <c r="AN6" s="139"/>
    </row>
    <row r="7" spans="1:40" ht="9" customHeight="1" x14ac:dyDescent="0.2">
      <c r="C7" s="71"/>
      <c r="S7" s="72"/>
      <c r="AB7" s="139"/>
      <c r="AC7" s="139"/>
      <c r="AD7" s="139"/>
      <c r="AE7" s="139"/>
      <c r="AF7" s="197"/>
      <c r="AG7" s="208"/>
      <c r="AH7" s="197"/>
      <c r="AI7" s="197"/>
      <c r="AJ7" s="139"/>
      <c r="AK7" s="139"/>
      <c r="AL7" s="139"/>
      <c r="AM7" s="139"/>
      <c r="AN7" s="139"/>
    </row>
    <row r="8" spans="1:40" s="66" customFormat="1" ht="59.1" customHeight="1" x14ac:dyDescent="0.2">
      <c r="C8" s="80" t="s">
        <v>389</v>
      </c>
      <c r="D8" s="74"/>
      <c r="E8" s="73" t="s">
        <v>404</v>
      </c>
      <c r="F8" s="73"/>
      <c r="G8" s="73" t="s">
        <v>405</v>
      </c>
      <c r="H8" s="73"/>
      <c r="I8" s="73" t="s">
        <v>361</v>
      </c>
      <c r="J8" s="73"/>
      <c r="K8" s="73" t="s">
        <v>362</v>
      </c>
      <c r="L8" s="73" t="s">
        <v>519</v>
      </c>
      <c r="M8" s="73" t="s">
        <v>363</v>
      </c>
      <c r="N8" s="73"/>
      <c r="O8" s="113" t="s">
        <v>364</v>
      </c>
      <c r="P8" s="73"/>
      <c r="Q8" s="73" t="s">
        <v>365</v>
      </c>
      <c r="R8" s="73"/>
      <c r="S8" s="81" t="str">
        <f>ServedEnr_Compare!O7</f>
        <v>Balance as a Percentage of Expenditures</v>
      </c>
      <c r="T8" s="210"/>
      <c r="U8" s="205" t="s">
        <v>389</v>
      </c>
      <c r="V8" s="206" t="s">
        <v>367</v>
      </c>
      <c r="W8" s="206" t="s">
        <v>577</v>
      </c>
      <c r="X8" s="206" t="s">
        <v>361</v>
      </c>
      <c r="Y8" s="206" t="s">
        <v>524</v>
      </c>
      <c r="Z8" s="206" t="s">
        <v>528</v>
      </c>
      <c r="AA8" s="204"/>
      <c r="AB8" s="203" t="s">
        <v>525</v>
      </c>
      <c r="AC8" s="203" t="s">
        <v>526</v>
      </c>
      <c r="AD8" s="221" t="s">
        <v>527</v>
      </c>
      <c r="AE8" s="441" t="s">
        <v>523</v>
      </c>
      <c r="AF8" s="442"/>
      <c r="AG8" s="237" t="s">
        <v>520</v>
      </c>
      <c r="AH8" s="203" t="s">
        <v>440</v>
      </c>
      <c r="AI8" s="203" t="s">
        <v>518</v>
      </c>
      <c r="AJ8" s="140"/>
      <c r="AK8" s="137"/>
      <c r="AL8" s="137"/>
      <c r="AM8" s="137"/>
      <c r="AN8" s="137"/>
    </row>
    <row r="9" spans="1:40" s="66" customFormat="1" hidden="1" x14ac:dyDescent="0.2">
      <c r="C9" s="82"/>
      <c r="D9" s="74"/>
      <c r="E9" s="75">
        <f>Data_Drop_History!K1</f>
        <v>11</v>
      </c>
      <c r="F9" s="75"/>
      <c r="G9" s="75">
        <f>E9+1</f>
        <v>12</v>
      </c>
      <c r="H9" s="75"/>
      <c r="I9" s="75">
        <f>Data_Drop_History!N1</f>
        <v>14</v>
      </c>
      <c r="J9" s="75"/>
      <c r="K9" s="75">
        <f>I9+1</f>
        <v>15</v>
      </c>
      <c r="L9" s="75"/>
      <c r="M9" s="75">
        <f>K9+1</f>
        <v>16</v>
      </c>
      <c r="N9" s="75"/>
      <c r="O9" s="114">
        <f>Data_Drop_History!M1</f>
        <v>13</v>
      </c>
      <c r="P9" s="75"/>
      <c r="Q9" s="75">
        <f>Data_Drop_History!Q1</f>
        <v>17</v>
      </c>
      <c r="R9" s="75"/>
      <c r="S9" s="83"/>
      <c r="T9" s="211"/>
      <c r="U9" s="220"/>
      <c r="V9" s="202"/>
      <c r="W9" s="202"/>
      <c r="X9" s="202"/>
      <c r="Y9" s="202"/>
      <c r="Z9" s="202"/>
      <c r="AA9" s="202"/>
      <c r="AB9" s="140"/>
      <c r="AC9" s="140"/>
      <c r="AD9" s="140"/>
      <c r="AE9" s="140"/>
      <c r="AF9" s="198"/>
      <c r="AG9" s="238"/>
      <c r="AH9" s="198"/>
      <c r="AI9" s="198"/>
      <c r="AJ9" s="140"/>
      <c r="AK9" s="137"/>
      <c r="AL9" s="137"/>
      <c r="AM9" s="137"/>
      <c r="AN9" s="137"/>
    </row>
    <row r="10" spans="1:40" s="66" customFormat="1" ht="6" customHeight="1" thickBot="1" x14ac:dyDescent="0.25">
      <c r="C10" s="82"/>
      <c r="D10" s="74"/>
      <c r="E10" s="76"/>
      <c r="F10" s="76"/>
      <c r="G10" s="76"/>
      <c r="H10" s="73"/>
      <c r="I10" s="73"/>
      <c r="J10" s="73"/>
      <c r="K10" s="73"/>
      <c r="L10" s="73"/>
      <c r="M10" s="73"/>
      <c r="N10" s="73"/>
      <c r="O10" s="113"/>
      <c r="P10" s="73"/>
      <c r="Q10" s="73"/>
      <c r="R10" s="73"/>
      <c r="S10" s="81"/>
      <c r="T10" s="210"/>
      <c r="U10" s="220"/>
      <c r="V10" s="202"/>
      <c r="W10" s="202"/>
      <c r="X10" s="202"/>
      <c r="Y10" s="202"/>
      <c r="Z10" s="202"/>
      <c r="AA10" s="202"/>
      <c r="AB10" s="140"/>
      <c r="AC10" s="140"/>
      <c r="AD10" s="142"/>
      <c r="AE10" s="142"/>
      <c r="AF10" s="199"/>
      <c r="AG10" s="239"/>
      <c r="AH10" s="199"/>
      <c r="AI10" s="199"/>
      <c r="AJ10" s="142"/>
      <c r="AK10" s="143"/>
      <c r="AL10" s="143"/>
      <c r="AM10" s="143"/>
      <c r="AN10" s="137"/>
    </row>
    <row r="11" spans="1:40" ht="21" customHeight="1" thickTop="1" x14ac:dyDescent="0.2">
      <c r="A11" s="35" t="str">
        <f>CONCATENATE(C11,"_",$A$6)</f>
        <v>2011_2673</v>
      </c>
      <c r="C11" s="84">
        <v>2011</v>
      </c>
      <c r="D11" s="77"/>
      <c r="E11" s="78">
        <f>VLOOKUP($A11,Data_Drop_History!$A:$Q,zzzz!E$9,FALSE)</f>
        <v>679.3</v>
      </c>
      <c r="F11" s="78"/>
      <c r="G11" s="78">
        <f>VLOOKUP($A11,Data_Drop_History!$A:$Q,zzzz!G$9,FALSE)</f>
        <v>674.4</v>
      </c>
      <c r="H11" s="77"/>
      <c r="I11" s="79">
        <f>VLOOKUP($A11,Data_Drop_History!$A:$Q,zzzz!I$9,FALSE)</f>
        <v>130264.54</v>
      </c>
      <c r="J11" s="79"/>
      <c r="K11" s="79">
        <f>VLOOKUP($A11,Data_Drop_History!$A:$Q,zzzz!K$9,FALSE)</f>
        <v>147529.67000000001</v>
      </c>
      <c r="L11" s="79">
        <f t="shared" ref="L11:L19" si="0">IFERROR(K11-I11,K11)</f>
        <v>17265.130000000019</v>
      </c>
      <c r="M11" s="79">
        <f>VLOOKUP($A11,Data_Drop_History!$A:$Q,zzzz!M$9,FALSE)</f>
        <v>146936.23000000001</v>
      </c>
      <c r="N11" s="79"/>
      <c r="O11" s="115">
        <f>VLOOKUP($A11,Data_Drop_History!$A:$Q,zzzz!O$9,FALSE)</f>
        <v>214736.31</v>
      </c>
      <c r="P11" s="79"/>
      <c r="Q11" s="79">
        <f>VLOOKUP($A11,Data_Drop_History!$A:$Q,zzzz!Q$9,FALSE)</f>
        <v>316.11</v>
      </c>
      <c r="R11" s="79"/>
      <c r="S11" s="116">
        <f t="shared" ref="S11:S20" si="1">O11/M11</f>
        <v>1.4614252046619134</v>
      </c>
      <c r="T11" s="212"/>
      <c r="U11" s="255">
        <v>2011</v>
      </c>
      <c r="V11" s="248">
        <f>M11</f>
        <v>146936.23000000001</v>
      </c>
      <c r="W11" s="248"/>
      <c r="X11" s="248">
        <f>I11</f>
        <v>130264.54</v>
      </c>
      <c r="Y11" s="248">
        <f>L11</f>
        <v>17265.130000000019</v>
      </c>
      <c r="Z11" s="248">
        <f>X11+Y11</f>
        <v>147529.67000000001</v>
      </c>
      <c r="AA11" s="256"/>
      <c r="AB11" s="257"/>
      <c r="AC11" s="257"/>
      <c r="AD11" s="257"/>
      <c r="AE11" s="257"/>
      <c r="AF11" s="258"/>
      <c r="AG11" s="259"/>
      <c r="AH11" s="258"/>
      <c r="AI11" s="258">
        <f>O11</f>
        <v>214736.31</v>
      </c>
      <c r="AJ11" s="141"/>
      <c r="AK11" s="138"/>
      <c r="AL11" s="138"/>
      <c r="AM11" s="138"/>
      <c r="AN11" s="139"/>
    </row>
    <row r="12" spans="1:40" ht="21" customHeight="1" x14ac:dyDescent="0.2">
      <c r="A12" s="35" t="str">
        <f>CONCATENATE(C12,"_",$A$6)</f>
        <v>2012_2673</v>
      </c>
      <c r="C12" s="84">
        <f>C11+1</f>
        <v>2012</v>
      </c>
      <c r="D12" s="77"/>
      <c r="E12" s="78">
        <f>VLOOKUP($A12,Data_Drop_History!$A:$Q,zzzz!E$9,FALSE)</f>
        <v>688.3</v>
      </c>
      <c r="F12" s="78"/>
      <c r="G12" s="78">
        <f>VLOOKUP($A12,Data_Drop_History!$A:$Q,zzzz!G$9,FALSE)</f>
        <v>691.3</v>
      </c>
      <c r="H12" s="77"/>
      <c r="I12" s="79">
        <f>VLOOKUP($A12,Data_Drop_History!$A:$Q,zzzz!I$9,FALSE)</f>
        <v>65018.6</v>
      </c>
      <c r="J12" s="79"/>
      <c r="K12" s="79">
        <f>VLOOKUP($A12,Data_Drop_History!$A:$Q,zzzz!K$9,FALSE)</f>
        <v>79680.22</v>
      </c>
      <c r="L12" s="79">
        <f t="shared" si="0"/>
        <v>14661.620000000003</v>
      </c>
      <c r="M12" s="79">
        <f>VLOOKUP($A12,Data_Drop_History!$A:$Q,zzzz!M$9,FALSE)</f>
        <v>182870.83</v>
      </c>
      <c r="N12" s="79"/>
      <c r="O12" s="115">
        <f>VLOOKUP($A12,Data_Drop_History!$A:$Q,zzzz!O$9,FALSE)</f>
        <v>111545.7</v>
      </c>
      <c r="P12" s="79"/>
      <c r="Q12" s="79">
        <f>VLOOKUP($A12,Data_Drop_History!$A:$Q,zzzz!Q$9,FALSE)</f>
        <v>162.06</v>
      </c>
      <c r="R12" s="79"/>
      <c r="S12" s="116">
        <f t="shared" si="1"/>
        <v>0.60996988967567989</v>
      </c>
      <c r="T12" s="212"/>
      <c r="U12" s="260">
        <v>2012</v>
      </c>
      <c r="V12" s="247">
        <f t="shared" ref="V12:V24" si="2">M12</f>
        <v>182870.83</v>
      </c>
      <c r="W12" s="338">
        <f>(V12-V11)/V11</f>
        <v>0.24455915331433217</v>
      </c>
      <c r="X12" s="247">
        <f t="shared" ref="X12:X14" si="3">I12</f>
        <v>65018.6</v>
      </c>
      <c r="Y12" s="247">
        <f t="shared" ref="Y12:Y24" si="4">L12</f>
        <v>14661.620000000003</v>
      </c>
      <c r="Z12" s="247">
        <f t="shared" ref="Z12:Z22" si="5">X12+Y12</f>
        <v>79680.22</v>
      </c>
      <c r="AA12" s="261"/>
      <c r="AB12" s="262"/>
      <c r="AC12" s="262"/>
      <c r="AD12" s="262"/>
      <c r="AE12" s="262"/>
      <c r="AF12" s="254"/>
      <c r="AG12" s="263"/>
      <c r="AH12" s="254"/>
      <c r="AI12" s="254">
        <f t="shared" ref="AI12:AI13" si="6">O12</f>
        <v>111545.7</v>
      </c>
      <c r="AJ12" s="141"/>
      <c r="AK12" s="138"/>
      <c r="AL12" s="138"/>
      <c r="AM12" s="138"/>
      <c r="AN12" s="139"/>
    </row>
    <row r="13" spans="1:40" ht="21" customHeight="1" x14ac:dyDescent="0.2">
      <c r="A13" s="35" t="str">
        <f>CONCATENATE(C13,"_",$A$6)</f>
        <v>2013_2673</v>
      </c>
      <c r="C13" s="84">
        <f t="shared" ref="C13:C24" si="7">C12+1</f>
        <v>2013</v>
      </c>
      <c r="D13" s="77"/>
      <c r="E13" s="78">
        <f>VLOOKUP($A13,Data_Drop_History!$A:$Q,zzzz!E$9,FALSE)</f>
        <v>672.2</v>
      </c>
      <c r="F13" s="78"/>
      <c r="G13" s="78">
        <f>VLOOKUP($A13,Data_Drop_History!$A:$Q,zzzz!G$9,FALSE)</f>
        <v>673.2</v>
      </c>
      <c r="H13" s="77"/>
      <c r="I13" s="79">
        <f>VLOOKUP($A13,Data_Drop_History!$A:$Q,zzzz!I$9,FALSE)</f>
        <v>199895.62</v>
      </c>
      <c r="J13" s="79"/>
      <c r="K13" s="79">
        <f>VLOOKUP($A13,Data_Drop_History!$A:$Q,zzzz!K$9,FALSE)</f>
        <v>205994.46</v>
      </c>
      <c r="L13" s="79">
        <f t="shared" si="0"/>
        <v>6098.8399999999965</v>
      </c>
      <c r="M13" s="79">
        <f>VLOOKUP($A13,Data_Drop_History!$A:$Q,zzzz!M$9,FALSE)</f>
        <v>162876.82</v>
      </c>
      <c r="N13" s="79"/>
      <c r="O13" s="115">
        <f>VLOOKUP($A13,Data_Drop_History!$A:$Q,zzzz!O$9,FALSE)</f>
        <v>154663.34</v>
      </c>
      <c r="P13" s="79"/>
      <c r="Q13" s="79">
        <f>VLOOKUP($A13,Data_Drop_History!$A:$Q,zzzz!Q$9,FALSE)</f>
        <v>230.09</v>
      </c>
      <c r="R13" s="79"/>
      <c r="S13" s="116">
        <f t="shared" si="1"/>
        <v>0.94957244376455774</v>
      </c>
      <c r="T13" s="212"/>
      <c r="U13" s="260">
        <v>2013</v>
      </c>
      <c r="V13" s="247">
        <f t="shared" si="2"/>
        <v>162876.82</v>
      </c>
      <c r="W13" s="338">
        <f t="shared" ref="W13:W24" si="8">(V13-V12)/V12</f>
        <v>-0.10933405836239701</v>
      </c>
      <c r="X13" s="247">
        <f t="shared" si="3"/>
        <v>199895.62</v>
      </c>
      <c r="Y13" s="247">
        <f t="shared" si="4"/>
        <v>6098.8399999999965</v>
      </c>
      <c r="Z13" s="247">
        <f t="shared" si="5"/>
        <v>205994.46</v>
      </c>
      <c r="AA13" s="261"/>
      <c r="AB13" s="262"/>
      <c r="AC13" s="262"/>
      <c r="AD13" s="262"/>
      <c r="AE13" s="262"/>
      <c r="AF13" s="254"/>
      <c r="AG13" s="263"/>
      <c r="AH13" s="254"/>
      <c r="AI13" s="254">
        <f t="shared" si="6"/>
        <v>154663.34</v>
      </c>
      <c r="AJ13" s="141"/>
      <c r="AK13" s="138"/>
      <c r="AL13" s="138"/>
      <c r="AM13" s="138"/>
      <c r="AN13" s="139"/>
    </row>
    <row r="14" spans="1:40" ht="21" customHeight="1" x14ac:dyDescent="0.2">
      <c r="A14" s="35" t="str">
        <f>CONCATENATE(C14,"_",$A$6)</f>
        <v>2014_2673</v>
      </c>
      <c r="C14" s="84">
        <f t="shared" si="7"/>
        <v>2014</v>
      </c>
      <c r="D14" s="77"/>
      <c r="E14" s="78">
        <f>VLOOKUP($A14,Data_Drop_History!$A:$Q,zzzz!E$9,FALSE)</f>
        <v>677.3</v>
      </c>
      <c r="F14" s="78"/>
      <c r="G14" s="78">
        <f>VLOOKUP($A14,Data_Drop_History!$A:$Q,zzzz!G$9,FALSE)</f>
        <v>671.3</v>
      </c>
      <c r="H14" s="77"/>
      <c r="I14" s="79">
        <f>VLOOKUP($A14,Data_Drop_History!$A:$Q,zzzz!I$9,FALSE)</f>
        <v>150041.56</v>
      </c>
      <c r="J14" s="79"/>
      <c r="K14" s="79">
        <f>VLOOKUP($A14,Data_Drop_History!$A:$Q,zzzz!K$9,FALSE)</f>
        <v>156732.15</v>
      </c>
      <c r="L14" s="79">
        <f t="shared" si="0"/>
        <v>6690.5899999999965</v>
      </c>
      <c r="M14" s="79">
        <f>VLOOKUP($A14,Data_Drop_History!$A:$Q,zzzz!M$9,FALSE)</f>
        <v>204359.58</v>
      </c>
      <c r="N14" s="79"/>
      <c r="O14" s="115">
        <f>VLOOKUP($A14,Data_Drop_History!$A:$Q,zzzz!O$9,FALSE)</f>
        <v>107035.91</v>
      </c>
      <c r="P14" s="79"/>
      <c r="Q14" s="79">
        <f>VLOOKUP($A14,Data_Drop_History!$A:$Q,zzzz!Q$9,FALSE)</f>
        <v>158.03</v>
      </c>
      <c r="R14" s="79"/>
      <c r="S14" s="116">
        <f t="shared" si="1"/>
        <v>0.5237626246834135</v>
      </c>
      <c r="T14" s="212" t="s">
        <v>521</v>
      </c>
      <c r="U14" s="246">
        <v>2014</v>
      </c>
      <c r="V14" s="247">
        <f t="shared" si="2"/>
        <v>204359.58</v>
      </c>
      <c r="W14" s="338">
        <f t="shared" si="8"/>
        <v>0.25468792919704586</v>
      </c>
      <c r="X14" s="247">
        <f t="shared" si="3"/>
        <v>150041.56</v>
      </c>
      <c r="Y14" s="247">
        <f t="shared" si="4"/>
        <v>6690.5899999999965</v>
      </c>
      <c r="Z14" s="247">
        <f t="shared" si="5"/>
        <v>156732.15</v>
      </c>
      <c r="AA14" s="249"/>
      <c r="AB14" s="250"/>
      <c r="AC14" s="250"/>
      <c r="AD14" s="251"/>
      <c r="AE14" s="252"/>
      <c r="AF14" s="250"/>
      <c r="AG14" s="253"/>
      <c r="AH14" s="250"/>
      <c r="AI14" s="254">
        <f>O14</f>
        <v>107035.91</v>
      </c>
      <c r="AJ14" s="141"/>
      <c r="AK14" s="138"/>
      <c r="AL14" s="138"/>
      <c r="AM14" s="138"/>
      <c r="AN14" s="139"/>
    </row>
    <row r="15" spans="1:40" ht="21" customHeight="1" x14ac:dyDescent="0.2">
      <c r="A15" s="35" t="str">
        <f t="shared" ref="A15:A24" si="9">CONCATENATE(C15,"_",$A$6)</f>
        <v>2015_2673</v>
      </c>
      <c r="C15" s="84">
        <f t="shared" si="7"/>
        <v>2015</v>
      </c>
      <c r="D15" s="77"/>
      <c r="E15" s="78">
        <f>VLOOKUP($A15,Data_Drop_History!$A:$Q,zzzz!E$9,FALSE)</f>
        <v>668.6</v>
      </c>
      <c r="F15" s="78"/>
      <c r="G15" s="78">
        <f>VLOOKUP($A15,Data_Drop_History!$A:$Q,zzzz!G$9,FALSE)</f>
        <v>653</v>
      </c>
      <c r="H15" s="77"/>
      <c r="I15" s="79">
        <f>VLOOKUP($A15,Data_Drop_History!$A:$Q,zzzz!I$9,FALSE)</f>
        <v>201399.22</v>
      </c>
      <c r="J15" s="79"/>
      <c r="K15" s="79">
        <f>VLOOKUP($A15,Data_Drop_History!$A:$Q,zzzz!K$9,FALSE)</f>
        <v>209645.9</v>
      </c>
      <c r="L15" s="79">
        <f t="shared" si="0"/>
        <v>8246.679999999993</v>
      </c>
      <c r="M15" s="79">
        <f>VLOOKUP($A15,Data_Drop_History!$A:$Q,zzzz!M$9,FALSE)</f>
        <v>184247</v>
      </c>
      <c r="N15" s="79"/>
      <c r="O15" s="115">
        <f>VLOOKUP($A15,Data_Drop_History!$A:$Q,zzzz!O$9,FALSE)</f>
        <v>132434.81</v>
      </c>
      <c r="P15" s="79"/>
      <c r="Q15" s="79">
        <f>VLOOKUP($A15,Data_Drop_History!$A:$Q,zzzz!Q$9,FALSE)</f>
        <v>198.08</v>
      </c>
      <c r="R15" s="79"/>
      <c r="S15" s="116">
        <f t="shared" si="1"/>
        <v>0.71878950539221809</v>
      </c>
      <c r="T15" s="212" t="s">
        <v>540</v>
      </c>
      <c r="U15" s="226">
        <v>2015</v>
      </c>
      <c r="V15" s="222">
        <f t="shared" si="2"/>
        <v>184247</v>
      </c>
      <c r="W15" s="338">
        <f t="shared" si="8"/>
        <v>-9.8417602933026135E-2</v>
      </c>
      <c r="X15" s="223">
        <f>AH15</f>
        <v>140946.98799999998</v>
      </c>
      <c r="Y15" s="222">
        <f t="shared" si="4"/>
        <v>8246.679999999993</v>
      </c>
      <c r="Z15" s="222">
        <f t="shared" si="5"/>
        <v>149193.66799999998</v>
      </c>
      <c r="AA15" s="227"/>
      <c r="AB15" s="224">
        <f>AVERAGE(V11:V13)</f>
        <v>164227.96</v>
      </c>
      <c r="AC15" s="228">
        <v>1.8</v>
      </c>
      <c r="AD15" s="224">
        <f>AB15*AC15</f>
        <v>295610.32799999998</v>
      </c>
      <c r="AE15" s="229" t="str">
        <f>CONCATENATE(U15-2," Fund Balance")</f>
        <v>2013 Fund Balance</v>
      </c>
      <c r="AF15" s="225">
        <f>AI13</f>
        <v>154663.34</v>
      </c>
      <c r="AG15" s="240" t="str">
        <f>IF(AD15&gt;AF15,"Y","N")</f>
        <v>Y</v>
      </c>
      <c r="AH15" s="225">
        <f>IF(AG15="N",0,AD15-AF15)</f>
        <v>140946.98799999998</v>
      </c>
      <c r="AI15" s="225">
        <f>AI14+X15+Y15-V15</f>
        <v>71982.57799999998</v>
      </c>
      <c r="AJ15" s="141"/>
      <c r="AK15" s="138"/>
      <c r="AL15" s="138"/>
      <c r="AM15" s="138"/>
      <c r="AN15" s="139"/>
    </row>
    <row r="16" spans="1:40" ht="21" customHeight="1" x14ac:dyDescent="0.2">
      <c r="A16" s="35" t="str">
        <f t="shared" si="9"/>
        <v>2016_2673</v>
      </c>
      <c r="C16" s="84">
        <f t="shared" si="7"/>
        <v>2016</v>
      </c>
      <c r="D16" s="77"/>
      <c r="E16" s="78">
        <f>VLOOKUP($A16,Data_Drop_History!$A:$Q,zzzz!E$9,FALSE)</f>
        <v>660.3</v>
      </c>
      <c r="F16" s="78"/>
      <c r="G16" s="78">
        <f>VLOOKUP($A16,Data_Drop_History!$A:$Q,zzzz!G$9,FALSE)</f>
        <v>648.5</v>
      </c>
      <c r="H16" s="77"/>
      <c r="I16" s="79">
        <f>VLOOKUP($A16,Data_Drop_History!$A:$Q,zzzz!I$9,FALSE)</f>
        <v>350023.89</v>
      </c>
      <c r="J16" s="79"/>
      <c r="K16" s="79">
        <f>VLOOKUP($A16,Data_Drop_History!$A:$Q,zzzz!K$9,FALSE)</f>
        <v>373604.97</v>
      </c>
      <c r="L16" s="79">
        <f t="shared" si="0"/>
        <v>23581.079999999958</v>
      </c>
      <c r="M16" s="79">
        <f>VLOOKUP($A16,Data_Drop_History!$A:$Q,zzzz!M$9,FALSE)</f>
        <v>325595.03999999998</v>
      </c>
      <c r="N16" s="79"/>
      <c r="O16" s="115">
        <f>VLOOKUP($A16,Data_Drop_History!$A:$Q,zzzz!O$9,FALSE)</f>
        <v>180444.74</v>
      </c>
      <c r="P16" s="79"/>
      <c r="Q16" s="79">
        <f>VLOOKUP($A16,Data_Drop_History!$A:$Q,zzzz!Q$9,FALSE)</f>
        <v>273.27999999999997</v>
      </c>
      <c r="R16" s="79"/>
      <c r="S16" s="116">
        <f t="shared" si="1"/>
        <v>0.55419990427372601</v>
      </c>
      <c r="T16" s="212"/>
      <c r="U16" s="226">
        <v>2016</v>
      </c>
      <c r="V16" s="222">
        <f t="shared" si="2"/>
        <v>325595.03999999998</v>
      </c>
      <c r="W16" s="338">
        <f t="shared" si="8"/>
        <v>0.76716603255412563</v>
      </c>
      <c r="X16" s="223">
        <f t="shared" ref="X16:X22" si="10">AH16</f>
        <v>213859.97416666665</v>
      </c>
      <c r="Y16" s="222">
        <f t="shared" si="4"/>
        <v>23581.079999999958</v>
      </c>
      <c r="Z16" s="222">
        <f t="shared" si="5"/>
        <v>237441.05416666661</v>
      </c>
      <c r="AA16" s="227"/>
      <c r="AB16" s="224">
        <f t="shared" ref="AB16:AB22" si="11">AVERAGE(V12:V14)</f>
        <v>183369.07666666666</v>
      </c>
      <c r="AC16" s="228">
        <v>1.75</v>
      </c>
      <c r="AD16" s="224">
        <f t="shared" ref="AD16:AD24" si="12">AB16*AC16</f>
        <v>320895.88416666666</v>
      </c>
      <c r="AE16" s="229" t="str">
        <f t="shared" ref="AE16:AE20" si="13">CONCATENATE(U16-2," Fund Balance")</f>
        <v>2014 Fund Balance</v>
      </c>
      <c r="AF16" s="225">
        <f>AI14</f>
        <v>107035.91</v>
      </c>
      <c r="AG16" s="240" t="str">
        <f t="shared" ref="AG16:AG24" si="14">IF(AD16&gt;AF16,"Y","N")</f>
        <v>Y</v>
      </c>
      <c r="AH16" s="225">
        <f>IF(AG16="N",0,AD16-AF16)</f>
        <v>213859.97416666665</v>
      </c>
      <c r="AI16" s="225">
        <f t="shared" ref="AI16:AI24" si="15">AI15+X16+Y16-V16</f>
        <v>-16171.407833333418</v>
      </c>
      <c r="AJ16" s="141"/>
      <c r="AK16" s="138"/>
      <c r="AL16" s="138"/>
      <c r="AM16" s="138"/>
      <c r="AN16" s="139"/>
    </row>
    <row r="17" spans="1:40" ht="21" customHeight="1" x14ac:dyDescent="0.2">
      <c r="A17" s="35" t="str">
        <f t="shared" si="9"/>
        <v>2017_2673</v>
      </c>
      <c r="C17" s="84">
        <f t="shared" si="7"/>
        <v>2017</v>
      </c>
      <c r="D17" s="77"/>
      <c r="E17" s="78">
        <f>VLOOKUP($A17,Data_Drop_History!$A:$Q,zzzz!E$9,FALSE)</f>
        <v>663.5</v>
      </c>
      <c r="F17" s="78"/>
      <c r="G17" s="78">
        <f>VLOOKUP($A17,Data_Drop_History!$A:$Q,zzzz!G$9,FALSE)</f>
        <v>646.9</v>
      </c>
      <c r="H17" s="77"/>
      <c r="I17" s="79">
        <f>VLOOKUP($A17,Data_Drop_History!$A:$Q,zzzz!I$9,FALSE)</f>
        <v>343144.19</v>
      </c>
      <c r="J17" s="79"/>
      <c r="K17" s="79">
        <f>VLOOKUP($A17,Data_Drop_History!$A:$Q,zzzz!K$9,FALSE)</f>
        <v>371981.08</v>
      </c>
      <c r="L17" s="79">
        <f t="shared" si="0"/>
        <v>28836.890000000014</v>
      </c>
      <c r="M17" s="79">
        <f>VLOOKUP($A17,Data_Drop_History!$A:$Q,zzzz!M$9,FALSE)</f>
        <v>335005.93</v>
      </c>
      <c r="N17" s="79"/>
      <c r="O17" s="115">
        <f>VLOOKUP($A17,Data_Drop_History!$A:$Q,zzzz!O$9,FALSE)</f>
        <v>217419.89</v>
      </c>
      <c r="P17" s="79"/>
      <c r="Q17" s="79">
        <f>VLOOKUP($A17,Data_Drop_History!$A:$Q,zzzz!Q$9,FALSE)</f>
        <v>327.69</v>
      </c>
      <c r="R17" s="79"/>
      <c r="S17" s="116">
        <f t="shared" si="1"/>
        <v>0.64900310869124023</v>
      </c>
      <c r="T17" s="212"/>
      <c r="U17" s="226">
        <v>2017</v>
      </c>
      <c r="V17" s="222">
        <f t="shared" si="2"/>
        <v>335005.93</v>
      </c>
      <c r="W17" s="338">
        <f t="shared" si="8"/>
        <v>2.8903665117257359E-2</v>
      </c>
      <c r="X17" s="223">
        <f t="shared" si="10"/>
        <v>240524.68200000003</v>
      </c>
      <c r="Y17" s="222">
        <f t="shared" si="4"/>
        <v>28836.890000000014</v>
      </c>
      <c r="Z17" s="222">
        <f t="shared" si="5"/>
        <v>269361.57200000004</v>
      </c>
      <c r="AA17" s="227"/>
      <c r="AB17" s="224">
        <f t="shared" si="11"/>
        <v>183827.80000000002</v>
      </c>
      <c r="AC17" s="228">
        <v>1.7</v>
      </c>
      <c r="AD17" s="224">
        <f t="shared" si="12"/>
        <v>312507.26</v>
      </c>
      <c r="AE17" s="229" t="str">
        <f t="shared" si="13"/>
        <v>2015 Fund Balance</v>
      </c>
      <c r="AF17" s="225">
        <f>AI15</f>
        <v>71982.57799999998</v>
      </c>
      <c r="AG17" s="240" t="str">
        <f t="shared" si="14"/>
        <v>Y</v>
      </c>
      <c r="AH17" s="225">
        <f t="shared" ref="AH17:AH24" si="16">IF(AG17="N",0,AD17-AF17)</f>
        <v>240524.68200000003</v>
      </c>
      <c r="AI17" s="225">
        <f t="shared" si="15"/>
        <v>-81815.765833333367</v>
      </c>
      <c r="AJ17" s="141"/>
      <c r="AK17" s="138"/>
      <c r="AL17" s="138"/>
      <c r="AM17" s="138"/>
      <c r="AN17" s="139"/>
    </row>
    <row r="18" spans="1:40" ht="21" customHeight="1" x14ac:dyDescent="0.2">
      <c r="A18" s="35" t="str">
        <f t="shared" si="9"/>
        <v>2018_2673</v>
      </c>
      <c r="C18" s="84">
        <f t="shared" si="7"/>
        <v>2018</v>
      </c>
      <c r="D18" s="77"/>
      <c r="E18" s="78">
        <f>VLOOKUP($A18,Data_Drop_History!$A:$Q,zzzz!E$9,FALSE)</f>
        <v>643.79999999999995</v>
      </c>
      <c r="F18" s="78"/>
      <c r="G18" s="78">
        <f>VLOOKUP($A18,Data_Drop_History!$A:$Q,zzzz!G$9,FALSE)</f>
        <v>614.9</v>
      </c>
      <c r="H18" s="77"/>
      <c r="I18" s="79">
        <f>VLOOKUP($A18,Data_Drop_History!$A:$Q,zzzz!I$9,FALSE)</f>
        <v>350621.13</v>
      </c>
      <c r="J18" s="79"/>
      <c r="K18" s="79">
        <f>VLOOKUP($A18,Data_Drop_History!$A:$Q,zzzz!K$9,FALSE)</f>
        <v>371636.77</v>
      </c>
      <c r="L18" s="79">
        <f t="shared" si="0"/>
        <v>21015.640000000014</v>
      </c>
      <c r="M18" s="79">
        <f>VLOOKUP($A18,Data_Drop_History!$A:$Q,zzzz!M$9,FALSE)</f>
        <v>212601</v>
      </c>
      <c r="N18" s="79"/>
      <c r="O18" s="115">
        <f>VLOOKUP($A18,Data_Drop_History!$A:$Q,zzzz!O$9,FALSE)</f>
        <v>376455.66</v>
      </c>
      <c r="P18" s="79"/>
      <c r="Q18" s="79">
        <f>VLOOKUP($A18,Data_Drop_History!$A:$Q,zzzz!Q$9,FALSE)</f>
        <v>584.74</v>
      </c>
      <c r="R18" s="79"/>
      <c r="S18" s="116">
        <f t="shared" si="1"/>
        <v>1.7707144369029306</v>
      </c>
      <c r="T18" s="212"/>
      <c r="U18" s="226">
        <v>2018</v>
      </c>
      <c r="V18" s="222">
        <f t="shared" si="2"/>
        <v>212601</v>
      </c>
      <c r="W18" s="338">
        <f t="shared" si="8"/>
        <v>-0.36538138295044509</v>
      </c>
      <c r="X18" s="223">
        <f t="shared" si="10"/>
        <v>408982.29883333336</v>
      </c>
      <c r="Y18" s="222">
        <f t="shared" si="4"/>
        <v>21015.640000000014</v>
      </c>
      <c r="Z18" s="222">
        <f t="shared" si="5"/>
        <v>429997.93883333338</v>
      </c>
      <c r="AA18" s="227"/>
      <c r="AB18" s="224">
        <f t="shared" si="11"/>
        <v>238067.20666666664</v>
      </c>
      <c r="AC18" s="228">
        <v>1.65</v>
      </c>
      <c r="AD18" s="224">
        <f t="shared" si="12"/>
        <v>392810.89099999995</v>
      </c>
      <c r="AE18" s="229" t="str">
        <f t="shared" si="13"/>
        <v>2016 Fund Balance</v>
      </c>
      <c r="AF18" s="225">
        <f>AI16</f>
        <v>-16171.407833333418</v>
      </c>
      <c r="AG18" s="240" t="str">
        <f t="shared" si="14"/>
        <v>Y</v>
      </c>
      <c r="AH18" s="225">
        <f t="shared" si="16"/>
        <v>408982.29883333336</v>
      </c>
      <c r="AI18" s="225">
        <f t="shared" si="15"/>
        <v>135581.17300000001</v>
      </c>
      <c r="AJ18" s="141"/>
      <c r="AK18" s="138"/>
      <c r="AL18" s="138"/>
      <c r="AM18" s="138"/>
      <c r="AN18" s="139"/>
    </row>
    <row r="19" spans="1:40" ht="21" customHeight="1" x14ac:dyDescent="0.2">
      <c r="A19" s="35" t="str">
        <f t="shared" si="9"/>
        <v>2019_2673</v>
      </c>
      <c r="C19" s="84">
        <f t="shared" si="7"/>
        <v>2019</v>
      </c>
      <c r="D19" s="77"/>
      <c r="E19" s="78">
        <f>VLOOKUP($A19,Data_Drop_History!$A:$Q,zzzz!E$9,FALSE)</f>
        <v>642.1</v>
      </c>
      <c r="F19" s="78"/>
      <c r="G19" s="78">
        <f>VLOOKUP($A19,Data_Drop_History!$A:$Q,zzzz!G$9,FALSE)</f>
        <v>614.6</v>
      </c>
      <c r="H19" s="77"/>
      <c r="I19" s="79">
        <f>VLOOKUP($A19,Data_Drop_History!$A:$Q,zzzz!I$9,FALSE)</f>
        <v>272338.55</v>
      </c>
      <c r="J19" s="79"/>
      <c r="K19" s="79">
        <f>VLOOKUP($A19,Data_Drop_History!$A:$Q,zzzz!K$9,FALSE)</f>
        <v>281304.84999999998</v>
      </c>
      <c r="L19" s="79">
        <f t="shared" si="0"/>
        <v>8966.2999999999884</v>
      </c>
      <c r="M19" s="79">
        <f>VLOOKUP($A19,Data_Drop_History!$A:$Q,zzzz!M$9,FALSE)</f>
        <v>269547</v>
      </c>
      <c r="N19" s="79"/>
      <c r="O19" s="115">
        <f>VLOOKUP($A19,Data_Drop_History!$A:$Q,zzzz!O$9,FALSE)</f>
        <v>388213.51</v>
      </c>
      <c r="P19" s="79"/>
      <c r="Q19" s="79">
        <f>VLOOKUP($A19,Data_Drop_History!$A:$Q,zzzz!Q$9,FALSE)</f>
        <v>604.6</v>
      </c>
      <c r="R19" s="79"/>
      <c r="S19" s="116">
        <f t="shared" si="1"/>
        <v>1.4402442245693701</v>
      </c>
      <c r="T19" s="212"/>
      <c r="U19" s="226">
        <v>2019</v>
      </c>
      <c r="V19" s="222">
        <f t="shared" si="2"/>
        <v>269547</v>
      </c>
      <c r="W19" s="338">
        <f t="shared" si="8"/>
        <v>0.26785386710316511</v>
      </c>
      <c r="X19" s="223">
        <f t="shared" si="10"/>
        <v>532401.3498333334</v>
      </c>
      <c r="Y19" s="222">
        <f t="shared" si="4"/>
        <v>8966.2999999999884</v>
      </c>
      <c r="Z19" s="222">
        <f t="shared" si="5"/>
        <v>541367.64983333345</v>
      </c>
      <c r="AA19" s="227"/>
      <c r="AB19" s="224">
        <f t="shared" si="11"/>
        <v>281615.99</v>
      </c>
      <c r="AC19" s="228">
        <v>1.6</v>
      </c>
      <c r="AD19" s="224">
        <f t="shared" si="12"/>
        <v>450585.58400000003</v>
      </c>
      <c r="AE19" s="229" t="str">
        <f t="shared" si="13"/>
        <v>2017 Fund Balance</v>
      </c>
      <c r="AF19" s="225">
        <f t="shared" ref="AF19:AF22" si="17">AI17</f>
        <v>-81815.765833333367</v>
      </c>
      <c r="AG19" s="240" t="str">
        <f t="shared" si="14"/>
        <v>Y</v>
      </c>
      <c r="AH19" s="225">
        <f t="shared" si="16"/>
        <v>532401.3498333334</v>
      </c>
      <c r="AI19" s="225">
        <f t="shared" si="15"/>
        <v>407401.8228333334</v>
      </c>
      <c r="AJ19" s="141"/>
      <c r="AK19" s="138"/>
      <c r="AL19" s="138"/>
      <c r="AM19" s="138"/>
      <c r="AN19" s="139"/>
    </row>
    <row r="20" spans="1:40" ht="21" customHeight="1" x14ac:dyDescent="0.2">
      <c r="A20" s="35" t="str">
        <f t="shared" si="9"/>
        <v>2020_2673</v>
      </c>
      <c r="C20" s="84">
        <f t="shared" si="7"/>
        <v>2020</v>
      </c>
      <c r="D20" s="77"/>
      <c r="E20" s="78">
        <f>VLOOKUP($A20,Data_Drop_History!$A:$Q,zzzz!E$9,FALSE)</f>
        <v>641.6</v>
      </c>
      <c r="F20" s="78"/>
      <c r="G20" s="78">
        <f>VLOOKUP($A20,Data_Drop_History!$A:$Q,zzzz!G$9,FALSE)</f>
        <v>611.79999999999995</v>
      </c>
      <c r="H20" s="77"/>
      <c r="I20" s="79">
        <f>VLOOKUP($A20,Data_Drop_History!$A:$Q,zzzz!I$9,FALSE)</f>
        <v>373558.91</v>
      </c>
      <c r="J20" s="79"/>
      <c r="K20" s="79">
        <f>VLOOKUP($A20,Data_Drop_History!$A:$Q,zzzz!K$9,FALSE)</f>
        <v>401961.62</v>
      </c>
      <c r="L20" s="79">
        <f>IFERROR(K20-I20,K20)</f>
        <v>28402.710000000021</v>
      </c>
      <c r="M20" s="79">
        <f>VLOOKUP($A20,Data_Drop_History!$A:$Q,zzzz!M$9,FALSE)</f>
        <v>260030.3</v>
      </c>
      <c r="N20" s="79"/>
      <c r="O20" s="115">
        <f>VLOOKUP($A20,Data_Drop_History!$A:$Q,zzzz!O$9,FALSE)</f>
        <v>530144.82999999996</v>
      </c>
      <c r="P20" s="79"/>
      <c r="Q20" s="79">
        <f>VLOOKUP($A20,Data_Drop_History!$A:$Q,zzzz!Q$9,FALSE)</f>
        <v>826.29</v>
      </c>
      <c r="R20" s="79"/>
      <c r="S20" s="116">
        <f t="shared" si="1"/>
        <v>2.0387809805241925</v>
      </c>
      <c r="T20" s="212"/>
      <c r="U20" s="226">
        <v>2020</v>
      </c>
      <c r="V20" s="222">
        <f t="shared" si="2"/>
        <v>260030.3</v>
      </c>
      <c r="W20" s="338">
        <f t="shared" si="8"/>
        <v>-3.530627311748976E-2</v>
      </c>
      <c r="X20" s="223">
        <f t="shared" si="10"/>
        <v>330126.54433333332</v>
      </c>
      <c r="Y20" s="222">
        <f t="shared" si="4"/>
        <v>28402.710000000021</v>
      </c>
      <c r="Z20" s="222">
        <f t="shared" si="5"/>
        <v>358529.25433333335</v>
      </c>
      <c r="AA20" s="227"/>
      <c r="AB20" s="224">
        <f t="shared" si="11"/>
        <v>291067.3233333333</v>
      </c>
      <c r="AC20" s="228">
        <v>1.6</v>
      </c>
      <c r="AD20" s="224">
        <f t="shared" si="12"/>
        <v>465707.71733333333</v>
      </c>
      <c r="AE20" s="229" t="str">
        <f t="shared" si="13"/>
        <v>2018 Fund Balance</v>
      </c>
      <c r="AF20" s="225">
        <f t="shared" si="17"/>
        <v>135581.17300000001</v>
      </c>
      <c r="AG20" s="240" t="str">
        <f t="shared" si="14"/>
        <v>Y</v>
      </c>
      <c r="AH20" s="225">
        <f t="shared" si="16"/>
        <v>330126.54433333332</v>
      </c>
      <c r="AI20" s="225">
        <f t="shared" si="15"/>
        <v>505900.77716666675</v>
      </c>
      <c r="AJ20" s="141"/>
      <c r="AK20" s="138"/>
      <c r="AL20" s="138"/>
      <c r="AM20" s="138"/>
      <c r="AN20" s="139"/>
    </row>
    <row r="21" spans="1:40" ht="21" customHeight="1" x14ac:dyDescent="0.2">
      <c r="A21" s="35" t="str">
        <f t="shared" si="9"/>
        <v>2021_2673</v>
      </c>
      <c r="C21" s="84">
        <f t="shared" si="7"/>
        <v>2021</v>
      </c>
      <c r="D21" s="77"/>
      <c r="E21" s="78">
        <f>VLOOKUP($A21,Data_Drop_History!$A:$Q,zzzz!E$9,FALSE)</f>
        <v>626.4</v>
      </c>
      <c r="F21" s="78"/>
      <c r="G21" s="78">
        <f>VLOOKUP($A21,Data_Drop_History!$A:$Q,zzzz!G$9,FALSE)</f>
        <v>598.29999999999995</v>
      </c>
      <c r="H21" s="77"/>
      <c r="I21" s="79">
        <f>VLOOKUP($A21,Data_Drop_History!$A:$Q,zzzz!I$9,FALSE)</f>
        <v>425760.62</v>
      </c>
      <c r="J21" s="79"/>
      <c r="K21" s="79">
        <f>VLOOKUP($A21,Data_Drop_History!$A:$Q,zzzz!K$9,FALSE)</f>
        <v>434900.61</v>
      </c>
      <c r="L21" s="79">
        <f t="shared" ref="L21:L24" si="18">IFERROR(K21-I21,K21)</f>
        <v>9139.9899999999907</v>
      </c>
      <c r="M21" s="79">
        <f>VLOOKUP($A21,Data_Drop_History!$A:$Q,zzzz!M$9,FALSE)</f>
        <v>359916.21</v>
      </c>
      <c r="N21" s="79"/>
      <c r="O21" s="115">
        <f>VLOOKUP($A21,Data_Drop_History!$A:$Q,zzzz!O$9,FALSE)</f>
        <v>605129.23</v>
      </c>
      <c r="P21" s="79"/>
      <c r="Q21" s="79">
        <f>VLOOKUP($A21,Data_Drop_History!$A:$Q,zzzz!Q$9,FALSE)</f>
        <v>966.04</v>
      </c>
      <c r="R21" s="79"/>
      <c r="S21" s="116">
        <f t="shared" ref="S21:S24" si="19">O21/M21</f>
        <v>1.6813058517147643</v>
      </c>
      <c r="T21" s="212"/>
      <c r="U21" s="226">
        <v>2021</v>
      </c>
      <c r="V21" s="222">
        <f t="shared" si="2"/>
        <v>359916.21</v>
      </c>
      <c r="W21" s="338">
        <f t="shared" si="8"/>
        <v>0.38413181079281927</v>
      </c>
      <c r="X21" s="223">
        <f t="shared" si="10"/>
        <v>28413.606499999936</v>
      </c>
      <c r="Y21" s="222">
        <f t="shared" si="4"/>
        <v>9139.9899999999907</v>
      </c>
      <c r="Z21" s="222">
        <f t="shared" si="5"/>
        <v>37553.596499999927</v>
      </c>
      <c r="AA21" s="227"/>
      <c r="AB21" s="224">
        <f t="shared" si="11"/>
        <v>272384.64333333331</v>
      </c>
      <c r="AC21" s="228">
        <v>1.6</v>
      </c>
      <c r="AD21" s="224">
        <f t="shared" si="12"/>
        <v>435815.42933333333</v>
      </c>
      <c r="AE21" s="229" t="str">
        <f>CONCATENATE(U21-2," Fund Balance")</f>
        <v>2019 Fund Balance</v>
      </c>
      <c r="AF21" s="225">
        <f>AI19</f>
        <v>407401.8228333334</v>
      </c>
      <c r="AG21" s="240" t="str">
        <f t="shared" si="14"/>
        <v>Y</v>
      </c>
      <c r="AH21" s="225">
        <f t="shared" si="16"/>
        <v>28413.606499999936</v>
      </c>
      <c r="AI21" s="225">
        <f t="shared" si="15"/>
        <v>183538.16366666666</v>
      </c>
      <c r="AJ21" s="141"/>
      <c r="AK21" s="138"/>
      <c r="AL21" s="138"/>
      <c r="AM21" s="138"/>
      <c r="AN21" s="139"/>
    </row>
    <row r="22" spans="1:40" ht="21" customHeight="1" x14ac:dyDescent="0.2">
      <c r="A22" s="35" t="str">
        <f t="shared" si="9"/>
        <v>2022_2673</v>
      </c>
      <c r="C22" s="84">
        <f t="shared" si="7"/>
        <v>2022</v>
      </c>
      <c r="D22" s="77"/>
      <c r="E22" s="78">
        <f>VLOOKUP($A22,Data_Drop_History!$A:$Q,zzzz!E$9,FALSE)</f>
        <v>615.5</v>
      </c>
      <c r="F22" s="78"/>
      <c r="G22" s="78">
        <f>VLOOKUP($A22,Data_Drop_History!$A:$Q,zzzz!G$9,FALSE)</f>
        <v>582.29999999999995</v>
      </c>
      <c r="H22" s="77"/>
      <c r="I22" s="79">
        <f>VLOOKUP($A22,Data_Drop_History!$A:$Q,zzzz!I$9,FALSE)</f>
        <v>408141.22</v>
      </c>
      <c r="J22" s="79"/>
      <c r="K22" s="79">
        <f>VLOOKUP($A22,Data_Drop_History!$A:$Q,zzzz!K$9,FALSE)</f>
        <v>423538.26</v>
      </c>
      <c r="L22" s="79">
        <f t="shared" si="18"/>
        <v>15397.040000000037</v>
      </c>
      <c r="M22" s="79">
        <f>VLOOKUP($A22,Data_Drop_History!$A:$Q,zzzz!M$9,FALSE)</f>
        <v>321813.51</v>
      </c>
      <c r="N22" s="79"/>
      <c r="O22" s="115">
        <f>VLOOKUP($A22,Data_Drop_History!$A:$Q,zzzz!O$9,FALSE)</f>
        <v>706853.98</v>
      </c>
      <c r="P22" s="79"/>
      <c r="Q22" s="79">
        <f>VLOOKUP($A22,Data_Drop_History!$A:$Q,zzzz!Q$9,FALSE)</f>
        <v>1148.42</v>
      </c>
      <c r="R22" s="79"/>
      <c r="S22" s="116">
        <f t="shared" si="19"/>
        <v>2.1964708069589745</v>
      </c>
      <c r="T22" s="212"/>
      <c r="U22" s="226">
        <v>2022</v>
      </c>
      <c r="V22" s="222">
        <f t="shared" si="2"/>
        <v>321813.51</v>
      </c>
      <c r="W22" s="338">
        <f t="shared" si="8"/>
        <v>-0.10586547352229568</v>
      </c>
      <c r="X22" s="223">
        <f t="shared" si="10"/>
        <v>0</v>
      </c>
      <c r="Y22" s="222">
        <f t="shared" si="4"/>
        <v>15397.040000000037</v>
      </c>
      <c r="Z22" s="222">
        <f t="shared" si="5"/>
        <v>15397.040000000037</v>
      </c>
      <c r="AA22" s="227"/>
      <c r="AB22" s="224">
        <f t="shared" si="11"/>
        <v>247392.76666666669</v>
      </c>
      <c r="AC22" s="228">
        <v>1.6</v>
      </c>
      <c r="AD22" s="224">
        <f t="shared" si="12"/>
        <v>395828.42666666675</v>
      </c>
      <c r="AE22" s="229" t="str">
        <f>CONCATENATE(U22-2," Fund Balance")</f>
        <v>2020 Fund Balance</v>
      </c>
      <c r="AF22" s="225">
        <f t="shared" si="17"/>
        <v>505900.77716666675</v>
      </c>
      <c r="AG22" s="240" t="str">
        <f t="shared" si="14"/>
        <v>N</v>
      </c>
      <c r="AH22" s="225">
        <f t="shared" si="16"/>
        <v>0</v>
      </c>
      <c r="AI22" s="225">
        <f t="shared" si="15"/>
        <v>-122878.30633333331</v>
      </c>
      <c r="AJ22" s="141"/>
      <c r="AK22" s="138"/>
      <c r="AL22" s="138"/>
      <c r="AM22" s="138"/>
      <c r="AN22" s="139"/>
    </row>
    <row r="23" spans="1:40" ht="21" customHeight="1" x14ac:dyDescent="0.2">
      <c r="A23" s="35" t="str">
        <f t="shared" si="9"/>
        <v>2023_2673</v>
      </c>
      <c r="C23" s="84">
        <f t="shared" si="7"/>
        <v>2023</v>
      </c>
      <c r="D23" s="77"/>
      <c r="E23" s="78">
        <f>VLOOKUP($A23,Data_Drop_History!$A:$Q,zzzz!E$9,FALSE)</f>
        <v>626.5</v>
      </c>
      <c r="F23" s="78"/>
      <c r="G23" s="78">
        <f>VLOOKUP($A23,Data_Drop_History!$A:$Q,zzzz!G$9,FALSE)</f>
        <v>592.29999999999995</v>
      </c>
      <c r="H23" s="77"/>
      <c r="I23" s="79">
        <f>VLOOKUP($A23,Data_Drop_History!$A:$Q,zzzz!I$9,FALSE)</f>
        <v>403686.52</v>
      </c>
      <c r="J23" s="79"/>
      <c r="K23" s="79">
        <f>VLOOKUP($A23,Data_Drop_History!$A:$Q,zzzz!K$9,FALSE)</f>
        <v>411264.14</v>
      </c>
      <c r="L23" s="79">
        <f t="shared" si="18"/>
        <v>7577.6199999999953</v>
      </c>
      <c r="M23" s="79">
        <f>VLOOKUP($A23,Data_Drop_History!$A:$Q,zzzz!M$9,FALSE)</f>
        <v>404879.08</v>
      </c>
      <c r="N23" s="79"/>
      <c r="O23" s="115">
        <f>VLOOKUP($A23,Data_Drop_History!$A:$Q,zzzz!O$9,FALSE)</f>
        <v>713239.04000000004</v>
      </c>
      <c r="P23" s="79"/>
      <c r="Q23" s="79">
        <f>VLOOKUP($A23,Data_Drop_History!$A:$Q,zzzz!Q$9,FALSE)</f>
        <v>1138.45</v>
      </c>
      <c r="R23" s="79"/>
      <c r="S23" s="116">
        <f t="shared" si="19"/>
        <v>1.7616100095860721</v>
      </c>
      <c r="T23" s="212"/>
      <c r="U23" s="226">
        <v>2023</v>
      </c>
      <c r="V23" s="222">
        <f>M23</f>
        <v>404879.08</v>
      </c>
      <c r="W23" s="338">
        <f t="shared" si="8"/>
        <v>0.25811710018016337</v>
      </c>
      <c r="X23" s="223">
        <f>AH23</f>
        <v>290858.37500000006</v>
      </c>
      <c r="Y23" s="222">
        <f>L23</f>
        <v>7577.6199999999953</v>
      </c>
      <c r="Z23" s="222">
        <f>X23+Y23</f>
        <v>298435.99500000005</v>
      </c>
      <c r="AA23" s="267"/>
      <c r="AB23" s="224">
        <f>AVERAGE(V19:V21)</f>
        <v>296497.83666666667</v>
      </c>
      <c r="AC23" s="228">
        <v>1.6</v>
      </c>
      <c r="AD23" s="224">
        <f t="shared" si="12"/>
        <v>474396.53866666672</v>
      </c>
      <c r="AE23" s="229" t="str">
        <f>CONCATENATE(U23-2," Fund Balance")</f>
        <v>2021 Fund Balance</v>
      </c>
      <c r="AF23" s="225">
        <f>AI21</f>
        <v>183538.16366666666</v>
      </c>
      <c r="AG23" s="240" t="str">
        <f t="shared" si="14"/>
        <v>Y</v>
      </c>
      <c r="AH23" s="225">
        <f t="shared" si="16"/>
        <v>290858.37500000006</v>
      </c>
      <c r="AI23" s="225">
        <f t="shared" si="15"/>
        <v>-229321.39133333327</v>
      </c>
      <c r="AJ23" s="141"/>
      <c r="AK23" s="138"/>
      <c r="AL23" s="138"/>
      <c r="AM23" s="138"/>
      <c r="AN23" s="139"/>
    </row>
    <row r="24" spans="1:40" ht="21" customHeight="1" thickBot="1" x14ac:dyDescent="0.25">
      <c r="A24" s="35" t="str">
        <f t="shared" si="9"/>
        <v>2024_2673</v>
      </c>
      <c r="C24" s="84">
        <f t="shared" si="7"/>
        <v>2024</v>
      </c>
      <c r="D24" s="77"/>
      <c r="E24" s="78">
        <f>VLOOKUP($A24,Data_Drop_History!$A:$Q,zzzz!E$9,FALSE)</f>
        <v>664.3</v>
      </c>
      <c r="F24" s="78"/>
      <c r="G24" s="78">
        <f>VLOOKUP($A24,Data_Drop_History!$A:$Q,zzzz!G$9,FALSE)</f>
        <v>626.20000000000005</v>
      </c>
      <c r="H24" s="77"/>
      <c r="I24" s="79">
        <f>VLOOKUP($A24,Data_Drop_History!$A:$Q,zzzz!I$9,FALSE)</f>
        <v>396830</v>
      </c>
      <c r="J24" s="79"/>
      <c r="K24" s="79">
        <f>VLOOKUP($A24,Data_Drop_History!$A:$Q,zzzz!K$9,FALSE)</f>
        <v>420810.6</v>
      </c>
      <c r="L24" s="79">
        <f t="shared" si="18"/>
        <v>23980.599999999977</v>
      </c>
      <c r="M24" s="79">
        <f>VLOOKUP($A24,Data_Drop_History!$A:$Q,zzzz!M$9,FALSE)</f>
        <v>779034.08</v>
      </c>
      <c r="N24" s="79"/>
      <c r="O24" s="115">
        <f>VLOOKUP($A24,Data_Drop_History!$A:$Q,zzzz!O$9,FALSE)</f>
        <v>355015.56</v>
      </c>
      <c r="P24" s="79"/>
      <c r="Q24" s="79">
        <f>VLOOKUP($A24,Data_Drop_History!$A:$Q,zzzz!Q$9,FALSE)</f>
        <v>534.41999999999996</v>
      </c>
      <c r="R24" s="79"/>
      <c r="S24" s="116">
        <f t="shared" si="19"/>
        <v>0.45571248949725024</v>
      </c>
      <c r="T24" s="212"/>
      <c r="U24" s="322">
        <v>2024</v>
      </c>
      <c r="V24" s="323">
        <f t="shared" si="2"/>
        <v>779034.08</v>
      </c>
      <c r="W24" s="339">
        <f t="shared" si="8"/>
        <v>0.924115417373503</v>
      </c>
      <c r="X24" s="324">
        <f>AH24</f>
        <v>625150.31700000004</v>
      </c>
      <c r="Y24" s="323">
        <f t="shared" si="4"/>
        <v>23980.599999999977</v>
      </c>
      <c r="Z24" s="323">
        <f>X24+Y24</f>
        <v>649130.91700000002</v>
      </c>
      <c r="AA24" s="325"/>
      <c r="AB24" s="326">
        <f>AVERAGE(V20:V22)</f>
        <v>313920.00666666665</v>
      </c>
      <c r="AC24" s="327">
        <v>1.6</v>
      </c>
      <c r="AD24" s="326">
        <f t="shared" si="12"/>
        <v>502272.01066666667</v>
      </c>
      <c r="AE24" s="328" t="str">
        <f>CONCATENATE(U24-2," Fund Balance")</f>
        <v>2022 Fund Balance</v>
      </c>
      <c r="AF24" s="329">
        <f>AI22</f>
        <v>-122878.30633333331</v>
      </c>
      <c r="AG24" s="330" t="str">
        <f t="shared" si="14"/>
        <v>Y</v>
      </c>
      <c r="AH24" s="329">
        <f t="shared" si="16"/>
        <v>625150.31700000004</v>
      </c>
      <c r="AI24" s="329">
        <f t="shared" si="15"/>
        <v>-359224.55433333322</v>
      </c>
      <c r="AJ24" s="141"/>
      <c r="AK24" s="138"/>
      <c r="AL24" s="138"/>
      <c r="AM24" s="138"/>
      <c r="AN24" s="139"/>
    </row>
    <row r="25" spans="1:40" x14ac:dyDescent="0.2">
      <c r="C25" s="41"/>
      <c r="AB25" s="139"/>
      <c r="AC25" s="139"/>
      <c r="AD25" s="141"/>
      <c r="AE25" s="141"/>
      <c r="AF25" s="200"/>
      <c r="AG25" s="242"/>
      <c r="AH25" s="200"/>
      <c r="AI25" s="200"/>
      <c r="AJ25" s="141"/>
      <c r="AK25" s="138"/>
      <c r="AL25" s="138"/>
      <c r="AM25" s="138"/>
      <c r="AN25" s="139"/>
    </row>
    <row r="26" spans="1:40" x14ac:dyDescent="0.2">
      <c r="AB26" s="139"/>
      <c r="AC26" s="139"/>
      <c r="AD26" s="141"/>
      <c r="AE26" s="141"/>
      <c r="AF26" s="200"/>
      <c r="AG26" s="242"/>
      <c r="AH26" s="200"/>
      <c r="AI26" s="200"/>
      <c r="AJ26" s="141"/>
      <c r="AK26" s="138"/>
      <c r="AL26" s="138"/>
      <c r="AM26" s="138"/>
      <c r="AN26" s="139"/>
    </row>
    <row r="27" spans="1:40" x14ac:dyDescent="0.2">
      <c r="AB27" s="139"/>
      <c r="AC27" s="139"/>
      <c r="AD27" s="141"/>
      <c r="AE27" s="141"/>
      <c r="AF27" s="200"/>
      <c r="AG27" s="242"/>
      <c r="AH27" s="200"/>
      <c r="AI27" s="200"/>
      <c r="AJ27" s="141"/>
      <c r="AK27" s="138"/>
      <c r="AL27" s="138"/>
      <c r="AM27" s="138"/>
      <c r="AN27" s="139"/>
    </row>
    <row r="28" spans="1:40" x14ac:dyDescent="0.2">
      <c r="AB28" s="139"/>
      <c r="AC28" s="139"/>
      <c r="AD28" s="141"/>
      <c r="AE28" s="141"/>
      <c r="AF28" s="200"/>
      <c r="AG28" s="242"/>
      <c r="AH28" s="200"/>
      <c r="AI28" s="200"/>
      <c r="AJ28" s="141"/>
      <c r="AK28" s="138"/>
      <c r="AL28" s="138"/>
      <c r="AM28" s="138"/>
      <c r="AN28" s="139"/>
    </row>
    <row r="29" spans="1:40" x14ac:dyDescent="0.2">
      <c r="AB29" s="139"/>
      <c r="AC29" s="139"/>
      <c r="AD29" s="141"/>
      <c r="AE29" s="141"/>
      <c r="AF29" s="200"/>
      <c r="AG29" s="242"/>
      <c r="AH29" s="200"/>
      <c r="AI29" s="200"/>
      <c r="AJ29" s="141"/>
      <c r="AK29" s="138"/>
      <c r="AL29" s="138"/>
      <c r="AM29" s="138"/>
      <c r="AN29" s="139"/>
    </row>
    <row r="30" spans="1:40" x14ac:dyDescent="0.2">
      <c r="AB30" s="139"/>
      <c r="AC30" s="139"/>
      <c r="AD30" s="141"/>
      <c r="AE30" s="141"/>
      <c r="AF30" s="200"/>
      <c r="AG30" s="242"/>
      <c r="AH30" s="200"/>
      <c r="AI30" s="200"/>
      <c r="AJ30" s="141"/>
      <c r="AK30" s="138"/>
      <c r="AL30" s="138"/>
      <c r="AM30" s="138"/>
      <c r="AN30" s="139"/>
    </row>
    <row r="31" spans="1:40" x14ac:dyDescent="0.2">
      <c r="AB31" s="145"/>
      <c r="AC31" s="145"/>
      <c r="AD31" s="144"/>
      <c r="AE31" s="144"/>
      <c r="AF31" s="201"/>
      <c r="AG31" s="243"/>
      <c r="AH31" s="201"/>
      <c r="AI31" s="201"/>
      <c r="AJ31" s="144"/>
      <c r="AK31" s="36"/>
      <c r="AL31" s="36"/>
      <c r="AM31" s="36"/>
    </row>
    <row r="32" spans="1:40" x14ac:dyDescent="0.2">
      <c r="AC32" s="213"/>
      <c r="AD32" s="214"/>
      <c r="AE32" s="214"/>
      <c r="AF32" s="215"/>
      <c r="AG32" s="244"/>
      <c r="AH32" s="215"/>
      <c r="AI32" s="215"/>
      <c r="AJ32" s="36"/>
      <c r="AK32" s="36"/>
      <c r="AL32" s="36"/>
      <c r="AM32" s="36"/>
    </row>
    <row r="33" spans="29:39" x14ac:dyDescent="0.2">
      <c r="AC33" s="213"/>
      <c r="AD33" s="214"/>
      <c r="AE33" s="214"/>
      <c r="AF33" s="215"/>
      <c r="AG33" s="244"/>
      <c r="AH33" s="215"/>
      <c r="AI33" s="215"/>
      <c r="AJ33" s="36"/>
      <c r="AK33" s="36"/>
      <c r="AL33" s="36"/>
      <c r="AM33" s="36"/>
    </row>
    <row r="34" spans="29:39" x14ac:dyDescent="0.2">
      <c r="AC34" s="213"/>
      <c r="AD34" s="214"/>
      <c r="AE34" s="214"/>
      <c r="AF34" s="215"/>
      <c r="AG34" s="244"/>
      <c r="AH34" s="215"/>
      <c r="AI34" s="215"/>
      <c r="AJ34" s="36"/>
      <c r="AK34" s="36"/>
      <c r="AL34" s="36"/>
      <c r="AM34" s="36"/>
    </row>
    <row r="35" spans="29:39" x14ac:dyDescent="0.2">
      <c r="AC35" s="213"/>
      <c r="AD35" s="432"/>
      <c r="AE35" s="432"/>
      <c r="AF35" s="432"/>
      <c r="AG35" s="244"/>
      <c r="AH35" s="215"/>
      <c r="AI35" s="215"/>
      <c r="AJ35" s="36"/>
      <c r="AK35" s="36"/>
      <c r="AL35" s="36"/>
      <c r="AM35" s="36"/>
    </row>
    <row r="36" spans="29:39" ht="48" customHeight="1" x14ac:dyDescent="0.2">
      <c r="AC36" s="213"/>
      <c r="AD36" s="216"/>
      <c r="AE36" s="216"/>
      <c r="AF36" s="216"/>
      <c r="AG36" s="245"/>
      <c r="AH36" s="216"/>
      <c r="AI36" s="216"/>
    </row>
    <row r="37" spans="29:39" x14ac:dyDescent="0.2">
      <c r="AC37" s="213"/>
      <c r="AD37" s="213"/>
      <c r="AE37" s="213"/>
      <c r="AF37" s="216"/>
      <c r="AG37" s="245"/>
      <c r="AH37" s="216"/>
      <c r="AI37" s="216"/>
    </row>
    <row r="38" spans="29:39" x14ac:dyDescent="0.2">
      <c r="AC38" s="213"/>
      <c r="AD38" s="213"/>
      <c r="AE38" s="213"/>
      <c r="AF38" s="216"/>
      <c r="AG38" s="245"/>
      <c r="AH38" s="216"/>
      <c r="AI38" s="216"/>
    </row>
    <row r="67" spans="3:3" x14ac:dyDescent="0.2">
      <c r="C67" s="67" t="str">
        <f>Instructions!B20</f>
        <v>Notes:</v>
      </c>
    </row>
    <row r="68" spans="3:3" x14ac:dyDescent="0.2">
      <c r="C68" s="67" t="str">
        <f>Instructions!B21</f>
        <v>Amounts have been aggregated for school districts that have reorganized between FY 2014 and 2024.</v>
      </c>
    </row>
    <row r="69" spans="3:3" x14ac:dyDescent="0.2">
      <c r="C69" s="67" t="str">
        <f>Instructions!B22</f>
        <v xml:space="preserve">Per pupil Management Fund balances are based on certified  enrollments (row 11 of the certified enrollment file) for the specific fiscal year.  </v>
      </c>
    </row>
    <row r="70" spans="3:3" x14ac:dyDescent="0.2">
      <c r="C70" s="67" t="str">
        <f>Instructions!B23</f>
        <v>"Certified Enrollments" reflect the resident student count for a school district and is used for budget purposes.</v>
      </c>
    </row>
    <row r="71" spans="3:3" x14ac:dyDescent="0.2">
      <c r="C71" s="67" t="str">
        <f>Instructions!B24</f>
        <v>"Served Enrollments" reflect the number of students attending classes in the school district and accounts for students enrolled-in and enrolled-out of the district.</v>
      </c>
    </row>
    <row r="72" spans="3:3" x14ac:dyDescent="0.2">
      <c r="C72" s="67"/>
    </row>
    <row r="73" spans="3:3" x14ac:dyDescent="0.2">
      <c r="C73" s="67" t="str">
        <f>Instructions!B29</f>
        <v>Sources:</v>
      </c>
    </row>
    <row r="74" spans="3:3" x14ac:dyDescent="0.2">
      <c r="C74" s="67" t="str">
        <f>Instructions!B30</f>
        <v>Iowa Department of Education, CAR and Certified Enrollment files</v>
      </c>
    </row>
    <row r="75" spans="3:3" x14ac:dyDescent="0.2">
      <c r="C75" s="67" t="str">
        <f>Instructions!B31</f>
        <v>IASB analysis and calculations</v>
      </c>
    </row>
    <row r="76" spans="3:3" x14ac:dyDescent="0.2">
      <c r="C76" s="67"/>
    </row>
  </sheetData>
  <mergeCells count="9">
    <mergeCell ref="AD35:AF35"/>
    <mergeCell ref="AB4:AD4"/>
    <mergeCell ref="F6:L6"/>
    <mergeCell ref="A1:S1"/>
    <mergeCell ref="A2:S2"/>
    <mergeCell ref="A4:S4"/>
    <mergeCell ref="AE8:AF8"/>
    <mergeCell ref="AC6:AE6"/>
    <mergeCell ref="U3:AI3"/>
  </mergeCells>
  <dataValidations count="1">
    <dataValidation type="list" allowBlank="1" showInputMessage="1" showErrorMessage="1" sqref="F6:J6 AC6 AF6:AG6" xr:uid="{4E54889A-800C-459B-A590-735473284072}">
      <formula1>District_List</formula1>
    </dataValidation>
  </dataValidations>
  <hyperlinks>
    <hyperlink ref="AB4:AD4" location="Instructions!A1" display="Click Here to Return to Instructions" xr:uid="{8FBA1CF2-CFB1-4A87-9F06-E50A5FF6F481}"/>
  </hyperlinks>
  <pageMargins left="0.3" right="0.28000000000000003" top="0.49" bottom="0.47" header="0.3" footer="0.18"/>
  <pageSetup scale="69" orientation="portrait" horizontalDpi="1200" verticalDpi="1200" r:id="rId1"/>
  <headerFooter>
    <oddFooter>&amp;LIASB:  &amp;F  &amp;A</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E0002-F1B0-4D81-8CA4-DD96C00DF85C}">
  <sheetPr>
    <tabColor rgb="FFFF0000"/>
  </sheetPr>
  <dimension ref="A1:K16"/>
  <sheetViews>
    <sheetView tabSelected="1" workbookViewId="0">
      <selection activeCell="B1" sqref="B1:K1"/>
    </sheetView>
  </sheetViews>
  <sheetFormatPr defaultRowHeight="12.75" x14ac:dyDescent="0.2"/>
  <cols>
    <col min="1" max="1" width="30.140625" style="402" customWidth="1"/>
    <col min="2" max="2" width="9.140625" style="402"/>
    <col min="3" max="3" width="39.5703125" style="402" customWidth="1"/>
    <col min="4" max="4" width="62" style="402" customWidth="1"/>
    <col min="5" max="16384" width="9.140625" style="402"/>
  </cols>
  <sheetData>
    <row r="1" spans="1:11" ht="68.25" customHeight="1" x14ac:dyDescent="0.25">
      <c r="A1" s="402" t="e" vm="1">
        <v>#VALUE!</v>
      </c>
      <c r="B1" s="447" t="s">
        <v>617</v>
      </c>
      <c r="C1" s="447"/>
      <c r="D1" s="447"/>
      <c r="E1" s="447"/>
      <c r="F1" s="447"/>
      <c r="G1" s="447"/>
      <c r="H1" s="447"/>
      <c r="I1" s="447"/>
      <c r="J1" s="447"/>
      <c r="K1" s="447"/>
    </row>
    <row r="4" spans="1:11" ht="15" x14ac:dyDescent="0.2">
      <c r="B4" s="403" t="s">
        <v>583</v>
      </c>
    </row>
    <row r="5" spans="1:11" ht="15" x14ac:dyDescent="0.2">
      <c r="B5" s="403"/>
    </row>
    <row r="6" spans="1:11" ht="15" x14ac:dyDescent="0.2">
      <c r="B6" s="403"/>
      <c r="C6" s="405" t="s">
        <v>584</v>
      </c>
      <c r="D6" s="453" t="s">
        <v>585</v>
      </c>
      <c r="E6" s="454"/>
      <c r="F6" s="454"/>
      <c r="G6" s="455"/>
    </row>
    <row r="7" spans="1:11" ht="33.75" customHeight="1" x14ac:dyDescent="0.2">
      <c r="B7" s="403"/>
      <c r="C7" s="406" t="s">
        <v>588</v>
      </c>
      <c r="D7" s="456" t="s">
        <v>606</v>
      </c>
      <c r="E7" s="457"/>
      <c r="F7" s="457"/>
      <c r="G7" s="458"/>
    </row>
    <row r="8" spans="1:11" ht="27" customHeight="1" x14ac:dyDescent="0.2">
      <c r="C8" s="404" t="s">
        <v>579</v>
      </c>
      <c r="D8" s="450" t="s">
        <v>580</v>
      </c>
      <c r="E8" s="451"/>
      <c r="F8" s="451"/>
      <c r="G8" s="452"/>
    </row>
    <row r="9" spans="1:11" ht="96" customHeight="1" x14ac:dyDescent="0.2">
      <c r="C9" s="404" t="s">
        <v>581</v>
      </c>
      <c r="D9" s="448" t="s">
        <v>587</v>
      </c>
      <c r="E9" s="448"/>
      <c r="F9" s="448"/>
      <c r="G9" s="448"/>
    </row>
    <row r="10" spans="1:11" ht="66.75" customHeight="1" x14ac:dyDescent="0.2">
      <c r="C10" s="404" t="s">
        <v>582</v>
      </c>
      <c r="D10" s="449" t="s">
        <v>604</v>
      </c>
      <c r="E10" s="449"/>
      <c r="F10" s="449"/>
      <c r="G10" s="449"/>
    </row>
    <row r="12" spans="1:11" ht="15.75" thickBot="1" x14ac:dyDescent="0.25">
      <c r="C12" s="418"/>
      <c r="D12" s="419" t="s">
        <v>605</v>
      </c>
    </row>
    <row r="13" spans="1:11" ht="19.5" customHeight="1" thickBot="1" x14ac:dyDescent="0.35">
      <c r="D13" s="420" t="s">
        <v>52</v>
      </c>
    </row>
    <row r="16" spans="1:11" x14ac:dyDescent="0.2">
      <c r="C16" s="402" t="s">
        <v>586</v>
      </c>
    </row>
  </sheetData>
  <mergeCells count="6">
    <mergeCell ref="B1:K1"/>
    <mergeCell ref="D9:G9"/>
    <mergeCell ref="D10:G10"/>
    <mergeCell ref="D8:G8"/>
    <mergeCell ref="D6:G6"/>
    <mergeCell ref="D7:G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298C0A0-5C46-462D-82E9-4F240DC67F9C}">
          <x14:formula1>
            <xm:f>List!$C$4:$C$328</xm:f>
          </x14:formula1>
          <xm:sqref>D13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1E318-9F5C-445C-8CB0-C4F833DEE890}">
  <sheetPr>
    <pageSetUpPr fitToPage="1"/>
  </sheetPr>
  <dimension ref="A1:AN76"/>
  <sheetViews>
    <sheetView showGridLines="0" topLeftCell="B1" zoomScale="85" zoomScaleNormal="85" workbookViewId="0">
      <selection activeCell="A4" sqref="A4:S4"/>
    </sheetView>
  </sheetViews>
  <sheetFormatPr defaultColWidth="8.85546875" defaultRowHeight="12.75" x14ac:dyDescent="0.2"/>
  <cols>
    <col min="1" max="1" width="17.85546875" style="35" hidden="1" customWidth="1"/>
    <col min="2" max="2" width="2.140625" style="35" customWidth="1"/>
    <col min="3" max="3" width="15" style="35" customWidth="1"/>
    <col min="4" max="4" width="0.5703125" style="35" customWidth="1"/>
    <col min="5" max="5" width="13.5703125" style="196" customWidth="1"/>
    <col min="6" max="6" width="0.5703125" style="196" customWidth="1"/>
    <col min="7" max="7" width="17.140625" style="196" customWidth="1"/>
    <col min="8" max="8" width="0.5703125" style="196" customWidth="1"/>
    <col min="9" max="9" width="25" style="196" customWidth="1"/>
    <col min="10" max="10" width="0.5703125" style="196" customWidth="1"/>
    <col min="11" max="11" width="18.140625" style="196" customWidth="1"/>
    <col min="12" max="12" width="20.5703125" style="196" customWidth="1"/>
    <col min="13" max="13" width="17.140625" style="196" customWidth="1"/>
    <col min="14" max="14" width="0.5703125" style="196" customWidth="1"/>
    <col min="15" max="15" width="16.28515625" style="196" customWidth="1"/>
    <col min="16" max="16" width="0.5703125" style="196" customWidth="1"/>
    <col min="17" max="17" width="11.5703125" style="196" customWidth="1"/>
    <col min="18" max="18" width="0.5703125" style="196" customWidth="1"/>
    <col min="19" max="19" width="14.28515625" style="196" bestFit="1" customWidth="1"/>
    <col min="20" max="20" width="18.140625" style="209" hidden="1" customWidth="1"/>
    <col min="21" max="21" width="11.85546875" style="209" hidden="1" customWidth="1"/>
    <col min="22" max="23" width="12.85546875" style="35" hidden="1" customWidth="1"/>
    <col min="24" max="24" width="13.28515625" style="35" hidden="1" customWidth="1"/>
    <col min="25" max="25" width="11.85546875" style="35" hidden="1" customWidth="1"/>
    <col min="26" max="26" width="12.7109375" style="35" hidden="1" customWidth="1"/>
    <col min="27" max="27" width="11.85546875" style="35" hidden="1" customWidth="1"/>
    <col min="28" max="29" width="13.5703125" style="35" hidden="1" customWidth="1"/>
    <col min="30" max="30" width="14.140625" style="35" hidden="1" customWidth="1"/>
    <col min="31" max="31" width="18.140625" style="35" hidden="1" customWidth="1"/>
    <col min="32" max="32" width="14.42578125" style="196" hidden="1" customWidth="1"/>
    <col min="33" max="33" width="11.28515625" style="209" hidden="1" customWidth="1"/>
    <col min="34" max="35" width="12.5703125" style="196" hidden="1" customWidth="1"/>
    <col min="36" max="36" width="8.85546875" style="35" hidden="1" customWidth="1"/>
    <col min="37" max="37" width="0" style="35" hidden="1" customWidth="1"/>
    <col min="38" max="16384" width="8.85546875" style="35"/>
  </cols>
  <sheetData>
    <row r="1" spans="1:40" ht="34.5" customHeight="1" x14ac:dyDescent="0.25">
      <c r="A1" s="459" t="s">
        <v>304</v>
      </c>
      <c r="B1" s="459"/>
      <c r="C1" s="459"/>
      <c r="D1" s="459"/>
      <c r="E1" s="459"/>
      <c r="F1" s="459"/>
      <c r="G1" s="459"/>
      <c r="H1" s="459"/>
      <c r="I1" s="459"/>
      <c r="J1" s="459"/>
      <c r="K1" s="459"/>
      <c r="L1" s="459"/>
      <c r="M1" s="459"/>
      <c r="N1" s="459"/>
      <c r="O1" s="459"/>
      <c r="P1" s="460"/>
      <c r="Q1" s="460"/>
      <c r="R1" s="460"/>
      <c r="S1" s="460"/>
      <c r="T1" s="207"/>
    </row>
    <row r="2" spans="1:40" ht="17.25" customHeight="1" x14ac:dyDescent="0.25">
      <c r="A2" s="459" t="s">
        <v>578</v>
      </c>
      <c r="B2" s="459"/>
      <c r="C2" s="459"/>
      <c r="D2" s="459"/>
      <c r="E2" s="459"/>
      <c r="F2" s="459"/>
      <c r="G2" s="459"/>
      <c r="H2" s="459"/>
      <c r="I2" s="459"/>
      <c r="J2" s="459"/>
      <c r="K2" s="459"/>
      <c r="L2" s="459"/>
      <c r="M2" s="459"/>
      <c r="N2" s="459"/>
      <c r="O2" s="459"/>
      <c r="P2" s="460"/>
      <c r="Q2" s="460"/>
      <c r="R2" s="460"/>
      <c r="S2" s="460"/>
      <c r="T2" s="207" t="e" vm="1">
        <v>#VALUE!</v>
      </c>
    </row>
    <row r="3" spans="1:40" ht="57" customHeight="1" x14ac:dyDescent="0.3">
      <c r="A3" s="139"/>
      <c r="B3" s="139"/>
      <c r="C3" s="139"/>
      <c r="D3" s="139"/>
      <c r="E3" s="197"/>
      <c r="F3" s="197"/>
      <c r="G3" s="197"/>
      <c r="H3" s="197"/>
      <c r="I3" s="197"/>
      <c r="J3" s="197"/>
      <c r="K3" s="197"/>
      <c r="L3" s="197"/>
      <c r="M3" s="197" t="e" vm="1">
        <v>#VALUE!</v>
      </c>
      <c r="N3" s="197"/>
      <c r="O3" s="197"/>
      <c r="P3" s="197"/>
      <c r="Q3" s="197"/>
      <c r="R3" s="197"/>
      <c r="S3" s="197"/>
      <c r="T3" s="208"/>
      <c r="U3" s="446" t="s">
        <v>545</v>
      </c>
      <c r="V3" s="446"/>
      <c r="W3" s="446"/>
      <c r="X3" s="446"/>
      <c r="Y3" s="446"/>
      <c r="Z3" s="446"/>
      <c r="AA3" s="446"/>
      <c r="AB3" s="446"/>
      <c r="AC3" s="446"/>
      <c r="AD3" s="446"/>
      <c r="AE3" s="446"/>
      <c r="AF3" s="446"/>
      <c r="AG3" s="446"/>
      <c r="AH3" s="446"/>
      <c r="AI3" s="446"/>
    </row>
    <row r="4" spans="1:40" ht="15" x14ac:dyDescent="0.25">
      <c r="A4" s="440"/>
      <c r="B4" s="440"/>
      <c r="C4" s="440"/>
      <c r="D4" s="440"/>
      <c r="E4" s="440"/>
      <c r="F4" s="440"/>
      <c r="G4" s="440"/>
      <c r="H4" s="440"/>
      <c r="I4" s="440"/>
      <c r="J4" s="440"/>
      <c r="K4" s="440"/>
      <c r="L4" s="440"/>
      <c r="M4" s="440"/>
      <c r="N4" s="440"/>
      <c r="O4" s="440"/>
      <c r="P4" s="439"/>
      <c r="Q4" s="439"/>
      <c r="R4" s="439"/>
      <c r="S4" s="439"/>
      <c r="T4" s="207"/>
      <c r="AB4" s="433" t="s">
        <v>390</v>
      </c>
      <c r="AC4" s="433"/>
      <c r="AD4" s="433"/>
      <c r="AE4" s="146"/>
    </row>
    <row r="5" spans="1:40" ht="5.0999999999999996" customHeight="1" thickBot="1" x14ac:dyDescent="0.25"/>
    <row r="6" spans="1:40" ht="18.75" thickBot="1" x14ac:dyDescent="0.3">
      <c r="A6" s="49">
        <f>VLOOKUP(F6,List!M:R,6,FALSE)</f>
        <v>4772</v>
      </c>
      <c r="F6" s="461" t="str">
        <f>'Read Me First'!D13</f>
        <v>Central Springs</v>
      </c>
      <c r="G6" s="461"/>
      <c r="H6" s="461"/>
      <c r="I6" s="461"/>
      <c r="J6" s="461"/>
      <c r="K6" s="462"/>
      <c r="L6" s="462"/>
      <c r="AB6" s="139"/>
      <c r="AC6" s="443" t="s">
        <v>182</v>
      </c>
      <c r="AD6" s="444"/>
      <c r="AE6" s="445"/>
      <c r="AF6" s="217"/>
      <c r="AG6" s="236"/>
      <c r="AH6" s="218"/>
      <c r="AI6" s="218"/>
      <c r="AJ6" s="219"/>
      <c r="AK6" s="139"/>
      <c r="AL6" s="139"/>
      <c r="AM6" s="139"/>
      <c r="AN6" s="139"/>
    </row>
    <row r="7" spans="1:40" ht="9" customHeight="1" x14ac:dyDescent="0.2">
      <c r="AB7" s="139"/>
      <c r="AC7" s="139"/>
      <c r="AD7" s="139"/>
      <c r="AE7" s="139"/>
      <c r="AF7" s="197"/>
      <c r="AG7" s="208"/>
      <c r="AH7" s="197"/>
      <c r="AI7" s="197"/>
      <c r="AJ7" s="139"/>
      <c r="AK7" s="139"/>
      <c r="AL7" s="139"/>
      <c r="AM7" s="139"/>
      <c r="AN7" s="139"/>
    </row>
    <row r="8" spans="1:40" s="66" customFormat="1" ht="59.1" customHeight="1" thickBot="1" x14ac:dyDescent="0.25">
      <c r="C8" s="364" t="s">
        <v>389</v>
      </c>
      <c r="D8" s="365"/>
      <c r="E8" s="366" t="s">
        <v>404</v>
      </c>
      <c r="F8" s="366"/>
      <c r="G8" s="366" t="s">
        <v>405</v>
      </c>
      <c r="H8" s="366"/>
      <c r="I8" s="366" t="s">
        <v>361</v>
      </c>
      <c r="J8" s="366"/>
      <c r="K8" s="366" t="s">
        <v>362</v>
      </c>
      <c r="L8" s="366" t="s">
        <v>519</v>
      </c>
      <c r="M8" s="366" t="s">
        <v>363</v>
      </c>
      <c r="N8" s="366"/>
      <c r="O8" s="366" t="s">
        <v>364</v>
      </c>
      <c r="P8" s="366"/>
      <c r="Q8" s="366" t="s">
        <v>365</v>
      </c>
      <c r="R8" s="366"/>
      <c r="S8" s="366" t="str">
        <f>ServedEnr_Compare!O7</f>
        <v>Balance as a Percentage of Expenditures</v>
      </c>
      <c r="T8" s="210"/>
      <c r="U8" s="205" t="s">
        <v>389</v>
      </c>
      <c r="V8" s="206" t="s">
        <v>367</v>
      </c>
      <c r="W8" s="206" t="s">
        <v>577</v>
      </c>
      <c r="X8" s="206" t="s">
        <v>361</v>
      </c>
      <c r="Y8" s="206" t="s">
        <v>524</v>
      </c>
      <c r="Z8" s="206" t="s">
        <v>528</v>
      </c>
      <c r="AA8" s="204"/>
      <c r="AB8" s="203" t="s">
        <v>525</v>
      </c>
      <c r="AC8" s="203" t="s">
        <v>526</v>
      </c>
      <c r="AD8" s="221" t="s">
        <v>527</v>
      </c>
      <c r="AE8" s="441" t="s">
        <v>523</v>
      </c>
      <c r="AF8" s="442"/>
      <c r="AG8" s="237" t="s">
        <v>520</v>
      </c>
      <c r="AH8" s="203" t="s">
        <v>440</v>
      </c>
      <c r="AI8" s="203" t="s">
        <v>518</v>
      </c>
      <c r="AJ8" s="140"/>
      <c r="AK8" s="137"/>
      <c r="AL8" s="137"/>
      <c r="AM8" s="137"/>
      <c r="AN8" s="137"/>
    </row>
    <row r="9" spans="1:40" s="66" customFormat="1" ht="13.5" hidden="1" thickBot="1" x14ac:dyDescent="0.25">
      <c r="C9" s="340"/>
      <c r="E9" s="344">
        <f>Data_Drop_History!K1</f>
        <v>11</v>
      </c>
      <c r="F9" s="344"/>
      <c r="G9" s="344">
        <f>E9+1</f>
        <v>12</v>
      </c>
      <c r="H9" s="344"/>
      <c r="I9" s="344">
        <f>Data_Drop_History!N1</f>
        <v>14</v>
      </c>
      <c r="J9" s="344"/>
      <c r="K9" s="344">
        <f>I9+1</f>
        <v>15</v>
      </c>
      <c r="L9" s="344"/>
      <c r="M9" s="344">
        <f>K9+1</f>
        <v>16</v>
      </c>
      <c r="N9" s="344"/>
      <c r="O9" s="344">
        <f>Data_Drop_History!M1</f>
        <v>13</v>
      </c>
      <c r="P9" s="344"/>
      <c r="Q9" s="344">
        <f>Data_Drop_History!Q1</f>
        <v>17</v>
      </c>
      <c r="R9" s="344"/>
      <c r="S9" s="344"/>
      <c r="T9" s="211"/>
      <c r="U9" s="220"/>
      <c r="V9" s="202"/>
      <c r="W9" s="202"/>
      <c r="X9" s="202"/>
      <c r="Y9" s="202"/>
      <c r="Z9" s="202"/>
      <c r="AA9" s="202"/>
      <c r="AB9" s="140"/>
      <c r="AC9" s="140"/>
      <c r="AD9" s="140"/>
      <c r="AE9" s="140"/>
      <c r="AF9" s="198"/>
      <c r="AG9" s="238"/>
      <c r="AH9" s="198"/>
      <c r="AI9" s="198"/>
      <c r="AJ9" s="140"/>
      <c r="AK9" s="137"/>
      <c r="AL9" s="137"/>
      <c r="AM9" s="137"/>
      <c r="AN9" s="137"/>
    </row>
    <row r="10" spans="1:40" s="66" customFormat="1" ht="6" hidden="1" customHeight="1" thickTop="1" x14ac:dyDescent="0.2">
      <c r="C10" s="340"/>
      <c r="E10" s="345"/>
      <c r="F10" s="345"/>
      <c r="G10" s="345"/>
      <c r="H10" s="346"/>
      <c r="I10" s="346"/>
      <c r="J10" s="346"/>
      <c r="K10" s="346"/>
      <c r="L10" s="346"/>
      <c r="M10" s="346"/>
      <c r="N10" s="346"/>
      <c r="O10" s="346"/>
      <c r="P10" s="346"/>
      <c r="Q10" s="346"/>
      <c r="R10" s="346"/>
      <c r="S10" s="346"/>
      <c r="T10" s="210"/>
      <c r="U10" s="220"/>
      <c r="V10" s="202"/>
      <c r="W10" s="202"/>
      <c r="X10" s="202"/>
      <c r="Y10" s="202"/>
      <c r="Z10" s="202"/>
      <c r="AA10" s="202"/>
      <c r="AB10" s="140"/>
      <c r="AC10" s="140"/>
      <c r="AD10" s="142"/>
      <c r="AE10" s="142"/>
      <c r="AF10" s="199"/>
      <c r="AG10" s="239"/>
      <c r="AH10" s="199"/>
      <c r="AI10" s="199"/>
      <c r="AJ10" s="142"/>
      <c r="AK10" s="143"/>
      <c r="AL10" s="143"/>
      <c r="AM10" s="143"/>
      <c r="AN10" s="137"/>
    </row>
    <row r="11" spans="1:40" ht="21" customHeight="1" thickTop="1" x14ac:dyDescent="0.2">
      <c r="A11" s="35" t="str">
        <f>CONCATENATE(C11,"_",$A$6)</f>
        <v>2011_4772</v>
      </c>
      <c r="C11" s="379">
        <v>2011</v>
      </c>
      <c r="D11" s="389"/>
      <c r="E11" s="390">
        <f>VLOOKUP($A11,Data_Drop_History!$A:$Q,'Current Management Fund Exp-Rev'!E$9,FALSE)</f>
        <v>871</v>
      </c>
      <c r="F11" s="390"/>
      <c r="G11" s="390">
        <f>VLOOKUP($A11,Data_Drop_History!$A:$Q,'Current Management Fund Exp-Rev'!G$9,FALSE)</f>
        <v>784</v>
      </c>
      <c r="H11" s="391"/>
      <c r="I11" s="392">
        <f>VLOOKUP($A11,Data_Drop_History!$A:$Q,'Current Management Fund Exp-Rev'!I$9,FALSE)</f>
        <v>288835.01</v>
      </c>
      <c r="J11" s="392"/>
      <c r="K11" s="392">
        <f>VLOOKUP($A11,Data_Drop_History!$A:$Q,'Current Management Fund Exp-Rev'!K$9,FALSE)</f>
        <v>296319.68</v>
      </c>
      <c r="L11" s="392">
        <f t="shared" ref="L11:L24" si="0">IFERROR(K11-I11,K11)</f>
        <v>7484.6699999999837</v>
      </c>
      <c r="M11" s="392">
        <f>VLOOKUP($A11,Data_Drop_History!$A:$Q,'Current Management Fund Exp-Rev'!M$9,FALSE)</f>
        <v>218929.29</v>
      </c>
      <c r="N11" s="392"/>
      <c r="O11" s="392">
        <f>VLOOKUP($A11,Data_Drop_History!$A:$Q,'Current Management Fund Exp-Rev'!O$9,FALSE)</f>
        <v>306096.11</v>
      </c>
      <c r="P11" s="392"/>
      <c r="Q11" s="392">
        <f>VLOOKUP($A11,Data_Drop_History!$A:$Q,'Current Management Fund Exp-Rev'!Q$9,FALSE)</f>
        <v>351.43</v>
      </c>
      <c r="R11" s="392"/>
      <c r="S11" s="393">
        <f t="shared" ref="S11:S24" si="1">O11/M11</f>
        <v>1.3981505626771089</v>
      </c>
      <c r="T11" s="212"/>
      <c r="U11" s="255">
        <v>2011</v>
      </c>
      <c r="V11" s="248">
        <f t="shared" ref="V11:V24" si="2">M11</f>
        <v>218929.29</v>
      </c>
      <c r="W11" s="248"/>
      <c r="X11" s="248">
        <f>I11</f>
        <v>288835.01</v>
      </c>
      <c r="Y11" s="248">
        <f t="shared" ref="Y11:Y24" si="3">L11</f>
        <v>7484.6699999999837</v>
      </c>
      <c r="Z11" s="248">
        <f>X11+Y11</f>
        <v>296319.68</v>
      </c>
      <c r="AA11" s="256"/>
      <c r="AB11" s="257"/>
      <c r="AC11" s="257"/>
      <c r="AD11" s="257"/>
      <c r="AE11" s="257"/>
      <c r="AF11" s="258"/>
      <c r="AG11" s="259"/>
      <c r="AH11" s="258"/>
      <c r="AI11" s="258">
        <f>O11</f>
        <v>306096.11</v>
      </c>
      <c r="AJ11" s="141"/>
      <c r="AK11" s="138"/>
      <c r="AL11" s="138"/>
      <c r="AM11" s="138"/>
      <c r="AN11" s="139"/>
    </row>
    <row r="12" spans="1:40" ht="21" customHeight="1" x14ac:dyDescent="0.2">
      <c r="A12" s="35" t="str">
        <f>CONCATENATE(C12,"_",$A$6)</f>
        <v>2012_4772</v>
      </c>
      <c r="C12" s="379">
        <f>C11+1</f>
        <v>2012</v>
      </c>
      <c r="D12" s="389"/>
      <c r="E12" s="390">
        <f>VLOOKUP($A12,Data_Drop_History!$A:$Q,'Current Management Fund Exp-Rev'!E$9,FALSE)</f>
        <v>865.3</v>
      </c>
      <c r="F12" s="390"/>
      <c r="G12" s="390">
        <f>VLOOKUP($A12,Data_Drop_History!$A:$Q,'Current Management Fund Exp-Rev'!G$9,FALSE)</f>
        <v>778.3</v>
      </c>
      <c r="H12" s="391"/>
      <c r="I12" s="392">
        <f>VLOOKUP($A12,Data_Drop_History!$A:$Q,'Current Management Fund Exp-Rev'!I$9,FALSE)</f>
        <v>295453.15999999997</v>
      </c>
      <c r="J12" s="392"/>
      <c r="K12" s="392">
        <f>VLOOKUP($A12,Data_Drop_History!$A:$Q,'Current Management Fund Exp-Rev'!K$9,FALSE)</f>
        <v>308359.52</v>
      </c>
      <c r="L12" s="392">
        <f t="shared" si="0"/>
        <v>12906.360000000044</v>
      </c>
      <c r="M12" s="392">
        <f>VLOOKUP($A12,Data_Drop_History!$A:$Q,'Current Management Fund Exp-Rev'!M$9,FALSE)</f>
        <v>231853.63</v>
      </c>
      <c r="N12" s="392"/>
      <c r="O12" s="392">
        <f>VLOOKUP($A12,Data_Drop_History!$A:$Q,'Current Management Fund Exp-Rev'!O$9,FALSE)</f>
        <v>382602</v>
      </c>
      <c r="P12" s="392"/>
      <c r="Q12" s="392">
        <f>VLOOKUP($A12,Data_Drop_History!$A:$Q,'Current Management Fund Exp-Rev'!Q$9,FALSE)</f>
        <v>442.16</v>
      </c>
      <c r="R12" s="392"/>
      <c r="S12" s="393">
        <f t="shared" si="1"/>
        <v>1.6501876636565922</v>
      </c>
      <c r="T12" s="212"/>
      <c r="U12" s="260">
        <v>2012</v>
      </c>
      <c r="V12" s="247">
        <f t="shared" si="2"/>
        <v>231853.63</v>
      </c>
      <c r="W12" s="338">
        <f>(V12-V11)/V11</f>
        <v>5.9034311946108246E-2</v>
      </c>
      <c r="X12" s="247">
        <f>I12</f>
        <v>295453.15999999997</v>
      </c>
      <c r="Y12" s="247">
        <f t="shared" si="3"/>
        <v>12906.360000000044</v>
      </c>
      <c r="Z12" s="247">
        <f t="shared" ref="Z12:Z22" si="4">X12+Y12</f>
        <v>308359.52</v>
      </c>
      <c r="AA12" s="261"/>
      <c r="AB12" s="262"/>
      <c r="AC12" s="262"/>
      <c r="AD12" s="262"/>
      <c r="AE12" s="262"/>
      <c r="AF12" s="254"/>
      <c r="AG12" s="263"/>
      <c r="AH12" s="254"/>
      <c r="AI12" s="254">
        <f>O12</f>
        <v>382602</v>
      </c>
      <c r="AJ12" s="141"/>
      <c r="AK12" s="138"/>
      <c r="AL12" s="138"/>
      <c r="AM12" s="138"/>
      <c r="AN12" s="139"/>
    </row>
    <row r="13" spans="1:40" ht="21" customHeight="1" x14ac:dyDescent="0.2">
      <c r="A13" s="35" t="str">
        <f>CONCATENATE(C13,"_",$A$6)</f>
        <v>2013_4772</v>
      </c>
      <c r="C13" s="379">
        <f t="shared" ref="C13:C24" si="5">C12+1</f>
        <v>2013</v>
      </c>
      <c r="D13" s="389"/>
      <c r="E13" s="390">
        <f>VLOOKUP($A13,Data_Drop_History!$A:$Q,'Current Management Fund Exp-Rev'!E$9,FALSE)</f>
        <v>865.2</v>
      </c>
      <c r="F13" s="390"/>
      <c r="G13" s="390">
        <f>VLOOKUP($A13,Data_Drop_History!$A:$Q,'Current Management Fund Exp-Rev'!G$9,FALSE)</f>
        <v>793.2</v>
      </c>
      <c r="H13" s="391"/>
      <c r="I13" s="392">
        <f>VLOOKUP($A13,Data_Drop_History!$A:$Q,'Current Management Fund Exp-Rev'!I$9,FALSE)</f>
        <v>280388.03000000003</v>
      </c>
      <c r="J13" s="392"/>
      <c r="K13" s="392">
        <f>VLOOKUP($A13,Data_Drop_History!$A:$Q,'Current Management Fund Exp-Rev'!K$9,FALSE)</f>
        <v>292300.37</v>
      </c>
      <c r="L13" s="392">
        <f t="shared" si="0"/>
        <v>11912.339999999967</v>
      </c>
      <c r="M13" s="392">
        <f>VLOOKUP($A13,Data_Drop_History!$A:$Q,'Current Management Fund Exp-Rev'!M$9,FALSE)</f>
        <v>270234.15000000002</v>
      </c>
      <c r="N13" s="392"/>
      <c r="O13" s="392">
        <f>VLOOKUP($A13,Data_Drop_History!$A:$Q,'Current Management Fund Exp-Rev'!O$9,FALSE)</f>
        <v>404668.22</v>
      </c>
      <c r="P13" s="392"/>
      <c r="Q13" s="392">
        <f>VLOOKUP($A13,Data_Drop_History!$A:$Q,'Current Management Fund Exp-Rev'!Q$9,FALSE)</f>
        <v>467.72</v>
      </c>
      <c r="R13" s="392"/>
      <c r="S13" s="393">
        <f t="shared" si="1"/>
        <v>1.4974725437181049</v>
      </c>
      <c r="T13" s="212"/>
      <c r="U13" s="260">
        <v>2013</v>
      </c>
      <c r="V13" s="247">
        <f t="shared" si="2"/>
        <v>270234.15000000002</v>
      </c>
      <c r="W13" s="338">
        <f t="shared" ref="W13:W24" si="6">(V13-V12)/V12</f>
        <v>0.16553771446235291</v>
      </c>
      <c r="X13" s="247">
        <f>I13</f>
        <v>280388.03000000003</v>
      </c>
      <c r="Y13" s="247">
        <f t="shared" si="3"/>
        <v>11912.339999999967</v>
      </c>
      <c r="Z13" s="247">
        <f t="shared" si="4"/>
        <v>292300.37</v>
      </c>
      <c r="AA13" s="261"/>
      <c r="AB13" s="262"/>
      <c r="AC13" s="262"/>
      <c r="AD13" s="262"/>
      <c r="AE13" s="262"/>
      <c r="AF13" s="254"/>
      <c r="AG13" s="263"/>
      <c r="AH13" s="254"/>
      <c r="AI13" s="254">
        <f>O13</f>
        <v>404668.22</v>
      </c>
      <c r="AJ13" s="141"/>
      <c r="AK13" s="138"/>
      <c r="AL13" s="138"/>
      <c r="AM13" s="138"/>
      <c r="AN13" s="139"/>
    </row>
    <row r="14" spans="1:40" ht="21" customHeight="1" x14ac:dyDescent="0.2">
      <c r="A14" s="35" t="str">
        <f>CONCATENATE(C14,"_",$A$6)</f>
        <v>2014_4772</v>
      </c>
      <c r="C14" s="379">
        <f t="shared" si="5"/>
        <v>2014</v>
      </c>
      <c r="D14" s="389"/>
      <c r="E14" s="390">
        <f>VLOOKUP($A14,Data_Drop_History!$A:$Q,'Current Management Fund Exp-Rev'!E$9,FALSE)</f>
        <v>843.6</v>
      </c>
      <c r="F14" s="390"/>
      <c r="G14" s="390">
        <f>VLOOKUP($A14,Data_Drop_History!$A:$Q,'Current Management Fund Exp-Rev'!G$9,FALSE)</f>
        <v>767</v>
      </c>
      <c r="H14" s="391"/>
      <c r="I14" s="392">
        <f>VLOOKUP($A14,Data_Drop_History!$A:$Q,'Current Management Fund Exp-Rev'!I$9,FALSE)</f>
        <v>276796.32</v>
      </c>
      <c r="J14" s="392"/>
      <c r="K14" s="392">
        <f>VLOOKUP($A14,Data_Drop_History!$A:$Q,'Current Management Fund Exp-Rev'!K$9,FALSE)</f>
        <v>291507.46000000002</v>
      </c>
      <c r="L14" s="392">
        <f t="shared" si="0"/>
        <v>14711.140000000014</v>
      </c>
      <c r="M14" s="392">
        <f>VLOOKUP($A14,Data_Drop_History!$A:$Q,'Current Management Fund Exp-Rev'!M$9,FALSE)</f>
        <v>230633.72</v>
      </c>
      <c r="N14" s="392"/>
      <c r="O14" s="392">
        <f>VLOOKUP($A14,Data_Drop_History!$A:$Q,'Current Management Fund Exp-Rev'!O$9,FALSE)</f>
        <v>465541.96</v>
      </c>
      <c r="P14" s="392"/>
      <c r="Q14" s="392">
        <f>VLOOKUP($A14,Data_Drop_History!$A:$Q,'Current Management Fund Exp-Rev'!Q$9,FALSE)</f>
        <v>551.85</v>
      </c>
      <c r="R14" s="392"/>
      <c r="S14" s="393">
        <f t="shared" si="1"/>
        <v>2.0185338032964131</v>
      </c>
      <c r="T14" s="212" t="s">
        <v>521</v>
      </c>
      <c r="U14" s="246">
        <v>2014</v>
      </c>
      <c r="V14" s="247">
        <f t="shared" si="2"/>
        <v>230633.72</v>
      </c>
      <c r="W14" s="338">
        <f t="shared" si="6"/>
        <v>-0.14654117549539916</v>
      </c>
      <c r="X14" s="247">
        <f>I14</f>
        <v>276796.32</v>
      </c>
      <c r="Y14" s="247">
        <f t="shared" si="3"/>
        <v>14711.140000000014</v>
      </c>
      <c r="Z14" s="247">
        <f t="shared" si="4"/>
        <v>291507.46000000002</v>
      </c>
      <c r="AA14" s="249"/>
      <c r="AB14" s="250"/>
      <c r="AC14" s="250"/>
      <c r="AD14" s="251"/>
      <c r="AE14" s="252"/>
      <c r="AF14" s="250"/>
      <c r="AG14" s="253"/>
      <c r="AH14" s="250"/>
      <c r="AI14" s="254">
        <f>O14</f>
        <v>465541.96</v>
      </c>
      <c r="AJ14" s="141"/>
      <c r="AK14" s="138"/>
      <c r="AL14" s="138"/>
      <c r="AM14" s="138"/>
      <c r="AN14" s="139"/>
    </row>
    <row r="15" spans="1:40" ht="21" customHeight="1" x14ac:dyDescent="0.2">
      <c r="A15" s="35" t="str">
        <f t="shared" ref="A15:A24" si="7">CONCATENATE(C15,"_",$A$6)</f>
        <v>2015_4772</v>
      </c>
      <c r="C15" s="379">
        <f t="shared" si="5"/>
        <v>2015</v>
      </c>
      <c r="D15" s="389"/>
      <c r="E15" s="390">
        <f>VLOOKUP($A15,Data_Drop_History!$A:$Q,'Current Management Fund Exp-Rev'!E$9,FALSE)</f>
        <v>822</v>
      </c>
      <c r="F15" s="390"/>
      <c r="G15" s="390">
        <f>VLOOKUP($A15,Data_Drop_History!$A:$Q,'Current Management Fund Exp-Rev'!G$9,FALSE)</f>
        <v>746.4</v>
      </c>
      <c r="H15" s="391"/>
      <c r="I15" s="392">
        <f>VLOOKUP($A15,Data_Drop_History!$A:$Q,'Current Management Fund Exp-Rev'!I$9,FALSE)</f>
        <v>298433.09999999998</v>
      </c>
      <c r="J15" s="392"/>
      <c r="K15" s="392">
        <f>VLOOKUP($A15,Data_Drop_History!$A:$Q,'Current Management Fund Exp-Rev'!K$9,FALSE)</f>
        <v>315223.09000000003</v>
      </c>
      <c r="L15" s="392">
        <f t="shared" si="0"/>
        <v>16789.990000000049</v>
      </c>
      <c r="M15" s="392">
        <f>VLOOKUP($A15,Data_Drop_History!$A:$Q,'Current Management Fund Exp-Rev'!M$9,FALSE)</f>
        <v>235190.83</v>
      </c>
      <c r="N15" s="392"/>
      <c r="O15" s="392">
        <f>VLOOKUP($A15,Data_Drop_History!$A:$Q,'Current Management Fund Exp-Rev'!O$9,FALSE)</f>
        <v>545574.22</v>
      </c>
      <c r="P15" s="392"/>
      <c r="Q15" s="392">
        <f>VLOOKUP($A15,Data_Drop_History!$A:$Q,'Current Management Fund Exp-Rev'!Q$9,FALSE)</f>
        <v>663.72</v>
      </c>
      <c r="R15" s="392"/>
      <c r="S15" s="393">
        <f t="shared" si="1"/>
        <v>2.3197087233375555</v>
      </c>
      <c r="T15" s="212" t="s">
        <v>540</v>
      </c>
      <c r="U15" s="226">
        <v>2015</v>
      </c>
      <c r="V15" s="222">
        <f t="shared" si="2"/>
        <v>235190.83</v>
      </c>
      <c r="W15" s="338">
        <f t="shared" si="6"/>
        <v>1.9759079461580838E-2</v>
      </c>
      <c r="X15" s="223">
        <f>AH15</f>
        <v>27942.022000000055</v>
      </c>
      <c r="Y15" s="222">
        <f t="shared" si="3"/>
        <v>16789.990000000049</v>
      </c>
      <c r="Z15" s="222">
        <f t="shared" si="4"/>
        <v>44732.012000000104</v>
      </c>
      <c r="AA15" s="227"/>
      <c r="AB15" s="224">
        <f>AVERAGE(V11:V13)</f>
        <v>240339.02333333335</v>
      </c>
      <c r="AC15" s="228">
        <v>1.8</v>
      </c>
      <c r="AD15" s="224">
        <f>AB15*AC15</f>
        <v>432610.24200000003</v>
      </c>
      <c r="AE15" s="229" t="str">
        <f>CONCATENATE(U15-2," Fund Balance")</f>
        <v>2013 Fund Balance</v>
      </c>
      <c r="AF15" s="225">
        <f>AI13</f>
        <v>404668.22</v>
      </c>
      <c r="AG15" s="240" t="str">
        <f>IF(AD15&gt;AF15,"Y","N")</f>
        <v>Y</v>
      </c>
      <c r="AH15" s="225">
        <f>IF(AG15="N",0,AD15-AF15)</f>
        <v>27942.022000000055</v>
      </c>
      <c r="AI15" s="225">
        <f>AI14+X15+Y15-V15</f>
        <v>275083.14200000011</v>
      </c>
      <c r="AJ15" s="141"/>
      <c r="AK15" s="138"/>
      <c r="AL15" s="138"/>
      <c r="AM15" s="138"/>
      <c r="AN15" s="139"/>
    </row>
    <row r="16" spans="1:40" ht="21" customHeight="1" x14ac:dyDescent="0.2">
      <c r="A16" s="35" t="str">
        <f t="shared" si="7"/>
        <v>2016_4772</v>
      </c>
      <c r="C16" s="379">
        <f t="shared" si="5"/>
        <v>2016</v>
      </c>
      <c r="D16" s="389"/>
      <c r="E16" s="390">
        <f>VLOOKUP($A16,Data_Drop_History!$A:$Q,'Current Management Fund Exp-Rev'!E$9,FALSE)</f>
        <v>811</v>
      </c>
      <c r="F16" s="390"/>
      <c r="G16" s="390">
        <f>VLOOKUP($A16,Data_Drop_History!$A:$Q,'Current Management Fund Exp-Rev'!G$9,FALSE)</f>
        <v>741.4</v>
      </c>
      <c r="H16" s="391"/>
      <c r="I16" s="392">
        <f>VLOOKUP($A16,Data_Drop_History!$A:$Q,'Current Management Fund Exp-Rev'!I$9,FALSE)</f>
        <v>354097.38</v>
      </c>
      <c r="J16" s="392"/>
      <c r="K16" s="392">
        <f>VLOOKUP($A16,Data_Drop_History!$A:$Q,'Current Management Fund Exp-Rev'!K$9,FALSE)</f>
        <v>387448.8</v>
      </c>
      <c r="L16" s="392">
        <f t="shared" si="0"/>
        <v>33351.419999999984</v>
      </c>
      <c r="M16" s="392">
        <f>VLOOKUP($A16,Data_Drop_History!$A:$Q,'Current Management Fund Exp-Rev'!M$9,FALSE)</f>
        <v>293882.5</v>
      </c>
      <c r="N16" s="392"/>
      <c r="O16" s="392">
        <f>VLOOKUP($A16,Data_Drop_History!$A:$Q,'Current Management Fund Exp-Rev'!O$9,FALSE)</f>
        <v>639140.52</v>
      </c>
      <c r="P16" s="392"/>
      <c r="Q16" s="392">
        <f>VLOOKUP($A16,Data_Drop_History!$A:$Q,'Current Management Fund Exp-Rev'!Q$9,FALSE)</f>
        <v>788.09</v>
      </c>
      <c r="R16" s="392"/>
      <c r="S16" s="393">
        <f t="shared" si="1"/>
        <v>2.1748165338187881</v>
      </c>
      <c r="T16" s="212"/>
      <c r="U16" s="226">
        <v>2016</v>
      </c>
      <c r="V16" s="222">
        <f t="shared" si="2"/>
        <v>293882.5</v>
      </c>
      <c r="W16" s="338">
        <f t="shared" si="6"/>
        <v>0.2495491427110488</v>
      </c>
      <c r="X16" s="223">
        <f t="shared" ref="X16:X22" si="8">AH16</f>
        <v>0</v>
      </c>
      <c r="Y16" s="222">
        <f t="shared" si="3"/>
        <v>33351.419999999984</v>
      </c>
      <c r="Z16" s="222">
        <f t="shared" si="4"/>
        <v>33351.419999999984</v>
      </c>
      <c r="AA16" s="227"/>
      <c r="AB16" s="224">
        <f t="shared" ref="AB16:AB22" si="9">AVERAGE(V12:V14)</f>
        <v>244240.5</v>
      </c>
      <c r="AC16" s="228">
        <v>1.75</v>
      </c>
      <c r="AD16" s="224">
        <f t="shared" ref="AD16:AD24" si="10">AB16*AC16</f>
        <v>427420.875</v>
      </c>
      <c r="AE16" s="229" t="str">
        <f t="shared" ref="AE16:AE20" si="11">CONCATENATE(U16-2," Fund Balance")</f>
        <v>2014 Fund Balance</v>
      </c>
      <c r="AF16" s="225">
        <f>AI14</f>
        <v>465541.96</v>
      </c>
      <c r="AG16" s="240" t="str">
        <f t="shared" ref="AG16:AG24" si="12">IF(AD16&gt;AF16,"Y","N")</f>
        <v>N</v>
      </c>
      <c r="AH16" s="225">
        <f>IF(AG16="N",0,AD16-AF16)</f>
        <v>0</v>
      </c>
      <c r="AI16" s="225">
        <f t="shared" ref="AI16:AI24" si="13">AI15+X16+Y16-V16</f>
        <v>14552.062000000093</v>
      </c>
      <c r="AJ16" s="141"/>
      <c r="AK16" s="138"/>
      <c r="AL16" s="138"/>
      <c r="AM16" s="138"/>
      <c r="AN16" s="139"/>
    </row>
    <row r="17" spans="1:40" ht="21" customHeight="1" x14ac:dyDescent="0.2">
      <c r="A17" s="35" t="str">
        <f t="shared" si="7"/>
        <v>2017_4772</v>
      </c>
      <c r="C17" s="379">
        <f t="shared" si="5"/>
        <v>2017</v>
      </c>
      <c r="D17" s="389"/>
      <c r="E17" s="390">
        <f>VLOOKUP($A17,Data_Drop_History!$A:$Q,'Current Management Fund Exp-Rev'!E$9,FALSE)</f>
        <v>814.1</v>
      </c>
      <c r="F17" s="390"/>
      <c r="G17" s="390">
        <f>VLOOKUP($A17,Data_Drop_History!$A:$Q,'Current Management Fund Exp-Rev'!G$9,FALSE)</f>
        <v>756.1</v>
      </c>
      <c r="H17" s="391"/>
      <c r="I17" s="392">
        <f>VLOOKUP($A17,Data_Drop_History!$A:$Q,'Current Management Fund Exp-Rev'!I$9,FALSE)</f>
        <v>350945.48</v>
      </c>
      <c r="J17" s="392"/>
      <c r="K17" s="392">
        <f>VLOOKUP($A17,Data_Drop_History!$A:$Q,'Current Management Fund Exp-Rev'!K$9,FALSE)</f>
        <v>379729.5</v>
      </c>
      <c r="L17" s="392">
        <f t="shared" si="0"/>
        <v>28784.020000000019</v>
      </c>
      <c r="M17" s="392">
        <f>VLOOKUP($A17,Data_Drop_History!$A:$Q,'Current Management Fund Exp-Rev'!M$9,FALSE)</f>
        <v>322816.59999999998</v>
      </c>
      <c r="N17" s="392"/>
      <c r="O17" s="392">
        <f>VLOOKUP($A17,Data_Drop_History!$A:$Q,'Current Management Fund Exp-Rev'!O$9,FALSE)</f>
        <v>696053.42</v>
      </c>
      <c r="P17" s="392"/>
      <c r="Q17" s="392">
        <f>VLOOKUP($A17,Data_Drop_History!$A:$Q,'Current Management Fund Exp-Rev'!Q$9,FALSE)</f>
        <v>855</v>
      </c>
      <c r="R17" s="392"/>
      <c r="S17" s="393">
        <f t="shared" si="1"/>
        <v>2.1561884364063064</v>
      </c>
      <c r="T17" s="212"/>
      <c r="U17" s="226">
        <v>2017</v>
      </c>
      <c r="V17" s="222">
        <f t="shared" si="2"/>
        <v>322816.59999999998</v>
      </c>
      <c r="W17" s="338">
        <f t="shared" si="6"/>
        <v>9.8454654496269695E-2</v>
      </c>
      <c r="X17" s="223">
        <f t="shared" si="8"/>
        <v>142016.78799999988</v>
      </c>
      <c r="Y17" s="222">
        <f t="shared" si="3"/>
        <v>28784.020000000019</v>
      </c>
      <c r="Z17" s="222">
        <f t="shared" si="4"/>
        <v>170800.8079999999</v>
      </c>
      <c r="AA17" s="227"/>
      <c r="AB17" s="224">
        <f t="shared" si="9"/>
        <v>245352.9</v>
      </c>
      <c r="AC17" s="228">
        <v>1.7</v>
      </c>
      <c r="AD17" s="224">
        <f t="shared" si="10"/>
        <v>417099.93</v>
      </c>
      <c r="AE17" s="229" t="str">
        <f t="shared" si="11"/>
        <v>2015 Fund Balance</v>
      </c>
      <c r="AF17" s="225">
        <f>AI15</f>
        <v>275083.14200000011</v>
      </c>
      <c r="AG17" s="240" t="str">
        <f t="shared" si="12"/>
        <v>Y</v>
      </c>
      <c r="AH17" s="225">
        <f t="shared" ref="AH17:AH24" si="14">IF(AG17="N",0,AD17-AF17)</f>
        <v>142016.78799999988</v>
      </c>
      <c r="AI17" s="225">
        <f t="shared" si="13"/>
        <v>-137463.72999999998</v>
      </c>
      <c r="AJ17" s="141"/>
      <c r="AK17" s="138"/>
      <c r="AL17" s="138"/>
      <c r="AM17" s="138"/>
      <c r="AN17" s="139"/>
    </row>
    <row r="18" spans="1:40" ht="21" customHeight="1" x14ac:dyDescent="0.2">
      <c r="A18" s="35" t="str">
        <f t="shared" si="7"/>
        <v>2018_4772</v>
      </c>
      <c r="C18" s="379">
        <f t="shared" si="5"/>
        <v>2018</v>
      </c>
      <c r="D18" s="389"/>
      <c r="E18" s="390">
        <f>VLOOKUP($A18,Data_Drop_History!$A:$Q,'Current Management Fund Exp-Rev'!E$9,FALSE)</f>
        <v>815</v>
      </c>
      <c r="F18" s="390"/>
      <c r="G18" s="390">
        <f>VLOOKUP($A18,Data_Drop_History!$A:$Q,'Current Management Fund Exp-Rev'!G$9,FALSE)</f>
        <v>746</v>
      </c>
      <c r="H18" s="391"/>
      <c r="I18" s="392">
        <f>VLOOKUP($A18,Data_Drop_History!$A:$Q,'Current Management Fund Exp-Rev'!I$9,FALSE)</f>
        <v>353789.43</v>
      </c>
      <c r="J18" s="392"/>
      <c r="K18" s="392">
        <f>VLOOKUP($A18,Data_Drop_History!$A:$Q,'Current Management Fund Exp-Rev'!K$9,FALSE)</f>
        <v>379450.03</v>
      </c>
      <c r="L18" s="392">
        <f t="shared" si="0"/>
        <v>25660.600000000035</v>
      </c>
      <c r="M18" s="392">
        <f>VLOOKUP($A18,Data_Drop_History!$A:$Q,'Current Management Fund Exp-Rev'!M$9,FALSE)</f>
        <v>348708.47</v>
      </c>
      <c r="N18" s="392"/>
      <c r="O18" s="392">
        <f>VLOOKUP($A18,Data_Drop_History!$A:$Q,'Current Management Fund Exp-Rev'!O$9,FALSE)</f>
        <v>726794.98</v>
      </c>
      <c r="P18" s="392"/>
      <c r="Q18" s="392">
        <f>VLOOKUP($A18,Data_Drop_History!$A:$Q,'Current Management Fund Exp-Rev'!Q$9,FALSE)</f>
        <v>891.77</v>
      </c>
      <c r="R18" s="392"/>
      <c r="S18" s="393">
        <f t="shared" si="1"/>
        <v>2.0842481400007289</v>
      </c>
      <c r="T18" s="212"/>
      <c r="U18" s="226">
        <v>2018</v>
      </c>
      <c r="V18" s="222">
        <f t="shared" si="2"/>
        <v>348708.47</v>
      </c>
      <c r="W18" s="338">
        <f t="shared" si="6"/>
        <v>8.0206129424571102E-2</v>
      </c>
      <c r="X18" s="223">
        <f t="shared" si="8"/>
        <v>403286.81549999991</v>
      </c>
      <c r="Y18" s="222">
        <f t="shared" si="3"/>
        <v>25660.600000000035</v>
      </c>
      <c r="Z18" s="222">
        <f t="shared" si="4"/>
        <v>428947.41549999994</v>
      </c>
      <c r="AA18" s="227"/>
      <c r="AB18" s="224">
        <f t="shared" si="9"/>
        <v>253235.68333333335</v>
      </c>
      <c r="AC18" s="228">
        <v>1.65</v>
      </c>
      <c r="AD18" s="224">
        <f t="shared" si="10"/>
        <v>417838.8775</v>
      </c>
      <c r="AE18" s="229" t="str">
        <f t="shared" si="11"/>
        <v>2016 Fund Balance</v>
      </c>
      <c r="AF18" s="225">
        <f>AI16</f>
        <v>14552.062000000093</v>
      </c>
      <c r="AG18" s="240" t="str">
        <f t="shared" si="12"/>
        <v>Y</v>
      </c>
      <c r="AH18" s="225">
        <f t="shared" si="14"/>
        <v>403286.81549999991</v>
      </c>
      <c r="AI18" s="225">
        <f t="shared" si="13"/>
        <v>-57224.784500000009</v>
      </c>
      <c r="AJ18" s="141"/>
      <c r="AK18" s="138"/>
      <c r="AL18" s="138"/>
      <c r="AM18" s="138"/>
      <c r="AN18" s="139"/>
    </row>
    <row r="19" spans="1:40" ht="21" customHeight="1" x14ac:dyDescent="0.2">
      <c r="A19" s="35" t="str">
        <f t="shared" si="7"/>
        <v>2019_4772</v>
      </c>
      <c r="C19" s="379">
        <f t="shared" si="5"/>
        <v>2019</v>
      </c>
      <c r="D19" s="389"/>
      <c r="E19" s="390">
        <f>VLOOKUP($A19,Data_Drop_History!$A:$Q,'Current Management Fund Exp-Rev'!E$9,FALSE)</f>
        <v>797</v>
      </c>
      <c r="F19" s="390"/>
      <c r="G19" s="390">
        <f>VLOOKUP($A19,Data_Drop_History!$A:$Q,'Current Management Fund Exp-Rev'!G$9,FALSE)</f>
        <v>714</v>
      </c>
      <c r="H19" s="391"/>
      <c r="I19" s="392">
        <f>VLOOKUP($A19,Data_Drop_History!$A:$Q,'Current Management Fund Exp-Rev'!I$9,FALSE)</f>
        <v>300104.17</v>
      </c>
      <c r="J19" s="392"/>
      <c r="K19" s="392">
        <f>VLOOKUP($A19,Data_Drop_History!$A:$Q,'Current Management Fund Exp-Rev'!K$9,FALSE)</f>
        <v>316424.84000000003</v>
      </c>
      <c r="L19" s="392">
        <f t="shared" si="0"/>
        <v>16320.670000000042</v>
      </c>
      <c r="M19" s="392">
        <f>VLOOKUP($A19,Data_Drop_History!$A:$Q,'Current Management Fund Exp-Rev'!M$9,FALSE)</f>
        <v>345976.23</v>
      </c>
      <c r="N19" s="392"/>
      <c r="O19" s="392">
        <f>VLOOKUP($A19,Data_Drop_History!$A:$Q,'Current Management Fund Exp-Rev'!O$9,FALSE)</f>
        <v>697243.59</v>
      </c>
      <c r="P19" s="392"/>
      <c r="Q19" s="392">
        <f>VLOOKUP($A19,Data_Drop_History!$A:$Q,'Current Management Fund Exp-Rev'!Q$9,FALSE)</f>
        <v>874.84</v>
      </c>
      <c r="R19" s="392"/>
      <c r="S19" s="393">
        <f t="shared" si="1"/>
        <v>2.0152933338801917</v>
      </c>
      <c r="T19" s="212"/>
      <c r="U19" s="226">
        <v>2019</v>
      </c>
      <c r="V19" s="222">
        <f t="shared" si="2"/>
        <v>345976.23</v>
      </c>
      <c r="W19" s="338">
        <f t="shared" si="6"/>
        <v>-7.8353129764814448E-3</v>
      </c>
      <c r="X19" s="223">
        <f t="shared" si="8"/>
        <v>591805.02600000007</v>
      </c>
      <c r="Y19" s="222">
        <f t="shared" si="3"/>
        <v>16320.670000000042</v>
      </c>
      <c r="Z19" s="222">
        <f t="shared" si="4"/>
        <v>608125.69600000011</v>
      </c>
      <c r="AA19" s="227"/>
      <c r="AB19" s="224">
        <f t="shared" si="9"/>
        <v>283963.31</v>
      </c>
      <c r="AC19" s="228">
        <v>1.6</v>
      </c>
      <c r="AD19" s="224">
        <f t="shared" si="10"/>
        <v>454341.29600000003</v>
      </c>
      <c r="AE19" s="229" t="str">
        <f t="shared" si="11"/>
        <v>2017 Fund Balance</v>
      </c>
      <c r="AF19" s="225">
        <f t="shared" ref="AF19:AF22" si="15">AI17</f>
        <v>-137463.72999999998</v>
      </c>
      <c r="AG19" s="240" t="str">
        <f t="shared" si="12"/>
        <v>Y</v>
      </c>
      <c r="AH19" s="225">
        <f t="shared" si="14"/>
        <v>591805.02600000007</v>
      </c>
      <c r="AI19" s="225">
        <f t="shared" si="13"/>
        <v>204924.68150000006</v>
      </c>
      <c r="AJ19" s="141"/>
      <c r="AK19" s="138"/>
      <c r="AL19" s="138"/>
      <c r="AM19" s="138"/>
      <c r="AN19" s="139"/>
    </row>
    <row r="20" spans="1:40" ht="21" customHeight="1" x14ac:dyDescent="0.2">
      <c r="A20" s="35" t="str">
        <f t="shared" si="7"/>
        <v>2020_4772</v>
      </c>
      <c r="C20" s="379">
        <f t="shared" si="5"/>
        <v>2020</v>
      </c>
      <c r="D20" s="389"/>
      <c r="E20" s="390">
        <f>VLOOKUP($A20,Data_Drop_History!$A:$Q,'Current Management Fund Exp-Rev'!E$9,FALSE)</f>
        <v>791.2</v>
      </c>
      <c r="F20" s="390"/>
      <c r="G20" s="390">
        <f>VLOOKUP($A20,Data_Drop_History!$A:$Q,'Current Management Fund Exp-Rev'!G$9,FALSE)</f>
        <v>707.3</v>
      </c>
      <c r="H20" s="391"/>
      <c r="I20" s="392">
        <f>VLOOKUP($A20,Data_Drop_History!$A:$Q,'Current Management Fund Exp-Rev'!I$9,FALSE)</f>
        <v>301414.36</v>
      </c>
      <c r="J20" s="392"/>
      <c r="K20" s="392">
        <f>VLOOKUP($A20,Data_Drop_History!$A:$Q,'Current Management Fund Exp-Rev'!K$9,FALSE)</f>
        <v>308526.90000000002</v>
      </c>
      <c r="L20" s="392">
        <f t="shared" si="0"/>
        <v>7112.5400000000373</v>
      </c>
      <c r="M20" s="392">
        <f>VLOOKUP($A20,Data_Drop_History!$A:$Q,'Current Management Fund Exp-Rev'!M$9,FALSE)</f>
        <v>460587.34</v>
      </c>
      <c r="N20" s="392"/>
      <c r="O20" s="392">
        <f>VLOOKUP($A20,Data_Drop_History!$A:$Q,'Current Management Fund Exp-Rev'!O$9,FALSE)</f>
        <v>545183.15</v>
      </c>
      <c r="P20" s="392"/>
      <c r="Q20" s="392">
        <f>VLOOKUP($A20,Data_Drop_History!$A:$Q,'Current Management Fund Exp-Rev'!Q$9,FALSE)</f>
        <v>689.06</v>
      </c>
      <c r="R20" s="392"/>
      <c r="S20" s="393">
        <f t="shared" si="1"/>
        <v>1.1836694208746597</v>
      </c>
      <c r="T20" s="212"/>
      <c r="U20" s="226">
        <v>2020</v>
      </c>
      <c r="V20" s="222">
        <f t="shared" si="2"/>
        <v>460587.34</v>
      </c>
      <c r="W20" s="338">
        <f t="shared" si="6"/>
        <v>0.33126874062995615</v>
      </c>
      <c r="X20" s="223">
        <f t="shared" si="8"/>
        <v>572108.82183333335</v>
      </c>
      <c r="Y20" s="222">
        <f t="shared" si="3"/>
        <v>7112.5400000000373</v>
      </c>
      <c r="Z20" s="222">
        <f t="shared" si="4"/>
        <v>579221.36183333339</v>
      </c>
      <c r="AA20" s="227"/>
      <c r="AB20" s="224">
        <f t="shared" si="9"/>
        <v>321802.52333333332</v>
      </c>
      <c r="AC20" s="228">
        <v>1.6</v>
      </c>
      <c r="AD20" s="224">
        <f t="shared" si="10"/>
        <v>514884.03733333334</v>
      </c>
      <c r="AE20" s="229" t="str">
        <f t="shared" si="11"/>
        <v>2018 Fund Balance</v>
      </c>
      <c r="AF20" s="225">
        <f t="shared" si="15"/>
        <v>-57224.784500000009</v>
      </c>
      <c r="AG20" s="240" t="str">
        <f t="shared" si="12"/>
        <v>Y</v>
      </c>
      <c r="AH20" s="225">
        <f t="shared" si="14"/>
        <v>572108.82183333335</v>
      </c>
      <c r="AI20" s="225">
        <f t="shared" si="13"/>
        <v>323558.70333333343</v>
      </c>
      <c r="AJ20" s="141"/>
      <c r="AK20" s="138"/>
      <c r="AL20" s="138"/>
      <c r="AM20" s="138"/>
      <c r="AN20" s="139"/>
    </row>
    <row r="21" spans="1:40" ht="21" customHeight="1" x14ac:dyDescent="0.2">
      <c r="A21" s="35" t="str">
        <f t="shared" si="7"/>
        <v>2021_4772</v>
      </c>
      <c r="C21" s="379">
        <f t="shared" si="5"/>
        <v>2021</v>
      </c>
      <c r="D21" s="389"/>
      <c r="E21" s="390">
        <f>VLOOKUP($A21,Data_Drop_History!$A:$Q,'Current Management Fund Exp-Rev'!E$9,FALSE)</f>
        <v>771.1</v>
      </c>
      <c r="F21" s="390"/>
      <c r="G21" s="390">
        <f>VLOOKUP($A21,Data_Drop_History!$A:$Q,'Current Management Fund Exp-Rev'!G$9,FALSE)</f>
        <v>716.6</v>
      </c>
      <c r="H21" s="391"/>
      <c r="I21" s="392">
        <f>VLOOKUP($A21,Data_Drop_History!$A:$Q,'Current Management Fund Exp-Rev'!I$9,FALSE)</f>
        <v>304474.2</v>
      </c>
      <c r="J21" s="392"/>
      <c r="K21" s="392">
        <f>VLOOKUP($A21,Data_Drop_History!$A:$Q,'Current Management Fund Exp-Rev'!K$9,FALSE)</f>
        <v>311586.39</v>
      </c>
      <c r="L21" s="392">
        <f t="shared" si="0"/>
        <v>7112.1900000000023</v>
      </c>
      <c r="M21" s="392">
        <f>VLOOKUP($A21,Data_Drop_History!$A:$Q,'Current Management Fund Exp-Rev'!M$9,FALSE)</f>
        <v>560250.67000000004</v>
      </c>
      <c r="N21" s="392"/>
      <c r="O21" s="392">
        <f>VLOOKUP($A21,Data_Drop_History!$A:$Q,'Current Management Fund Exp-Rev'!O$9,FALSE)</f>
        <v>296518.87</v>
      </c>
      <c r="P21" s="392"/>
      <c r="Q21" s="392">
        <f>VLOOKUP($A21,Data_Drop_History!$A:$Q,'Current Management Fund Exp-Rev'!Q$9,FALSE)</f>
        <v>384.54</v>
      </c>
      <c r="R21" s="392"/>
      <c r="S21" s="393">
        <f t="shared" si="1"/>
        <v>0.52926107165565728</v>
      </c>
      <c r="T21" s="212"/>
      <c r="U21" s="226">
        <v>2021</v>
      </c>
      <c r="V21" s="222">
        <f t="shared" si="2"/>
        <v>560250.67000000004</v>
      </c>
      <c r="W21" s="338">
        <f t="shared" si="6"/>
        <v>0.21638312941905874</v>
      </c>
      <c r="X21" s="223">
        <f t="shared" si="8"/>
        <v>337742.67849999992</v>
      </c>
      <c r="Y21" s="222">
        <f t="shared" si="3"/>
        <v>7112.1900000000023</v>
      </c>
      <c r="Z21" s="222">
        <f t="shared" si="4"/>
        <v>344854.86849999992</v>
      </c>
      <c r="AA21" s="227"/>
      <c r="AB21" s="224">
        <f t="shared" si="9"/>
        <v>339167.1</v>
      </c>
      <c r="AC21" s="228">
        <v>1.6</v>
      </c>
      <c r="AD21" s="224">
        <f t="shared" si="10"/>
        <v>542667.36</v>
      </c>
      <c r="AE21" s="229" t="str">
        <f>CONCATENATE(U21-2," Fund Balance")</f>
        <v>2019 Fund Balance</v>
      </c>
      <c r="AF21" s="225">
        <f>AI19</f>
        <v>204924.68150000006</v>
      </c>
      <c r="AG21" s="240" t="str">
        <f t="shared" si="12"/>
        <v>Y</v>
      </c>
      <c r="AH21" s="225">
        <f t="shared" si="14"/>
        <v>337742.67849999992</v>
      </c>
      <c r="AI21" s="225">
        <f t="shared" si="13"/>
        <v>108162.90183333319</v>
      </c>
      <c r="AJ21" s="141"/>
      <c r="AK21" s="138"/>
      <c r="AL21" s="138"/>
      <c r="AM21" s="138"/>
      <c r="AN21" s="139"/>
    </row>
    <row r="22" spans="1:40" ht="21" customHeight="1" x14ac:dyDescent="0.2">
      <c r="A22" s="35" t="str">
        <f t="shared" si="7"/>
        <v>2022_4772</v>
      </c>
      <c r="C22" s="379">
        <f t="shared" si="5"/>
        <v>2022</v>
      </c>
      <c r="D22" s="389"/>
      <c r="E22" s="390">
        <f>VLOOKUP($A22,Data_Drop_History!$A:$Q,'Current Management Fund Exp-Rev'!E$9,FALSE)</f>
        <v>797.8</v>
      </c>
      <c r="F22" s="390"/>
      <c r="G22" s="390">
        <f>VLOOKUP($A22,Data_Drop_History!$A:$Q,'Current Management Fund Exp-Rev'!G$9,FALSE)</f>
        <v>753.4</v>
      </c>
      <c r="H22" s="391"/>
      <c r="I22" s="392">
        <f>VLOOKUP($A22,Data_Drop_History!$A:$Q,'Current Management Fund Exp-Rev'!I$9,FALSE)</f>
        <v>473878.9</v>
      </c>
      <c r="J22" s="392"/>
      <c r="K22" s="392">
        <f>VLOOKUP($A22,Data_Drop_History!$A:$Q,'Current Management Fund Exp-Rev'!K$9,FALSE)</f>
        <v>524502.48</v>
      </c>
      <c r="L22" s="392">
        <f t="shared" si="0"/>
        <v>50623.579999999958</v>
      </c>
      <c r="M22" s="392">
        <f>VLOOKUP($A22,Data_Drop_History!$A:$Q,'Current Management Fund Exp-Rev'!M$9,FALSE)</f>
        <v>673963.15</v>
      </c>
      <c r="N22" s="392"/>
      <c r="O22" s="392">
        <f>VLOOKUP($A22,Data_Drop_History!$A:$Q,'Current Management Fund Exp-Rev'!O$9,FALSE)</f>
        <v>147058.20000000001</v>
      </c>
      <c r="P22" s="392"/>
      <c r="Q22" s="392">
        <f>VLOOKUP($A22,Data_Drop_History!$A:$Q,'Current Management Fund Exp-Rev'!Q$9,FALSE)</f>
        <v>184.33</v>
      </c>
      <c r="R22" s="392"/>
      <c r="S22" s="393">
        <f t="shared" si="1"/>
        <v>0.2181991700881569</v>
      </c>
      <c r="T22" s="212"/>
      <c r="U22" s="226">
        <v>2022</v>
      </c>
      <c r="V22" s="222">
        <f t="shared" si="2"/>
        <v>673963.15</v>
      </c>
      <c r="W22" s="338">
        <f t="shared" si="6"/>
        <v>0.20296714683089978</v>
      </c>
      <c r="X22" s="223">
        <f t="shared" si="8"/>
        <v>292586.38466666656</v>
      </c>
      <c r="Y22" s="222">
        <f t="shared" si="3"/>
        <v>50623.579999999958</v>
      </c>
      <c r="Z22" s="222">
        <f t="shared" si="4"/>
        <v>343209.96466666652</v>
      </c>
      <c r="AA22" s="227"/>
      <c r="AB22" s="224">
        <f t="shared" si="9"/>
        <v>385090.68</v>
      </c>
      <c r="AC22" s="228">
        <v>1.6</v>
      </c>
      <c r="AD22" s="224">
        <f t="shared" si="10"/>
        <v>616145.08799999999</v>
      </c>
      <c r="AE22" s="229" t="str">
        <f>CONCATENATE(U22-2," Fund Balance")</f>
        <v>2020 Fund Balance</v>
      </c>
      <c r="AF22" s="225">
        <f t="shared" si="15"/>
        <v>323558.70333333343</v>
      </c>
      <c r="AG22" s="240" t="str">
        <f t="shared" si="12"/>
        <v>Y</v>
      </c>
      <c r="AH22" s="225">
        <f t="shared" si="14"/>
        <v>292586.38466666656</v>
      </c>
      <c r="AI22" s="225">
        <f t="shared" si="13"/>
        <v>-222590.28350000031</v>
      </c>
      <c r="AJ22" s="141"/>
      <c r="AK22" s="138"/>
      <c r="AL22" s="138"/>
      <c r="AM22" s="138"/>
      <c r="AN22" s="139"/>
    </row>
    <row r="23" spans="1:40" ht="21" customHeight="1" x14ac:dyDescent="0.2">
      <c r="A23" s="35" t="str">
        <f t="shared" si="7"/>
        <v>2023_4772</v>
      </c>
      <c r="C23" s="379">
        <f t="shared" si="5"/>
        <v>2023</v>
      </c>
      <c r="D23" s="389"/>
      <c r="E23" s="390">
        <f>VLOOKUP($A23,Data_Drop_History!$A:$Q,'Current Management Fund Exp-Rev'!E$9,FALSE)</f>
        <v>805.3</v>
      </c>
      <c r="F23" s="390"/>
      <c r="G23" s="390">
        <f>VLOOKUP($A23,Data_Drop_History!$A:$Q,'Current Management Fund Exp-Rev'!G$9,FALSE)</f>
        <v>745.1</v>
      </c>
      <c r="H23" s="391"/>
      <c r="I23" s="392">
        <f>VLOOKUP($A23,Data_Drop_History!$A:$Q,'Current Management Fund Exp-Rev'!I$9,FALSE)</f>
        <v>703694.67</v>
      </c>
      <c r="J23" s="392"/>
      <c r="K23" s="392">
        <f>VLOOKUP($A23,Data_Drop_History!$A:$Q,'Current Management Fund Exp-Rev'!K$9,FALSE)</f>
        <v>762492.87</v>
      </c>
      <c r="L23" s="392">
        <f t="shared" si="0"/>
        <v>58798.199999999953</v>
      </c>
      <c r="M23" s="392">
        <f>VLOOKUP($A23,Data_Drop_History!$A:$Q,'Current Management Fund Exp-Rev'!M$9,FALSE)</f>
        <v>481293.29</v>
      </c>
      <c r="N23" s="392"/>
      <c r="O23" s="392">
        <f>VLOOKUP($A23,Data_Drop_History!$A:$Q,'Current Management Fund Exp-Rev'!O$9,FALSE)</f>
        <v>428257.78</v>
      </c>
      <c r="P23" s="392"/>
      <c r="Q23" s="392">
        <f>VLOOKUP($A23,Data_Drop_History!$A:$Q,'Current Management Fund Exp-Rev'!Q$9,FALSE)</f>
        <v>531.79999999999995</v>
      </c>
      <c r="R23" s="392"/>
      <c r="S23" s="393">
        <f t="shared" si="1"/>
        <v>0.88980625514226486</v>
      </c>
      <c r="T23" s="212"/>
      <c r="U23" s="226">
        <v>2023</v>
      </c>
      <c r="V23" s="222">
        <f t="shared" si="2"/>
        <v>481293.29</v>
      </c>
      <c r="W23" s="338">
        <f t="shared" si="6"/>
        <v>-0.28587595627446405</v>
      </c>
      <c r="X23" s="223">
        <f>AH23</f>
        <v>620804.69283333363</v>
      </c>
      <c r="Y23" s="222">
        <f t="shared" si="3"/>
        <v>58798.199999999953</v>
      </c>
      <c r="Z23" s="222">
        <f>X23+Y23</f>
        <v>679602.89283333358</v>
      </c>
      <c r="AA23" s="267"/>
      <c r="AB23" s="224">
        <f>AVERAGE(V19:V21)</f>
        <v>455604.74666666676</v>
      </c>
      <c r="AC23" s="228">
        <v>1.6</v>
      </c>
      <c r="AD23" s="224">
        <f t="shared" si="10"/>
        <v>728967.59466666682</v>
      </c>
      <c r="AE23" s="229" t="str">
        <f>CONCATENATE(U23-2," Fund Balance")</f>
        <v>2021 Fund Balance</v>
      </c>
      <c r="AF23" s="225">
        <f>AI21</f>
        <v>108162.90183333319</v>
      </c>
      <c r="AG23" s="240" t="str">
        <f t="shared" si="12"/>
        <v>Y</v>
      </c>
      <c r="AH23" s="225">
        <f t="shared" si="14"/>
        <v>620804.69283333363</v>
      </c>
      <c r="AI23" s="225">
        <f t="shared" si="13"/>
        <v>-24280.680666666711</v>
      </c>
      <c r="AJ23" s="141"/>
      <c r="AK23" s="138"/>
      <c r="AL23" s="138"/>
      <c r="AM23" s="138"/>
      <c r="AN23" s="139"/>
    </row>
    <row r="24" spans="1:40" ht="21" customHeight="1" thickBot="1" x14ac:dyDescent="0.25">
      <c r="A24" s="35" t="str">
        <f t="shared" si="7"/>
        <v>2024_4772</v>
      </c>
      <c r="C24" s="379">
        <f t="shared" si="5"/>
        <v>2024</v>
      </c>
      <c r="D24" s="389"/>
      <c r="E24" s="390">
        <f>VLOOKUP($A24,Data_Drop_History!$A:$Q,'Current Management Fund Exp-Rev'!E$9,FALSE)</f>
        <v>782.8</v>
      </c>
      <c r="F24" s="390"/>
      <c r="G24" s="390">
        <f>VLOOKUP($A24,Data_Drop_History!$A:$Q,'Current Management Fund Exp-Rev'!G$9,FALSE)</f>
        <v>723.3</v>
      </c>
      <c r="H24" s="391"/>
      <c r="I24" s="392">
        <f>VLOOKUP($A24,Data_Drop_History!$A:$Q,'Current Management Fund Exp-Rev'!I$9,FALSE)</f>
        <v>748151</v>
      </c>
      <c r="J24" s="392"/>
      <c r="K24" s="392">
        <f>VLOOKUP($A24,Data_Drop_History!$A:$Q,'Current Management Fund Exp-Rev'!K$9,FALSE)</f>
        <v>786444.3</v>
      </c>
      <c r="L24" s="392">
        <f t="shared" si="0"/>
        <v>38293.300000000047</v>
      </c>
      <c r="M24" s="392">
        <f>VLOOKUP($A24,Data_Drop_History!$A:$Q,'Current Management Fund Exp-Rev'!M$9,FALSE)</f>
        <v>561956.44999999995</v>
      </c>
      <c r="N24" s="392"/>
      <c r="O24" s="392">
        <f>VLOOKUP($A24,Data_Drop_History!$A:$Q,'Current Management Fund Exp-Rev'!O$9,FALSE)</f>
        <v>652745.63</v>
      </c>
      <c r="P24" s="392"/>
      <c r="Q24" s="392">
        <f>VLOOKUP($A24,Data_Drop_History!$A:$Q,'Current Management Fund Exp-Rev'!Q$9,FALSE)</f>
        <v>833.86</v>
      </c>
      <c r="R24" s="392"/>
      <c r="S24" s="393">
        <f t="shared" si="1"/>
        <v>1.161559103023019</v>
      </c>
      <c r="T24" s="212"/>
      <c r="U24" s="322">
        <v>2024</v>
      </c>
      <c r="V24" s="323">
        <f t="shared" si="2"/>
        <v>561956.44999999995</v>
      </c>
      <c r="W24" s="339">
        <f t="shared" si="6"/>
        <v>0.16759668517298459</v>
      </c>
      <c r="X24" s="324">
        <f>AH24</f>
        <v>1126484.2355000004</v>
      </c>
      <c r="Y24" s="323">
        <f t="shared" si="3"/>
        <v>38293.300000000047</v>
      </c>
      <c r="Z24" s="323">
        <f>X24+Y24</f>
        <v>1164777.5355000005</v>
      </c>
      <c r="AA24" s="325"/>
      <c r="AB24" s="326">
        <f>AVERAGE(V20:V22)</f>
        <v>564933.72000000009</v>
      </c>
      <c r="AC24" s="327">
        <v>1.6</v>
      </c>
      <c r="AD24" s="326">
        <f t="shared" si="10"/>
        <v>903893.95200000016</v>
      </c>
      <c r="AE24" s="328" t="str">
        <f>CONCATENATE(U24-2," Fund Balance")</f>
        <v>2022 Fund Balance</v>
      </c>
      <c r="AF24" s="329">
        <f>AI22</f>
        <v>-222590.28350000031</v>
      </c>
      <c r="AG24" s="330" t="str">
        <f t="shared" si="12"/>
        <v>Y</v>
      </c>
      <c r="AH24" s="329">
        <f t="shared" si="14"/>
        <v>1126484.2355000004</v>
      </c>
      <c r="AI24" s="329">
        <f t="shared" si="13"/>
        <v>578540.4048333338</v>
      </c>
      <c r="AJ24" s="141"/>
      <c r="AK24" s="138"/>
      <c r="AL24" s="138"/>
      <c r="AM24" s="138"/>
      <c r="AN24" s="139"/>
    </row>
    <row r="25" spans="1:40" x14ac:dyDescent="0.2">
      <c r="C25" s="41"/>
      <c r="AB25" s="139"/>
      <c r="AC25" s="139"/>
      <c r="AD25" s="141"/>
      <c r="AE25" s="141"/>
      <c r="AF25" s="200"/>
      <c r="AG25" s="242"/>
      <c r="AH25" s="200"/>
      <c r="AI25" s="200"/>
      <c r="AJ25" s="141"/>
      <c r="AK25" s="138"/>
      <c r="AL25" s="138"/>
      <c r="AM25" s="138"/>
      <c r="AN25" s="139"/>
    </row>
    <row r="26" spans="1:40" x14ac:dyDescent="0.2">
      <c r="AB26" s="139"/>
      <c r="AC26" s="139"/>
      <c r="AD26" s="141"/>
      <c r="AE26" s="141"/>
      <c r="AF26" s="200"/>
      <c r="AG26" s="242"/>
      <c r="AH26" s="200"/>
      <c r="AI26" s="200"/>
      <c r="AJ26" s="141"/>
      <c r="AK26" s="138"/>
      <c r="AL26" s="138"/>
      <c r="AM26" s="138"/>
      <c r="AN26" s="139"/>
    </row>
    <row r="27" spans="1:40" x14ac:dyDescent="0.2">
      <c r="AB27" s="139"/>
      <c r="AC27" s="139"/>
      <c r="AD27" s="141"/>
      <c r="AE27" s="141"/>
      <c r="AF27" s="200"/>
      <c r="AG27" s="242"/>
      <c r="AH27" s="200"/>
      <c r="AI27" s="200"/>
      <c r="AJ27" s="141"/>
      <c r="AK27" s="138"/>
      <c r="AL27" s="138"/>
      <c r="AM27" s="138"/>
      <c r="AN27" s="139"/>
    </row>
    <row r="28" spans="1:40" x14ac:dyDescent="0.2">
      <c r="AB28" s="139"/>
      <c r="AC28" s="139"/>
      <c r="AD28" s="141"/>
      <c r="AE28" s="141"/>
      <c r="AF28" s="200"/>
      <c r="AG28" s="242"/>
      <c r="AH28" s="200"/>
      <c r="AI28" s="200"/>
      <c r="AJ28" s="141"/>
      <c r="AK28" s="138"/>
      <c r="AL28" s="138"/>
      <c r="AM28" s="138"/>
      <c r="AN28" s="139"/>
    </row>
    <row r="29" spans="1:40" x14ac:dyDescent="0.2">
      <c r="AB29" s="139"/>
      <c r="AC29" s="139"/>
      <c r="AD29" s="141"/>
      <c r="AE29" s="141"/>
      <c r="AF29" s="200"/>
      <c r="AG29" s="242"/>
      <c r="AH29" s="200"/>
      <c r="AI29" s="200"/>
      <c r="AJ29" s="141"/>
      <c r="AK29" s="138"/>
      <c r="AL29" s="138"/>
      <c r="AM29" s="138"/>
      <c r="AN29" s="139"/>
    </row>
    <row r="30" spans="1:40" x14ac:dyDescent="0.2">
      <c r="AB30" s="139"/>
      <c r="AC30" s="139"/>
      <c r="AD30" s="141"/>
      <c r="AE30" s="141"/>
      <c r="AF30" s="200"/>
      <c r="AG30" s="242"/>
      <c r="AH30" s="200"/>
      <c r="AI30" s="200"/>
      <c r="AJ30" s="141"/>
      <c r="AK30" s="138"/>
      <c r="AL30" s="138"/>
      <c r="AM30" s="138"/>
      <c r="AN30" s="139"/>
    </row>
    <row r="31" spans="1:40" x14ac:dyDescent="0.2">
      <c r="AB31" s="145"/>
      <c r="AC31" s="145"/>
      <c r="AD31" s="144"/>
      <c r="AE31" s="144"/>
      <c r="AF31" s="201"/>
      <c r="AG31" s="243"/>
      <c r="AH31" s="201"/>
      <c r="AI31" s="201"/>
      <c r="AJ31" s="144"/>
      <c r="AK31" s="36"/>
      <c r="AL31" s="36"/>
      <c r="AM31" s="36"/>
    </row>
    <row r="32" spans="1:40" x14ac:dyDescent="0.2">
      <c r="AC32" s="213"/>
      <c r="AD32" s="214"/>
      <c r="AE32" s="214"/>
      <c r="AF32" s="215"/>
      <c r="AG32" s="244"/>
      <c r="AH32" s="215"/>
      <c r="AI32" s="215"/>
      <c r="AJ32" s="36"/>
      <c r="AK32" s="36"/>
      <c r="AL32" s="36"/>
      <c r="AM32" s="36"/>
    </row>
    <row r="33" spans="29:39" x14ac:dyDescent="0.2">
      <c r="AC33" s="213"/>
      <c r="AD33" s="214"/>
      <c r="AE33" s="214"/>
      <c r="AF33" s="215"/>
      <c r="AG33" s="244"/>
      <c r="AH33" s="215"/>
      <c r="AI33" s="215"/>
      <c r="AJ33" s="36"/>
      <c r="AK33" s="36"/>
      <c r="AL33" s="36"/>
      <c r="AM33" s="36"/>
    </row>
    <row r="34" spans="29:39" x14ac:dyDescent="0.2">
      <c r="AC34" s="213"/>
      <c r="AD34" s="214"/>
      <c r="AE34" s="214"/>
      <c r="AF34" s="215"/>
      <c r="AG34" s="244"/>
      <c r="AH34" s="215"/>
      <c r="AI34" s="215"/>
      <c r="AJ34" s="36"/>
      <c r="AK34" s="36"/>
      <c r="AL34" s="36"/>
      <c r="AM34" s="36"/>
    </row>
    <row r="35" spans="29:39" x14ac:dyDescent="0.2">
      <c r="AC35" s="213"/>
      <c r="AD35" s="432"/>
      <c r="AE35" s="432"/>
      <c r="AF35" s="432"/>
      <c r="AG35" s="244"/>
      <c r="AH35" s="215"/>
      <c r="AI35" s="215"/>
      <c r="AJ35" s="36"/>
      <c r="AK35" s="36"/>
      <c r="AL35" s="36"/>
      <c r="AM35" s="36"/>
    </row>
    <row r="36" spans="29:39" ht="48" customHeight="1" x14ac:dyDescent="0.2">
      <c r="AC36" s="213"/>
      <c r="AD36" s="216"/>
      <c r="AE36" s="216"/>
      <c r="AF36" s="216"/>
      <c r="AG36" s="245"/>
      <c r="AH36" s="216"/>
      <c r="AI36" s="216"/>
    </row>
    <row r="37" spans="29:39" x14ac:dyDescent="0.2">
      <c r="AC37" s="213"/>
      <c r="AD37" s="213"/>
      <c r="AE37" s="213"/>
      <c r="AF37" s="216"/>
      <c r="AG37" s="245"/>
      <c r="AH37" s="216"/>
      <c r="AI37" s="216"/>
    </row>
    <row r="38" spans="29:39" x14ac:dyDescent="0.2">
      <c r="AC38" s="213"/>
      <c r="AD38" s="213"/>
      <c r="AE38" s="213"/>
      <c r="AF38" s="216"/>
      <c r="AG38" s="245"/>
      <c r="AH38" s="216"/>
      <c r="AI38" s="216"/>
    </row>
    <row r="67" spans="3:3" x14ac:dyDescent="0.2">
      <c r="C67" s="67" t="str">
        <f>Instructions!B20</f>
        <v>Notes:</v>
      </c>
    </row>
    <row r="68" spans="3:3" x14ac:dyDescent="0.2">
      <c r="C68" s="67" t="str">
        <f>Instructions!B21</f>
        <v>Amounts have been aggregated for school districts that have reorganized between FY 2014 and 2024.</v>
      </c>
    </row>
    <row r="69" spans="3:3" x14ac:dyDescent="0.2">
      <c r="C69" s="67" t="str">
        <f>Instructions!B22</f>
        <v xml:space="preserve">Per pupil Management Fund balances are based on certified  enrollments (row 11 of the certified enrollment file) for the specific fiscal year.  </v>
      </c>
    </row>
    <row r="70" spans="3:3" x14ac:dyDescent="0.2">
      <c r="C70" s="67" t="str">
        <f>Instructions!B23</f>
        <v>"Certified Enrollments" reflect the resident student count for a school district and is used for budget purposes.</v>
      </c>
    </row>
    <row r="71" spans="3:3" x14ac:dyDescent="0.2">
      <c r="C71" s="67" t="str">
        <f>Instructions!B24</f>
        <v>"Served Enrollments" reflect the number of students attending classes in the school district and accounts for students enrolled-in and enrolled-out of the district.</v>
      </c>
    </row>
    <row r="72" spans="3:3" x14ac:dyDescent="0.2">
      <c r="C72" s="67"/>
    </row>
    <row r="73" spans="3:3" x14ac:dyDescent="0.2">
      <c r="C73" s="67" t="str">
        <f>Instructions!B29</f>
        <v>Sources:</v>
      </c>
    </row>
    <row r="74" spans="3:3" x14ac:dyDescent="0.2">
      <c r="C74" s="67" t="str">
        <f>Instructions!B30</f>
        <v>Iowa Department of Education, CAR and Certified Enrollment files</v>
      </c>
    </row>
    <row r="75" spans="3:3" x14ac:dyDescent="0.2">
      <c r="C75" s="67" t="str">
        <f>Instructions!B31</f>
        <v>IASB analysis and calculations</v>
      </c>
    </row>
    <row r="76" spans="3:3" x14ac:dyDescent="0.2">
      <c r="C76" s="67"/>
    </row>
  </sheetData>
  <mergeCells count="9">
    <mergeCell ref="AE8:AF8"/>
    <mergeCell ref="AD35:AF35"/>
    <mergeCell ref="A1:S1"/>
    <mergeCell ref="A2:S2"/>
    <mergeCell ref="U3:AI3"/>
    <mergeCell ref="A4:S4"/>
    <mergeCell ref="AB4:AD4"/>
    <mergeCell ref="F6:L6"/>
    <mergeCell ref="AC6:AE6"/>
  </mergeCells>
  <dataValidations count="1">
    <dataValidation type="list" allowBlank="1" showInputMessage="1" showErrorMessage="1" sqref="AF6:AG6 AC6" xr:uid="{DC37FB26-8F08-452A-B13D-7E8B88C1E8C4}">
      <formula1>District_List</formula1>
    </dataValidation>
  </dataValidations>
  <hyperlinks>
    <hyperlink ref="AB4:AD4" location="Instructions!A1" display="Click Here to Return to Instructions" xr:uid="{3E887405-C09D-4B47-BCB6-88D26DF3B768}"/>
  </hyperlinks>
  <pageMargins left="0.3" right="0.28000000000000003" top="0.49" bottom="0.47" header="0.3" footer="0.18"/>
  <pageSetup scale="69" orientation="portrait" horizontalDpi="1200" verticalDpi="1200" r:id="rId1"/>
  <headerFooter>
    <oddFooter>&amp;LIASB:  &amp;F  &amp;A</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EE2F0-2B7A-4285-ACE7-6EBAEF9E90E2}">
  <sheetPr>
    <pageSetUpPr fitToPage="1"/>
  </sheetPr>
  <dimension ref="A1:AN76"/>
  <sheetViews>
    <sheetView showGridLines="0" topLeftCell="T1" zoomScaleNormal="100" workbookViewId="0">
      <selection activeCell="U2" sqref="U2"/>
    </sheetView>
  </sheetViews>
  <sheetFormatPr defaultColWidth="8.85546875" defaultRowHeight="12.75" x14ac:dyDescent="0.2"/>
  <cols>
    <col min="1" max="1" width="9.85546875" style="35" hidden="1" customWidth="1"/>
    <col min="2" max="2" width="2.140625" style="35" hidden="1" customWidth="1"/>
    <col min="3" max="3" width="11.5703125" style="35" hidden="1" customWidth="1"/>
    <col min="4" max="4" width="0.5703125" style="35" hidden="1" customWidth="1"/>
    <col min="5" max="5" width="13.5703125" style="196" hidden="1" customWidth="1"/>
    <col min="6" max="6" width="0.5703125" style="196" hidden="1" customWidth="1"/>
    <col min="7" max="7" width="17.140625" style="196" hidden="1" customWidth="1"/>
    <col min="8" max="8" width="0.5703125" style="196" hidden="1" customWidth="1"/>
    <col min="9" max="9" width="25" style="196" hidden="1" customWidth="1"/>
    <col min="10" max="10" width="0.5703125" style="196" hidden="1" customWidth="1"/>
    <col min="11" max="11" width="18.140625" style="196" hidden="1" customWidth="1"/>
    <col min="12" max="12" width="20.5703125" style="196" hidden="1" customWidth="1"/>
    <col min="13" max="13" width="17.140625" style="196" hidden="1" customWidth="1"/>
    <col min="14" max="14" width="0.5703125" style="196" hidden="1" customWidth="1"/>
    <col min="15" max="15" width="16.28515625" style="196" hidden="1" customWidth="1"/>
    <col min="16" max="16" width="0.5703125" style="196" hidden="1" customWidth="1"/>
    <col min="17" max="17" width="11.5703125" style="196" hidden="1" customWidth="1"/>
    <col min="18" max="18" width="0.5703125" style="196" hidden="1" customWidth="1"/>
    <col min="19" max="19" width="14.28515625" style="196" hidden="1" customWidth="1"/>
    <col min="20" max="20" width="18.140625" style="209" customWidth="1"/>
    <col min="21" max="21" width="19.140625" style="209" customWidth="1"/>
    <col min="22" max="23" width="12.85546875" style="35" customWidth="1"/>
    <col min="24" max="24" width="13.28515625" style="35" customWidth="1"/>
    <col min="25" max="25" width="11.85546875" style="35" customWidth="1"/>
    <col min="26" max="26" width="12.7109375" style="35" customWidth="1"/>
    <col min="27" max="27" width="11.85546875" style="35" customWidth="1"/>
    <col min="28" max="29" width="13.5703125" style="35" customWidth="1"/>
    <col min="30" max="30" width="14.140625" style="35" customWidth="1"/>
    <col min="31" max="31" width="18.140625" style="35" customWidth="1"/>
    <col min="32" max="32" width="14.42578125" style="196" customWidth="1"/>
    <col min="33" max="33" width="11.28515625" style="209" customWidth="1"/>
    <col min="34" max="35" width="12.5703125" style="196" customWidth="1"/>
    <col min="36" max="36" width="8.85546875" style="35" customWidth="1"/>
    <col min="37" max="16384" width="8.85546875" style="35"/>
  </cols>
  <sheetData>
    <row r="1" spans="1:40" ht="18" x14ac:dyDescent="0.25">
      <c r="A1" s="438" t="s">
        <v>304</v>
      </c>
      <c r="B1" s="438"/>
      <c r="C1" s="438"/>
      <c r="D1" s="438"/>
      <c r="E1" s="438"/>
      <c r="F1" s="438"/>
      <c r="G1" s="438"/>
      <c r="H1" s="438"/>
      <c r="I1" s="438"/>
      <c r="J1" s="438"/>
      <c r="K1" s="438"/>
      <c r="L1" s="438"/>
      <c r="M1" s="438"/>
      <c r="N1" s="438"/>
      <c r="O1" s="438"/>
      <c r="P1" s="439"/>
      <c r="Q1" s="439"/>
      <c r="R1" s="439"/>
      <c r="S1" s="439"/>
      <c r="T1" s="207"/>
    </row>
    <row r="2" spans="1:40" ht="54.6" customHeight="1" x14ac:dyDescent="0.4">
      <c r="A2" s="438" t="s">
        <v>388</v>
      </c>
      <c r="B2" s="438"/>
      <c r="C2" s="438"/>
      <c r="D2" s="438"/>
      <c r="E2" s="438"/>
      <c r="F2" s="438"/>
      <c r="G2" s="438"/>
      <c r="H2" s="438"/>
      <c r="I2" s="438"/>
      <c r="J2" s="438"/>
      <c r="K2" s="438"/>
      <c r="L2" s="438"/>
      <c r="M2" s="438"/>
      <c r="N2" s="438"/>
      <c r="O2" s="438"/>
      <c r="P2" s="439"/>
      <c r="Q2" s="439"/>
      <c r="R2" s="439"/>
      <c r="S2" s="439"/>
      <c r="T2" s="407" t="e" vm="1">
        <v>#VALUE!</v>
      </c>
      <c r="U2" s="408" t="s">
        <v>618</v>
      </c>
      <c r="V2" s="409"/>
      <c r="W2" s="409"/>
      <c r="X2" s="409"/>
      <c r="Y2" s="409"/>
      <c r="Z2" s="409"/>
      <c r="AA2" s="409"/>
      <c r="AB2" s="409"/>
      <c r="AC2" s="409"/>
      <c r="AD2" s="409"/>
      <c r="AE2" s="409"/>
      <c r="AF2" s="410"/>
      <c r="AG2" s="411"/>
      <c r="AH2" s="410"/>
      <c r="AI2" s="410"/>
      <c r="AJ2" s="409"/>
    </row>
    <row r="3" spans="1:40" ht="65.25" customHeight="1" x14ac:dyDescent="0.3">
      <c r="A3" s="139"/>
      <c r="B3" s="139"/>
      <c r="C3" s="139"/>
      <c r="D3" s="139"/>
      <c r="E3" s="197"/>
      <c r="F3" s="197"/>
      <c r="G3" s="197"/>
      <c r="H3" s="197"/>
      <c r="I3" s="197"/>
      <c r="J3" s="197"/>
      <c r="K3" s="197"/>
      <c r="L3" s="197"/>
      <c r="M3" s="197"/>
      <c r="N3" s="197"/>
      <c r="O3" s="197"/>
      <c r="P3" s="197"/>
      <c r="Q3" s="197"/>
      <c r="R3" s="197"/>
      <c r="S3" s="197"/>
      <c r="T3" s="208"/>
      <c r="U3" s="463" t="s">
        <v>600</v>
      </c>
      <c r="V3" s="463"/>
      <c r="W3" s="463"/>
      <c r="X3" s="463"/>
      <c r="Y3" s="463"/>
      <c r="Z3" s="463"/>
      <c r="AA3" s="463"/>
      <c r="AB3" s="463"/>
      <c r="AC3" s="463"/>
      <c r="AD3" s="463"/>
      <c r="AE3" s="463"/>
      <c r="AF3" s="463"/>
      <c r="AG3" s="463"/>
      <c r="AH3" s="463"/>
      <c r="AI3" s="463"/>
    </row>
    <row r="4" spans="1:40" ht="15" x14ac:dyDescent="0.25">
      <c r="A4" s="440" t="str">
        <f>CONCATENATE(Instructions!G16," ",Instructions!H16," ",Instructions!I16)</f>
        <v>FY 2011 to FY 2023</v>
      </c>
      <c r="B4" s="440"/>
      <c r="C4" s="440"/>
      <c r="D4" s="440"/>
      <c r="E4" s="440"/>
      <c r="F4" s="440"/>
      <c r="G4" s="440"/>
      <c r="H4" s="440"/>
      <c r="I4" s="440"/>
      <c r="J4" s="440"/>
      <c r="K4" s="440"/>
      <c r="L4" s="440"/>
      <c r="M4" s="440"/>
      <c r="N4" s="440"/>
      <c r="O4" s="440"/>
      <c r="P4" s="439"/>
      <c r="Q4" s="439"/>
      <c r="R4" s="439"/>
      <c r="S4" s="439"/>
      <c r="T4" s="207"/>
      <c r="AB4" s="433"/>
      <c r="AC4" s="433"/>
      <c r="AD4" s="433"/>
      <c r="AE4" s="146"/>
    </row>
    <row r="5" spans="1:40" ht="5.0999999999999996" customHeight="1" thickBot="1" x14ac:dyDescent="0.25"/>
    <row r="6" spans="1:40" ht="18.75" thickBot="1" x14ac:dyDescent="0.3">
      <c r="A6" s="49">
        <f>VLOOKUP(AC6,List!M:R,6,FALSE)</f>
        <v>4772</v>
      </c>
      <c r="C6" s="68"/>
      <c r="D6" s="69"/>
      <c r="E6" s="341"/>
      <c r="F6" s="434" t="s">
        <v>206</v>
      </c>
      <c r="G6" s="435"/>
      <c r="H6" s="435"/>
      <c r="I6" s="435"/>
      <c r="J6" s="435"/>
      <c r="K6" s="464"/>
      <c r="L6" s="465"/>
      <c r="M6" s="341"/>
      <c r="N6" s="341"/>
      <c r="O6" s="341"/>
      <c r="P6" s="341"/>
      <c r="Q6" s="341"/>
      <c r="R6" s="341"/>
      <c r="S6" s="342"/>
      <c r="AB6" s="139"/>
      <c r="AC6" s="443" t="str">
        <f>'Read Me First'!D13</f>
        <v>Central Springs</v>
      </c>
      <c r="AD6" s="444"/>
      <c r="AE6" s="445"/>
      <c r="AF6" s="217"/>
      <c r="AG6" s="236"/>
      <c r="AH6" s="218"/>
      <c r="AI6" s="218"/>
      <c r="AJ6" s="219"/>
      <c r="AK6" s="139"/>
      <c r="AL6" s="139"/>
      <c r="AM6" s="139"/>
      <c r="AN6" s="139"/>
    </row>
    <row r="7" spans="1:40" ht="9" customHeight="1" x14ac:dyDescent="0.2">
      <c r="C7" s="71"/>
      <c r="S7" s="343"/>
      <c r="AB7" s="139"/>
      <c r="AC7" s="139"/>
      <c r="AD7" s="139"/>
      <c r="AE7" s="139"/>
      <c r="AF7" s="197"/>
      <c r="AG7" s="208"/>
      <c r="AH7" s="197"/>
      <c r="AI7" s="197"/>
      <c r="AJ7" s="139"/>
      <c r="AK7" s="139"/>
      <c r="AL7" s="139"/>
      <c r="AM7" s="139"/>
      <c r="AN7" s="139"/>
    </row>
    <row r="8" spans="1:40" s="66" customFormat="1" ht="59.1" customHeight="1" thickBot="1" x14ac:dyDescent="0.25">
      <c r="C8" s="364" t="s">
        <v>389</v>
      </c>
      <c r="D8" s="365"/>
      <c r="E8" s="366" t="s">
        <v>404</v>
      </c>
      <c r="F8" s="366"/>
      <c r="G8" s="366" t="s">
        <v>405</v>
      </c>
      <c r="H8" s="366"/>
      <c r="I8" s="366" t="s">
        <v>361</v>
      </c>
      <c r="J8" s="366"/>
      <c r="K8" s="366" t="s">
        <v>362</v>
      </c>
      <c r="L8" s="366" t="s">
        <v>519</v>
      </c>
      <c r="M8" s="366" t="s">
        <v>363</v>
      </c>
      <c r="N8" s="366"/>
      <c r="O8" s="366" t="s">
        <v>364</v>
      </c>
      <c r="P8" s="366"/>
      <c r="Q8" s="366" t="s">
        <v>365</v>
      </c>
      <c r="R8" s="366"/>
      <c r="S8" s="366" t="str">
        <f>ServedEnr_Compare!O7</f>
        <v>Balance as a Percentage of Expenditures</v>
      </c>
      <c r="T8" s="210"/>
      <c r="U8" s="205" t="s">
        <v>389</v>
      </c>
      <c r="V8" s="206" t="s">
        <v>367</v>
      </c>
      <c r="W8" s="206" t="s">
        <v>577</v>
      </c>
      <c r="X8" s="206" t="s">
        <v>361</v>
      </c>
      <c r="Y8" s="206" t="s">
        <v>524</v>
      </c>
      <c r="Z8" s="206" t="s">
        <v>528</v>
      </c>
      <c r="AA8" s="204"/>
      <c r="AB8" s="203" t="s">
        <v>525</v>
      </c>
      <c r="AC8" s="203" t="s">
        <v>602</v>
      </c>
      <c r="AD8" s="221" t="s">
        <v>527</v>
      </c>
      <c r="AE8" s="441" t="s">
        <v>523</v>
      </c>
      <c r="AF8" s="442"/>
      <c r="AG8" s="237" t="s">
        <v>520</v>
      </c>
      <c r="AH8" s="203" t="s">
        <v>440</v>
      </c>
      <c r="AI8" s="203" t="s">
        <v>518</v>
      </c>
      <c r="AJ8" s="140"/>
      <c r="AK8" s="137"/>
      <c r="AL8" s="137"/>
      <c r="AM8" s="137"/>
      <c r="AN8" s="137"/>
    </row>
    <row r="9" spans="1:40" s="66" customFormat="1" ht="13.5" hidden="1" thickBot="1" x14ac:dyDescent="0.25">
      <c r="C9" s="340"/>
      <c r="E9" s="344">
        <f>Data_Drop_History!K1</f>
        <v>11</v>
      </c>
      <c r="F9" s="344"/>
      <c r="G9" s="344">
        <f>E9+1</f>
        <v>12</v>
      </c>
      <c r="H9" s="344"/>
      <c r="I9" s="344">
        <f>Data_Drop_History!N1</f>
        <v>14</v>
      </c>
      <c r="J9" s="344"/>
      <c r="K9" s="344">
        <f>I9+1</f>
        <v>15</v>
      </c>
      <c r="L9" s="344"/>
      <c r="M9" s="344">
        <f>K9+1</f>
        <v>16</v>
      </c>
      <c r="N9" s="344"/>
      <c r="O9" s="344">
        <f>Data_Drop_History!M1</f>
        <v>13</v>
      </c>
      <c r="P9" s="344"/>
      <c r="Q9" s="344">
        <f>Data_Drop_History!Q1</f>
        <v>17</v>
      </c>
      <c r="R9" s="344"/>
      <c r="S9" s="344"/>
      <c r="T9" s="211"/>
      <c r="U9" s="220"/>
      <c r="V9" s="202"/>
      <c r="W9" s="202"/>
      <c r="X9" s="202"/>
      <c r="Y9" s="202"/>
      <c r="Z9" s="202"/>
      <c r="AA9" s="202"/>
      <c r="AB9" s="140"/>
      <c r="AC9" s="140"/>
      <c r="AD9" s="140"/>
      <c r="AE9" s="140"/>
      <c r="AF9" s="198"/>
      <c r="AG9" s="238"/>
      <c r="AH9" s="198"/>
      <c r="AI9" s="198"/>
      <c r="AJ9" s="140"/>
      <c r="AK9" s="137"/>
      <c r="AL9" s="137"/>
      <c r="AM9" s="137"/>
      <c r="AN9" s="137"/>
    </row>
    <row r="10" spans="1:40" s="66" customFormat="1" ht="6" hidden="1" customHeight="1" thickTop="1" x14ac:dyDescent="0.2">
      <c r="C10" s="340"/>
      <c r="E10" s="345"/>
      <c r="F10" s="345"/>
      <c r="G10" s="345"/>
      <c r="H10" s="346"/>
      <c r="I10" s="346"/>
      <c r="J10" s="346"/>
      <c r="K10" s="346"/>
      <c r="L10" s="346"/>
      <c r="M10" s="346"/>
      <c r="N10" s="346"/>
      <c r="O10" s="346"/>
      <c r="P10" s="346"/>
      <c r="Q10" s="346"/>
      <c r="R10" s="346"/>
      <c r="S10" s="346"/>
      <c r="T10" s="210"/>
      <c r="U10" s="220"/>
      <c r="V10" s="202"/>
      <c r="W10" s="202"/>
      <c r="X10" s="202"/>
      <c r="Y10" s="202"/>
      <c r="Z10" s="202"/>
      <c r="AA10" s="202"/>
      <c r="AB10" s="140"/>
      <c r="AC10" s="140"/>
      <c r="AD10" s="142"/>
      <c r="AE10" s="142"/>
      <c r="AF10" s="199"/>
      <c r="AG10" s="239"/>
      <c r="AH10" s="199"/>
      <c r="AI10" s="199"/>
      <c r="AJ10" s="142"/>
      <c r="AK10" s="143"/>
      <c r="AL10" s="143"/>
      <c r="AM10" s="143"/>
      <c r="AN10" s="137"/>
    </row>
    <row r="11" spans="1:40" ht="21" customHeight="1" thickTop="1" x14ac:dyDescent="0.2">
      <c r="A11" s="35" t="str">
        <f>CONCATENATE(C11,"_",$A$6)</f>
        <v>2011_4772</v>
      </c>
      <c r="C11" s="347">
        <v>2011</v>
      </c>
      <c r="D11" s="348"/>
      <c r="E11" s="349">
        <f>VLOOKUP($A11,Data_Drop_History!$A:$Q,'Previous Exp Scenario'!E$9,FALSE)</f>
        <v>871</v>
      </c>
      <c r="F11" s="349"/>
      <c r="G11" s="349">
        <f>VLOOKUP($A11,Data_Drop_History!$A:$Q,'Previous Exp Scenario'!G$9,FALSE)</f>
        <v>784</v>
      </c>
      <c r="H11" s="350"/>
      <c r="I11" s="351">
        <f>VLOOKUP($A11,Data_Drop_History!$A:$Q,'Previous Exp Scenario'!I$9,FALSE)</f>
        <v>288835.01</v>
      </c>
      <c r="J11" s="351"/>
      <c r="K11" s="351">
        <f>VLOOKUP($A11,Data_Drop_History!$A:$Q,'Previous Exp Scenario'!K$9,FALSE)</f>
        <v>296319.68</v>
      </c>
      <c r="L11" s="351">
        <f t="shared" ref="L11:L24" si="0">IFERROR(K11-I11,K11)</f>
        <v>7484.6699999999837</v>
      </c>
      <c r="M11" s="351">
        <f>VLOOKUP($A11,Data_Drop_History!$A:$Q,'Previous Exp Scenario'!M$9,FALSE)</f>
        <v>218929.29</v>
      </c>
      <c r="N11" s="351"/>
      <c r="O11" s="351">
        <f>VLOOKUP($A11,Data_Drop_History!$A:$Q,'Previous Exp Scenario'!O$9,FALSE)</f>
        <v>306096.11</v>
      </c>
      <c r="P11" s="351"/>
      <c r="Q11" s="351">
        <f>VLOOKUP($A11,Data_Drop_History!$A:$Q,'Previous Exp Scenario'!Q$9,FALSE)</f>
        <v>351.43</v>
      </c>
      <c r="R11" s="351"/>
      <c r="S11" s="352">
        <f t="shared" ref="S11:S24" si="1">O11/M11</f>
        <v>1.3981505626771089</v>
      </c>
      <c r="T11" s="212"/>
      <c r="U11" s="413">
        <v>2011</v>
      </c>
      <c r="V11" s="367">
        <f t="shared" ref="V11:V24" si="2">M11</f>
        <v>218929.29</v>
      </c>
      <c r="W11" s="367"/>
      <c r="X11" s="367">
        <f>I11</f>
        <v>288835.01</v>
      </c>
      <c r="Y11" s="367">
        <f t="shared" ref="Y11:Y24" si="3">L11</f>
        <v>7484.6699999999837</v>
      </c>
      <c r="Z11" s="367">
        <f>X11+Y11</f>
        <v>296319.68</v>
      </c>
      <c r="AA11" s="368"/>
      <c r="AB11" s="369"/>
      <c r="AC11" s="369"/>
      <c r="AD11" s="369"/>
      <c r="AE11" s="369"/>
      <c r="AF11" s="370"/>
      <c r="AG11" s="371"/>
      <c r="AH11" s="370"/>
      <c r="AI11" s="370">
        <f>O11</f>
        <v>306096.11</v>
      </c>
      <c r="AJ11" s="141"/>
      <c r="AK11" s="138"/>
      <c r="AL11" s="138"/>
      <c r="AM11" s="138"/>
      <c r="AN11" s="139"/>
    </row>
    <row r="12" spans="1:40" ht="21" customHeight="1" x14ac:dyDescent="0.2">
      <c r="A12" s="35" t="str">
        <f>CONCATENATE(C12,"_",$A$6)</f>
        <v>2012_4772</v>
      </c>
      <c r="C12" s="226">
        <f>C11+1</f>
        <v>2012</v>
      </c>
      <c r="D12" s="353"/>
      <c r="E12" s="354">
        <f>VLOOKUP($A12,Data_Drop_History!$A:$Q,'Previous Exp Scenario'!E$9,FALSE)</f>
        <v>865.3</v>
      </c>
      <c r="F12" s="354"/>
      <c r="G12" s="354">
        <f>VLOOKUP($A12,Data_Drop_History!$A:$Q,'Previous Exp Scenario'!G$9,FALSE)</f>
        <v>778.3</v>
      </c>
      <c r="H12" s="355"/>
      <c r="I12" s="356">
        <f>VLOOKUP($A12,Data_Drop_History!$A:$Q,'Previous Exp Scenario'!I$9,FALSE)</f>
        <v>295453.15999999997</v>
      </c>
      <c r="J12" s="356"/>
      <c r="K12" s="356">
        <f>VLOOKUP($A12,Data_Drop_History!$A:$Q,'Previous Exp Scenario'!K$9,FALSE)</f>
        <v>308359.52</v>
      </c>
      <c r="L12" s="356">
        <f t="shared" si="0"/>
        <v>12906.360000000044</v>
      </c>
      <c r="M12" s="356">
        <f>VLOOKUP($A12,Data_Drop_History!$A:$Q,'Previous Exp Scenario'!M$9,FALSE)</f>
        <v>231853.63</v>
      </c>
      <c r="N12" s="356"/>
      <c r="O12" s="356">
        <f>VLOOKUP($A12,Data_Drop_History!$A:$Q,'Previous Exp Scenario'!O$9,FALSE)</f>
        <v>382602</v>
      </c>
      <c r="P12" s="356"/>
      <c r="Q12" s="356">
        <f>VLOOKUP($A12,Data_Drop_History!$A:$Q,'Previous Exp Scenario'!Q$9,FALSE)</f>
        <v>442.16</v>
      </c>
      <c r="R12" s="356"/>
      <c r="S12" s="357">
        <f t="shared" si="1"/>
        <v>1.6501876636565922</v>
      </c>
      <c r="T12" s="212"/>
      <c r="U12" s="414">
        <v>2012</v>
      </c>
      <c r="V12" s="367">
        <f t="shared" si="2"/>
        <v>231853.63</v>
      </c>
      <c r="W12" s="372">
        <f>(V12-V11)/V11</f>
        <v>5.9034311946108246E-2</v>
      </c>
      <c r="X12" s="367">
        <f>I12</f>
        <v>295453.15999999997</v>
      </c>
      <c r="Y12" s="367">
        <f t="shared" si="3"/>
        <v>12906.360000000044</v>
      </c>
      <c r="Z12" s="367">
        <f t="shared" ref="Z12:Z22" si="4">X12+Y12</f>
        <v>308359.52</v>
      </c>
      <c r="AA12" s="373"/>
      <c r="AB12" s="369"/>
      <c r="AC12" s="369"/>
      <c r="AD12" s="369"/>
      <c r="AE12" s="369"/>
      <c r="AF12" s="370"/>
      <c r="AG12" s="371"/>
      <c r="AH12" s="370"/>
      <c r="AI12" s="370">
        <f>O12</f>
        <v>382602</v>
      </c>
      <c r="AJ12" s="141"/>
      <c r="AK12" s="138"/>
      <c r="AL12" s="138"/>
      <c r="AM12" s="138"/>
      <c r="AN12" s="139"/>
    </row>
    <row r="13" spans="1:40" ht="21" customHeight="1" x14ac:dyDescent="0.2">
      <c r="A13" s="35" t="str">
        <f>CONCATENATE(C13,"_",$A$6)</f>
        <v>2013_4772</v>
      </c>
      <c r="C13" s="226">
        <f t="shared" ref="C13:C24" si="5">C12+1</f>
        <v>2013</v>
      </c>
      <c r="D13" s="353"/>
      <c r="E13" s="354">
        <f>VLOOKUP($A13,Data_Drop_History!$A:$Q,'Previous Exp Scenario'!E$9,FALSE)</f>
        <v>865.2</v>
      </c>
      <c r="F13" s="354"/>
      <c r="G13" s="354">
        <f>VLOOKUP($A13,Data_Drop_History!$A:$Q,'Previous Exp Scenario'!G$9,FALSE)</f>
        <v>793.2</v>
      </c>
      <c r="H13" s="355"/>
      <c r="I13" s="356">
        <f>VLOOKUP($A13,Data_Drop_History!$A:$Q,'Previous Exp Scenario'!I$9,FALSE)</f>
        <v>280388.03000000003</v>
      </c>
      <c r="J13" s="356"/>
      <c r="K13" s="356">
        <f>VLOOKUP($A13,Data_Drop_History!$A:$Q,'Previous Exp Scenario'!K$9,FALSE)</f>
        <v>292300.37</v>
      </c>
      <c r="L13" s="356">
        <f t="shared" si="0"/>
        <v>11912.339999999967</v>
      </c>
      <c r="M13" s="356">
        <f>VLOOKUP($A13,Data_Drop_History!$A:$Q,'Previous Exp Scenario'!M$9,FALSE)</f>
        <v>270234.15000000002</v>
      </c>
      <c r="N13" s="356"/>
      <c r="O13" s="356">
        <f>VLOOKUP($A13,Data_Drop_History!$A:$Q,'Previous Exp Scenario'!O$9,FALSE)</f>
        <v>404668.22</v>
      </c>
      <c r="P13" s="356"/>
      <c r="Q13" s="356">
        <f>VLOOKUP($A13,Data_Drop_History!$A:$Q,'Previous Exp Scenario'!Q$9,FALSE)</f>
        <v>467.72</v>
      </c>
      <c r="R13" s="356"/>
      <c r="S13" s="357">
        <f t="shared" si="1"/>
        <v>1.4974725437181049</v>
      </c>
      <c r="T13" s="212"/>
      <c r="U13" s="414">
        <v>2013</v>
      </c>
      <c r="V13" s="367">
        <f t="shared" si="2"/>
        <v>270234.15000000002</v>
      </c>
      <c r="W13" s="372">
        <f t="shared" ref="W13:W24" si="6">(V13-V12)/V12</f>
        <v>0.16553771446235291</v>
      </c>
      <c r="X13" s="367">
        <f>I13</f>
        <v>280388.03000000003</v>
      </c>
      <c r="Y13" s="367">
        <f t="shared" si="3"/>
        <v>11912.339999999967</v>
      </c>
      <c r="Z13" s="367">
        <f t="shared" si="4"/>
        <v>292300.37</v>
      </c>
      <c r="AA13" s="373"/>
      <c r="AB13" s="369"/>
      <c r="AC13" s="369"/>
      <c r="AD13" s="369"/>
      <c r="AE13" s="369"/>
      <c r="AF13" s="370"/>
      <c r="AG13" s="371"/>
      <c r="AH13" s="370"/>
      <c r="AI13" s="370">
        <f>O13</f>
        <v>404668.22</v>
      </c>
      <c r="AJ13" s="141"/>
      <c r="AK13" s="138"/>
      <c r="AL13" s="138"/>
      <c r="AM13" s="138"/>
      <c r="AN13" s="139"/>
    </row>
    <row r="14" spans="1:40" ht="21" customHeight="1" x14ac:dyDescent="0.2">
      <c r="A14" s="35" t="str">
        <f>CONCATENATE(C14,"_",$A$6)</f>
        <v>2014_4772</v>
      </c>
      <c r="C14" s="226">
        <f t="shared" si="5"/>
        <v>2014</v>
      </c>
      <c r="D14" s="353"/>
      <c r="E14" s="354">
        <f>VLOOKUP($A14,Data_Drop_History!$A:$Q,'Previous Exp Scenario'!E$9,FALSE)</f>
        <v>843.6</v>
      </c>
      <c r="F14" s="354"/>
      <c r="G14" s="354">
        <f>VLOOKUP($A14,Data_Drop_History!$A:$Q,'Previous Exp Scenario'!G$9,FALSE)</f>
        <v>767</v>
      </c>
      <c r="H14" s="355"/>
      <c r="I14" s="356">
        <f>VLOOKUP($A14,Data_Drop_History!$A:$Q,'Previous Exp Scenario'!I$9,FALSE)</f>
        <v>276796.32</v>
      </c>
      <c r="J14" s="356"/>
      <c r="K14" s="356">
        <f>VLOOKUP($A14,Data_Drop_History!$A:$Q,'Previous Exp Scenario'!K$9,FALSE)</f>
        <v>291507.46000000002</v>
      </c>
      <c r="L14" s="356">
        <f t="shared" si="0"/>
        <v>14711.140000000014</v>
      </c>
      <c r="M14" s="356">
        <f>VLOOKUP($A14,Data_Drop_History!$A:$Q,'Previous Exp Scenario'!M$9,FALSE)</f>
        <v>230633.72</v>
      </c>
      <c r="N14" s="356"/>
      <c r="O14" s="356">
        <f>VLOOKUP($A14,Data_Drop_History!$A:$Q,'Previous Exp Scenario'!O$9,FALSE)</f>
        <v>465541.96</v>
      </c>
      <c r="P14" s="356"/>
      <c r="Q14" s="356">
        <f>VLOOKUP($A14,Data_Drop_History!$A:$Q,'Previous Exp Scenario'!Q$9,FALSE)</f>
        <v>551.85</v>
      </c>
      <c r="R14" s="356"/>
      <c r="S14" s="357">
        <f t="shared" si="1"/>
        <v>2.0185338032964131</v>
      </c>
      <c r="T14" s="212" t="s">
        <v>521</v>
      </c>
      <c r="U14" s="415">
        <v>2014</v>
      </c>
      <c r="V14" s="367">
        <f t="shared" si="2"/>
        <v>230633.72</v>
      </c>
      <c r="W14" s="372">
        <f t="shared" si="6"/>
        <v>-0.14654117549539916</v>
      </c>
      <c r="X14" s="367">
        <f>I14</f>
        <v>276796.32</v>
      </c>
      <c r="Y14" s="367">
        <f t="shared" si="3"/>
        <v>14711.140000000014</v>
      </c>
      <c r="Z14" s="367">
        <f t="shared" si="4"/>
        <v>291507.46000000002</v>
      </c>
      <c r="AA14" s="374"/>
      <c r="AB14" s="375"/>
      <c r="AC14" s="375"/>
      <c r="AD14" s="376"/>
      <c r="AE14" s="377"/>
      <c r="AF14" s="375"/>
      <c r="AG14" s="378"/>
      <c r="AH14" s="375"/>
      <c r="AI14" s="370">
        <f>O14</f>
        <v>465541.96</v>
      </c>
      <c r="AJ14" s="141"/>
      <c r="AK14" s="138"/>
      <c r="AL14" s="138"/>
      <c r="AM14" s="138"/>
      <c r="AN14" s="139"/>
    </row>
    <row r="15" spans="1:40" ht="21" customHeight="1" x14ac:dyDescent="0.2">
      <c r="A15" s="35" t="str">
        <f t="shared" ref="A15:A24" si="7">CONCATENATE(C15,"_",$A$6)</f>
        <v>2015_4772</v>
      </c>
      <c r="C15" s="226">
        <f t="shared" si="5"/>
        <v>2015</v>
      </c>
      <c r="D15" s="353"/>
      <c r="E15" s="354">
        <f>VLOOKUP($A15,Data_Drop_History!$A:$Q,'Previous Exp Scenario'!E$9,FALSE)</f>
        <v>822</v>
      </c>
      <c r="F15" s="354"/>
      <c r="G15" s="354">
        <f>VLOOKUP($A15,Data_Drop_History!$A:$Q,'Previous Exp Scenario'!G$9,FALSE)</f>
        <v>746.4</v>
      </c>
      <c r="H15" s="355"/>
      <c r="I15" s="356">
        <f>VLOOKUP($A15,Data_Drop_History!$A:$Q,'Previous Exp Scenario'!I$9,FALSE)</f>
        <v>298433.09999999998</v>
      </c>
      <c r="J15" s="356"/>
      <c r="K15" s="356">
        <f>VLOOKUP($A15,Data_Drop_History!$A:$Q,'Previous Exp Scenario'!K$9,FALSE)</f>
        <v>315223.09000000003</v>
      </c>
      <c r="L15" s="356">
        <f t="shared" si="0"/>
        <v>16789.990000000049</v>
      </c>
      <c r="M15" s="356">
        <f>VLOOKUP($A15,Data_Drop_History!$A:$Q,'Previous Exp Scenario'!M$9,FALSE)</f>
        <v>235190.83</v>
      </c>
      <c r="N15" s="356"/>
      <c r="O15" s="356">
        <f>VLOOKUP($A15,Data_Drop_History!$A:$Q,'Previous Exp Scenario'!O$9,FALSE)</f>
        <v>545574.22</v>
      </c>
      <c r="P15" s="356"/>
      <c r="Q15" s="356">
        <f>VLOOKUP($A15,Data_Drop_History!$A:$Q,'Previous Exp Scenario'!Q$9,FALSE)</f>
        <v>663.72</v>
      </c>
      <c r="R15" s="356"/>
      <c r="S15" s="357">
        <f t="shared" si="1"/>
        <v>2.3197087233375555</v>
      </c>
      <c r="T15" s="212" t="s">
        <v>540</v>
      </c>
      <c r="U15" s="388" t="s">
        <v>589</v>
      </c>
      <c r="V15" s="380">
        <f t="shared" si="2"/>
        <v>235190.83</v>
      </c>
      <c r="W15" s="372">
        <f t="shared" si="6"/>
        <v>1.9759079461580838E-2</v>
      </c>
      <c r="X15" s="381">
        <f>AH15</f>
        <v>27942.022000000055</v>
      </c>
      <c r="Y15" s="380">
        <f t="shared" si="3"/>
        <v>16789.990000000049</v>
      </c>
      <c r="Z15" s="380">
        <f t="shared" si="4"/>
        <v>44732.012000000104</v>
      </c>
      <c r="AA15" s="382"/>
      <c r="AB15" s="383">
        <f>AVERAGE(V11:V13)</f>
        <v>240339.02333333335</v>
      </c>
      <c r="AC15" s="384">
        <v>1.8</v>
      </c>
      <c r="AD15" s="383">
        <f>AB15*AC15</f>
        <v>432610.24200000003</v>
      </c>
      <c r="AE15" s="385" t="s">
        <v>615</v>
      </c>
      <c r="AF15" s="386">
        <f>AI13</f>
        <v>404668.22</v>
      </c>
      <c r="AG15" s="387" t="str">
        <f>IF(AD15&gt;AF15,"Y","N")</f>
        <v>Y</v>
      </c>
      <c r="AH15" s="386">
        <f>IF(AG15="N",0,AD15-(AF15))</f>
        <v>27942.022000000055</v>
      </c>
      <c r="AI15" s="386">
        <f>AI14+X15+Y15-V15</f>
        <v>275083.14200000011</v>
      </c>
      <c r="AJ15" s="141"/>
      <c r="AK15" s="138"/>
      <c r="AL15" s="138"/>
      <c r="AM15" s="138"/>
      <c r="AN15" s="139"/>
    </row>
    <row r="16" spans="1:40" ht="21" customHeight="1" x14ac:dyDescent="0.2">
      <c r="A16" s="35" t="str">
        <f t="shared" si="7"/>
        <v>2016_4772</v>
      </c>
      <c r="C16" s="226">
        <f t="shared" si="5"/>
        <v>2016</v>
      </c>
      <c r="D16" s="353"/>
      <c r="E16" s="354">
        <f>VLOOKUP($A16,Data_Drop_History!$A:$Q,'Previous Exp Scenario'!E$9,FALSE)</f>
        <v>811</v>
      </c>
      <c r="F16" s="354"/>
      <c r="G16" s="354">
        <f>VLOOKUP($A16,Data_Drop_History!$A:$Q,'Previous Exp Scenario'!G$9,FALSE)</f>
        <v>741.4</v>
      </c>
      <c r="H16" s="355"/>
      <c r="I16" s="356">
        <f>VLOOKUP($A16,Data_Drop_History!$A:$Q,'Previous Exp Scenario'!I$9,FALSE)</f>
        <v>354097.38</v>
      </c>
      <c r="J16" s="356"/>
      <c r="K16" s="356">
        <f>VLOOKUP($A16,Data_Drop_History!$A:$Q,'Previous Exp Scenario'!K$9,FALSE)</f>
        <v>387448.8</v>
      </c>
      <c r="L16" s="356">
        <f t="shared" si="0"/>
        <v>33351.419999999984</v>
      </c>
      <c r="M16" s="356">
        <f>VLOOKUP($A16,Data_Drop_History!$A:$Q,'Previous Exp Scenario'!M$9,FALSE)</f>
        <v>293882.5</v>
      </c>
      <c r="N16" s="356"/>
      <c r="O16" s="356">
        <f>VLOOKUP($A16,Data_Drop_History!$A:$Q,'Previous Exp Scenario'!O$9,FALSE)</f>
        <v>639140.52</v>
      </c>
      <c r="P16" s="356"/>
      <c r="Q16" s="356">
        <f>VLOOKUP($A16,Data_Drop_History!$A:$Q,'Previous Exp Scenario'!Q$9,FALSE)</f>
        <v>788.09</v>
      </c>
      <c r="R16" s="356"/>
      <c r="S16" s="357">
        <f t="shared" si="1"/>
        <v>2.1748165338187881</v>
      </c>
      <c r="T16" s="212"/>
      <c r="U16" s="388" t="s">
        <v>590</v>
      </c>
      <c r="V16" s="380">
        <f t="shared" si="2"/>
        <v>293882.5</v>
      </c>
      <c r="W16" s="372">
        <f t="shared" si="6"/>
        <v>0.2495491427110488</v>
      </c>
      <c r="X16" s="381">
        <f t="shared" ref="X16:X22" si="8">AH16</f>
        <v>0</v>
      </c>
      <c r="Y16" s="380">
        <f t="shared" si="3"/>
        <v>33351.419999999984</v>
      </c>
      <c r="Z16" s="380">
        <f t="shared" si="4"/>
        <v>33351.419999999984</v>
      </c>
      <c r="AA16" s="382"/>
      <c r="AB16" s="383">
        <f t="shared" ref="AB16:AB22" si="9">AVERAGE(V12:V14)</f>
        <v>244240.5</v>
      </c>
      <c r="AC16" s="384">
        <v>1.75</v>
      </c>
      <c r="AD16" s="383">
        <f t="shared" ref="AD16:AD24" si="10">AB16*AC16</f>
        <v>427420.875</v>
      </c>
      <c r="AE16" s="385" t="s">
        <v>616</v>
      </c>
      <c r="AF16" s="386">
        <f>AI14</f>
        <v>465541.96</v>
      </c>
      <c r="AG16" s="387" t="str">
        <f t="shared" ref="AG16:AG24" si="11">IF(AD16&gt;AF16,"Y","N")</f>
        <v>N</v>
      </c>
      <c r="AH16" s="386">
        <f t="shared" ref="AH16:AH24" si="12">IF(AG16="N",0,AD16-(AF16))</f>
        <v>0</v>
      </c>
      <c r="AI16" s="386">
        <f t="shared" ref="AI16:AI24" si="13">AI15+X16+Y16-V16</f>
        <v>14552.062000000093</v>
      </c>
      <c r="AJ16" s="141"/>
      <c r="AK16" s="138"/>
      <c r="AL16" s="138"/>
      <c r="AM16" s="138"/>
      <c r="AN16" s="139"/>
    </row>
    <row r="17" spans="1:40" ht="21" customHeight="1" x14ac:dyDescent="0.2">
      <c r="A17" s="35" t="str">
        <f t="shared" si="7"/>
        <v>2017_4772</v>
      </c>
      <c r="C17" s="226">
        <f t="shared" si="5"/>
        <v>2017</v>
      </c>
      <c r="D17" s="353"/>
      <c r="E17" s="354">
        <f>VLOOKUP($A17,Data_Drop_History!$A:$Q,'Previous Exp Scenario'!E$9,FALSE)</f>
        <v>814.1</v>
      </c>
      <c r="F17" s="354"/>
      <c r="G17" s="354">
        <f>VLOOKUP($A17,Data_Drop_History!$A:$Q,'Previous Exp Scenario'!G$9,FALSE)</f>
        <v>756.1</v>
      </c>
      <c r="H17" s="355"/>
      <c r="I17" s="356">
        <f>VLOOKUP($A17,Data_Drop_History!$A:$Q,'Previous Exp Scenario'!I$9,FALSE)</f>
        <v>350945.48</v>
      </c>
      <c r="J17" s="356"/>
      <c r="K17" s="356">
        <f>VLOOKUP($A17,Data_Drop_History!$A:$Q,'Previous Exp Scenario'!K$9,FALSE)</f>
        <v>379729.5</v>
      </c>
      <c r="L17" s="356">
        <f t="shared" si="0"/>
        <v>28784.020000000019</v>
      </c>
      <c r="M17" s="356">
        <f>VLOOKUP($A17,Data_Drop_History!$A:$Q,'Previous Exp Scenario'!M$9,FALSE)</f>
        <v>322816.59999999998</v>
      </c>
      <c r="N17" s="356"/>
      <c r="O17" s="356">
        <f>VLOOKUP($A17,Data_Drop_History!$A:$Q,'Previous Exp Scenario'!O$9,FALSE)</f>
        <v>696053.42</v>
      </c>
      <c r="P17" s="356"/>
      <c r="Q17" s="356">
        <f>VLOOKUP($A17,Data_Drop_History!$A:$Q,'Previous Exp Scenario'!Q$9,FALSE)</f>
        <v>855</v>
      </c>
      <c r="R17" s="356"/>
      <c r="S17" s="357">
        <f t="shared" si="1"/>
        <v>2.1561884364063064</v>
      </c>
      <c r="T17" s="212"/>
      <c r="U17" s="388" t="s">
        <v>591</v>
      </c>
      <c r="V17" s="380">
        <f t="shared" si="2"/>
        <v>322816.59999999998</v>
      </c>
      <c r="W17" s="372">
        <f t="shared" si="6"/>
        <v>9.8454654496269695E-2</v>
      </c>
      <c r="X17" s="381">
        <f t="shared" si="8"/>
        <v>142016.78799999988</v>
      </c>
      <c r="Y17" s="380">
        <f t="shared" si="3"/>
        <v>28784.020000000019</v>
      </c>
      <c r="Z17" s="380">
        <f t="shared" si="4"/>
        <v>170800.8079999999</v>
      </c>
      <c r="AA17" s="382"/>
      <c r="AB17" s="383">
        <f t="shared" si="9"/>
        <v>245352.9</v>
      </c>
      <c r="AC17" s="384">
        <v>1.7</v>
      </c>
      <c r="AD17" s="383">
        <f t="shared" si="10"/>
        <v>417099.93</v>
      </c>
      <c r="AE17" s="385" t="s">
        <v>607</v>
      </c>
      <c r="AF17" s="386">
        <f>AI15</f>
        <v>275083.14200000011</v>
      </c>
      <c r="AG17" s="387" t="str">
        <f t="shared" si="11"/>
        <v>Y</v>
      </c>
      <c r="AH17" s="386">
        <f t="shared" si="12"/>
        <v>142016.78799999988</v>
      </c>
      <c r="AI17" s="386">
        <f t="shared" si="13"/>
        <v>-137463.72999999998</v>
      </c>
      <c r="AJ17" s="141"/>
      <c r="AK17" s="138"/>
      <c r="AL17" s="138"/>
      <c r="AM17" s="138"/>
      <c r="AN17" s="139"/>
    </row>
    <row r="18" spans="1:40" ht="21" customHeight="1" x14ac:dyDescent="0.2">
      <c r="A18" s="35" t="str">
        <f t="shared" si="7"/>
        <v>2018_4772</v>
      </c>
      <c r="C18" s="226">
        <f t="shared" si="5"/>
        <v>2018</v>
      </c>
      <c r="D18" s="353"/>
      <c r="E18" s="354">
        <f>VLOOKUP($A18,Data_Drop_History!$A:$Q,'Previous Exp Scenario'!E$9,FALSE)</f>
        <v>815</v>
      </c>
      <c r="F18" s="354"/>
      <c r="G18" s="354">
        <f>VLOOKUP($A18,Data_Drop_History!$A:$Q,'Previous Exp Scenario'!G$9,FALSE)</f>
        <v>746</v>
      </c>
      <c r="H18" s="355"/>
      <c r="I18" s="356">
        <f>VLOOKUP($A18,Data_Drop_History!$A:$Q,'Previous Exp Scenario'!I$9,FALSE)</f>
        <v>353789.43</v>
      </c>
      <c r="J18" s="356"/>
      <c r="K18" s="356">
        <f>VLOOKUP($A18,Data_Drop_History!$A:$Q,'Previous Exp Scenario'!K$9,FALSE)</f>
        <v>379450.03</v>
      </c>
      <c r="L18" s="356">
        <f t="shared" si="0"/>
        <v>25660.600000000035</v>
      </c>
      <c r="M18" s="356">
        <f>VLOOKUP($A18,Data_Drop_History!$A:$Q,'Previous Exp Scenario'!M$9,FALSE)</f>
        <v>348708.47</v>
      </c>
      <c r="N18" s="356"/>
      <c r="O18" s="356">
        <f>VLOOKUP($A18,Data_Drop_History!$A:$Q,'Previous Exp Scenario'!O$9,FALSE)</f>
        <v>726794.98</v>
      </c>
      <c r="P18" s="356"/>
      <c r="Q18" s="356">
        <f>VLOOKUP($A18,Data_Drop_History!$A:$Q,'Previous Exp Scenario'!Q$9,FALSE)</f>
        <v>891.77</v>
      </c>
      <c r="R18" s="356"/>
      <c r="S18" s="357">
        <f t="shared" si="1"/>
        <v>2.0842481400007289</v>
      </c>
      <c r="T18" s="212"/>
      <c r="U18" s="388" t="s">
        <v>592</v>
      </c>
      <c r="V18" s="380">
        <f t="shared" si="2"/>
        <v>348708.47</v>
      </c>
      <c r="W18" s="372">
        <f t="shared" si="6"/>
        <v>8.0206129424571102E-2</v>
      </c>
      <c r="X18" s="381">
        <f t="shared" si="8"/>
        <v>403286.81549999991</v>
      </c>
      <c r="Y18" s="380">
        <f t="shared" si="3"/>
        <v>25660.600000000035</v>
      </c>
      <c r="Z18" s="380">
        <f t="shared" si="4"/>
        <v>428947.41549999994</v>
      </c>
      <c r="AA18" s="382"/>
      <c r="AB18" s="383">
        <f t="shared" si="9"/>
        <v>253235.68333333335</v>
      </c>
      <c r="AC18" s="384">
        <v>1.65</v>
      </c>
      <c r="AD18" s="383">
        <f t="shared" si="10"/>
        <v>417838.8775</v>
      </c>
      <c r="AE18" s="385" t="s">
        <v>608</v>
      </c>
      <c r="AF18" s="386">
        <f>AI16</f>
        <v>14552.062000000093</v>
      </c>
      <c r="AG18" s="387" t="str">
        <f t="shared" si="11"/>
        <v>Y</v>
      </c>
      <c r="AH18" s="386">
        <f t="shared" si="12"/>
        <v>403286.81549999991</v>
      </c>
      <c r="AI18" s="386">
        <f t="shared" si="13"/>
        <v>-57224.784500000009</v>
      </c>
      <c r="AJ18" s="141"/>
      <c r="AK18" s="138"/>
      <c r="AL18" s="138"/>
      <c r="AM18" s="138"/>
      <c r="AN18" s="139"/>
    </row>
    <row r="19" spans="1:40" ht="21" customHeight="1" x14ac:dyDescent="0.2">
      <c r="A19" s="35" t="str">
        <f t="shared" si="7"/>
        <v>2019_4772</v>
      </c>
      <c r="C19" s="226">
        <f t="shared" si="5"/>
        <v>2019</v>
      </c>
      <c r="D19" s="353"/>
      <c r="E19" s="354">
        <f>VLOOKUP($A19,Data_Drop_History!$A:$Q,'Previous Exp Scenario'!E$9,FALSE)</f>
        <v>797</v>
      </c>
      <c r="F19" s="354"/>
      <c r="G19" s="354">
        <f>VLOOKUP($A19,Data_Drop_History!$A:$Q,'Previous Exp Scenario'!G$9,FALSE)</f>
        <v>714</v>
      </c>
      <c r="H19" s="355"/>
      <c r="I19" s="356">
        <f>VLOOKUP($A19,Data_Drop_History!$A:$Q,'Previous Exp Scenario'!I$9,FALSE)</f>
        <v>300104.17</v>
      </c>
      <c r="J19" s="356"/>
      <c r="K19" s="356">
        <f>VLOOKUP($A19,Data_Drop_History!$A:$Q,'Previous Exp Scenario'!K$9,FALSE)</f>
        <v>316424.84000000003</v>
      </c>
      <c r="L19" s="356">
        <f t="shared" si="0"/>
        <v>16320.670000000042</v>
      </c>
      <c r="M19" s="356">
        <f>VLOOKUP($A19,Data_Drop_History!$A:$Q,'Previous Exp Scenario'!M$9,FALSE)</f>
        <v>345976.23</v>
      </c>
      <c r="N19" s="356"/>
      <c r="O19" s="356">
        <f>VLOOKUP($A19,Data_Drop_History!$A:$Q,'Previous Exp Scenario'!O$9,FALSE)</f>
        <v>697243.59</v>
      </c>
      <c r="P19" s="356"/>
      <c r="Q19" s="356">
        <f>VLOOKUP($A19,Data_Drop_History!$A:$Q,'Previous Exp Scenario'!Q$9,FALSE)</f>
        <v>874.84</v>
      </c>
      <c r="R19" s="356"/>
      <c r="S19" s="357">
        <f t="shared" si="1"/>
        <v>2.0152933338801917</v>
      </c>
      <c r="T19" s="212"/>
      <c r="U19" s="388" t="s">
        <v>593</v>
      </c>
      <c r="V19" s="380">
        <f t="shared" si="2"/>
        <v>345976.23</v>
      </c>
      <c r="W19" s="372">
        <f t="shared" si="6"/>
        <v>-7.8353129764814448E-3</v>
      </c>
      <c r="X19" s="381">
        <f t="shared" si="8"/>
        <v>591805.02600000007</v>
      </c>
      <c r="Y19" s="380">
        <f t="shared" si="3"/>
        <v>16320.670000000042</v>
      </c>
      <c r="Z19" s="380">
        <f t="shared" si="4"/>
        <v>608125.69600000011</v>
      </c>
      <c r="AA19" s="382"/>
      <c r="AB19" s="383">
        <f t="shared" si="9"/>
        <v>283963.31</v>
      </c>
      <c r="AC19" s="384">
        <v>1.6</v>
      </c>
      <c r="AD19" s="383">
        <f t="shared" si="10"/>
        <v>454341.29600000003</v>
      </c>
      <c r="AE19" s="385" t="s">
        <v>609</v>
      </c>
      <c r="AF19" s="386">
        <f>AI17</f>
        <v>-137463.72999999998</v>
      </c>
      <c r="AG19" s="387" t="str">
        <f t="shared" si="11"/>
        <v>Y</v>
      </c>
      <c r="AH19" s="386">
        <f t="shared" si="12"/>
        <v>591805.02600000007</v>
      </c>
      <c r="AI19" s="386">
        <f t="shared" si="13"/>
        <v>204924.68150000006</v>
      </c>
      <c r="AJ19" s="141"/>
      <c r="AK19" s="138"/>
      <c r="AL19" s="138"/>
      <c r="AM19" s="138"/>
      <c r="AN19" s="139"/>
    </row>
    <row r="20" spans="1:40" ht="21" customHeight="1" x14ac:dyDescent="0.2">
      <c r="A20" s="35" t="str">
        <f t="shared" si="7"/>
        <v>2020_4772</v>
      </c>
      <c r="C20" s="226">
        <f t="shared" si="5"/>
        <v>2020</v>
      </c>
      <c r="D20" s="353"/>
      <c r="E20" s="354">
        <f>VLOOKUP($A20,Data_Drop_History!$A:$Q,'Previous Exp Scenario'!E$9,FALSE)</f>
        <v>791.2</v>
      </c>
      <c r="F20" s="354"/>
      <c r="G20" s="354">
        <f>VLOOKUP($A20,Data_Drop_History!$A:$Q,'Previous Exp Scenario'!G$9,FALSE)</f>
        <v>707.3</v>
      </c>
      <c r="H20" s="355"/>
      <c r="I20" s="356">
        <f>VLOOKUP($A20,Data_Drop_History!$A:$Q,'Previous Exp Scenario'!I$9,FALSE)</f>
        <v>301414.36</v>
      </c>
      <c r="J20" s="356"/>
      <c r="K20" s="356">
        <f>VLOOKUP($A20,Data_Drop_History!$A:$Q,'Previous Exp Scenario'!K$9,FALSE)</f>
        <v>308526.90000000002</v>
      </c>
      <c r="L20" s="356">
        <f t="shared" si="0"/>
        <v>7112.5400000000373</v>
      </c>
      <c r="M20" s="356">
        <f>VLOOKUP($A20,Data_Drop_History!$A:$Q,'Previous Exp Scenario'!M$9,FALSE)</f>
        <v>460587.34</v>
      </c>
      <c r="N20" s="356"/>
      <c r="O20" s="356">
        <f>VLOOKUP($A20,Data_Drop_History!$A:$Q,'Previous Exp Scenario'!O$9,FALSE)</f>
        <v>545183.15</v>
      </c>
      <c r="P20" s="356"/>
      <c r="Q20" s="356">
        <f>VLOOKUP($A20,Data_Drop_History!$A:$Q,'Previous Exp Scenario'!Q$9,FALSE)</f>
        <v>689.06</v>
      </c>
      <c r="R20" s="356"/>
      <c r="S20" s="357">
        <f t="shared" si="1"/>
        <v>1.1836694208746597</v>
      </c>
      <c r="T20" s="212"/>
      <c r="U20" s="388" t="s">
        <v>594</v>
      </c>
      <c r="V20" s="380">
        <f t="shared" si="2"/>
        <v>460587.34</v>
      </c>
      <c r="W20" s="372">
        <f t="shared" si="6"/>
        <v>0.33126874062995615</v>
      </c>
      <c r="X20" s="381">
        <f t="shared" si="8"/>
        <v>572108.82183333335</v>
      </c>
      <c r="Y20" s="380">
        <f t="shared" si="3"/>
        <v>7112.5400000000373</v>
      </c>
      <c r="Z20" s="380">
        <f t="shared" si="4"/>
        <v>579221.36183333339</v>
      </c>
      <c r="AA20" s="382"/>
      <c r="AB20" s="383">
        <f t="shared" si="9"/>
        <v>321802.52333333332</v>
      </c>
      <c r="AC20" s="384">
        <v>1.6</v>
      </c>
      <c r="AD20" s="383">
        <f t="shared" si="10"/>
        <v>514884.03733333334</v>
      </c>
      <c r="AE20" s="385" t="s">
        <v>610</v>
      </c>
      <c r="AF20" s="386">
        <f t="shared" ref="AF20:AF22" si="14">AI18</f>
        <v>-57224.784500000009</v>
      </c>
      <c r="AG20" s="387" t="str">
        <f t="shared" si="11"/>
        <v>Y</v>
      </c>
      <c r="AH20" s="386">
        <f t="shared" si="12"/>
        <v>572108.82183333335</v>
      </c>
      <c r="AI20" s="386">
        <f t="shared" si="13"/>
        <v>323558.70333333343</v>
      </c>
      <c r="AJ20" s="141"/>
      <c r="AK20" s="138"/>
      <c r="AL20" s="138"/>
      <c r="AM20" s="138"/>
      <c r="AN20" s="139"/>
    </row>
    <row r="21" spans="1:40" ht="21" customHeight="1" x14ac:dyDescent="0.2">
      <c r="A21" s="35" t="str">
        <f t="shared" si="7"/>
        <v>2021_4772</v>
      </c>
      <c r="C21" s="226">
        <f t="shared" si="5"/>
        <v>2021</v>
      </c>
      <c r="D21" s="353"/>
      <c r="E21" s="354">
        <f>VLOOKUP($A21,Data_Drop_History!$A:$Q,'Previous Exp Scenario'!E$9,FALSE)</f>
        <v>771.1</v>
      </c>
      <c r="F21" s="354"/>
      <c r="G21" s="354">
        <f>VLOOKUP($A21,Data_Drop_History!$A:$Q,'Previous Exp Scenario'!G$9,FALSE)</f>
        <v>716.6</v>
      </c>
      <c r="H21" s="355"/>
      <c r="I21" s="356">
        <f>VLOOKUP($A21,Data_Drop_History!$A:$Q,'Previous Exp Scenario'!I$9,FALSE)</f>
        <v>304474.2</v>
      </c>
      <c r="J21" s="356"/>
      <c r="K21" s="356">
        <f>VLOOKUP($A21,Data_Drop_History!$A:$Q,'Previous Exp Scenario'!K$9,FALSE)</f>
        <v>311586.39</v>
      </c>
      <c r="L21" s="356">
        <f t="shared" si="0"/>
        <v>7112.1900000000023</v>
      </c>
      <c r="M21" s="356">
        <f>VLOOKUP($A21,Data_Drop_History!$A:$Q,'Previous Exp Scenario'!M$9,FALSE)</f>
        <v>560250.67000000004</v>
      </c>
      <c r="N21" s="356"/>
      <c r="O21" s="356">
        <f>VLOOKUP($A21,Data_Drop_History!$A:$Q,'Previous Exp Scenario'!O$9,FALSE)</f>
        <v>296518.87</v>
      </c>
      <c r="P21" s="356"/>
      <c r="Q21" s="356">
        <f>VLOOKUP($A21,Data_Drop_History!$A:$Q,'Previous Exp Scenario'!Q$9,FALSE)</f>
        <v>384.54</v>
      </c>
      <c r="R21" s="356"/>
      <c r="S21" s="357">
        <f t="shared" si="1"/>
        <v>0.52926107165565728</v>
      </c>
      <c r="T21" s="212"/>
      <c r="U21" s="388" t="s">
        <v>595</v>
      </c>
      <c r="V21" s="380">
        <f t="shared" si="2"/>
        <v>560250.67000000004</v>
      </c>
      <c r="W21" s="372">
        <f t="shared" si="6"/>
        <v>0.21638312941905874</v>
      </c>
      <c r="X21" s="381">
        <f t="shared" si="8"/>
        <v>337742.67849999992</v>
      </c>
      <c r="Y21" s="380">
        <f t="shared" si="3"/>
        <v>7112.1900000000023</v>
      </c>
      <c r="Z21" s="380">
        <f t="shared" si="4"/>
        <v>344854.86849999992</v>
      </c>
      <c r="AA21" s="382"/>
      <c r="AB21" s="383">
        <f t="shared" si="9"/>
        <v>339167.1</v>
      </c>
      <c r="AC21" s="384">
        <v>1.6</v>
      </c>
      <c r="AD21" s="383">
        <f t="shared" si="10"/>
        <v>542667.36</v>
      </c>
      <c r="AE21" s="385" t="s">
        <v>611</v>
      </c>
      <c r="AF21" s="386">
        <f>AI19</f>
        <v>204924.68150000006</v>
      </c>
      <c r="AG21" s="387" t="str">
        <f t="shared" si="11"/>
        <v>Y</v>
      </c>
      <c r="AH21" s="386">
        <f t="shared" si="12"/>
        <v>337742.67849999992</v>
      </c>
      <c r="AI21" s="386">
        <f t="shared" si="13"/>
        <v>108162.90183333319</v>
      </c>
      <c r="AJ21" s="141"/>
      <c r="AK21" s="138"/>
      <c r="AL21" s="138"/>
      <c r="AM21" s="138"/>
      <c r="AN21" s="139"/>
    </row>
    <row r="22" spans="1:40" ht="21" customHeight="1" x14ac:dyDescent="0.2">
      <c r="A22" s="35" t="str">
        <f t="shared" si="7"/>
        <v>2022_4772</v>
      </c>
      <c r="C22" s="226">
        <f t="shared" si="5"/>
        <v>2022</v>
      </c>
      <c r="D22" s="353"/>
      <c r="E22" s="354">
        <f>VLOOKUP($A22,Data_Drop_History!$A:$Q,'Previous Exp Scenario'!E$9,FALSE)</f>
        <v>797.8</v>
      </c>
      <c r="F22" s="354"/>
      <c r="G22" s="354">
        <f>VLOOKUP($A22,Data_Drop_History!$A:$Q,'Previous Exp Scenario'!G$9,FALSE)</f>
        <v>753.4</v>
      </c>
      <c r="H22" s="355"/>
      <c r="I22" s="356">
        <f>VLOOKUP($A22,Data_Drop_History!$A:$Q,'Previous Exp Scenario'!I$9,FALSE)</f>
        <v>473878.9</v>
      </c>
      <c r="J22" s="356"/>
      <c r="K22" s="356">
        <f>VLOOKUP($A22,Data_Drop_History!$A:$Q,'Previous Exp Scenario'!K$9,FALSE)</f>
        <v>524502.48</v>
      </c>
      <c r="L22" s="356">
        <f t="shared" si="0"/>
        <v>50623.579999999958</v>
      </c>
      <c r="M22" s="356">
        <f>VLOOKUP($A22,Data_Drop_History!$A:$Q,'Previous Exp Scenario'!M$9,FALSE)</f>
        <v>673963.15</v>
      </c>
      <c r="N22" s="356"/>
      <c r="O22" s="356">
        <f>VLOOKUP($A22,Data_Drop_History!$A:$Q,'Previous Exp Scenario'!O$9,FALSE)</f>
        <v>147058.20000000001</v>
      </c>
      <c r="P22" s="356"/>
      <c r="Q22" s="356">
        <f>VLOOKUP($A22,Data_Drop_History!$A:$Q,'Previous Exp Scenario'!Q$9,FALSE)</f>
        <v>184.33</v>
      </c>
      <c r="R22" s="356"/>
      <c r="S22" s="357">
        <f t="shared" si="1"/>
        <v>0.2181991700881569</v>
      </c>
      <c r="T22" s="212"/>
      <c r="U22" s="388" t="s">
        <v>596</v>
      </c>
      <c r="V22" s="380">
        <f t="shared" si="2"/>
        <v>673963.15</v>
      </c>
      <c r="W22" s="372">
        <f t="shared" si="6"/>
        <v>0.20296714683089978</v>
      </c>
      <c r="X22" s="381">
        <f t="shared" si="8"/>
        <v>292586.38466666656</v>
      </c>
      <c r="Y22" s="380">
        <f t="shared" si="3"/>
        <v>50623.579999999958</v>
      </c>
      <c r="Z22" s="380">
        <f t="shared" si="4"/>
        <v>343209.96466666652</v>
      </c>
      <c r="AA22" s="382"/>
      <c r="AB22" s="383">
        <f t="shared" si="9"/>
        <v>385090.68</v>
      </c>
      <c r="AC22" s="384">
        <v>1.6</v>
      </c>
      <c r="AD22" s="383">
        <f t="shared" si="10"/>
        <v>616145.08799999999</v>
      </c>
      <c r="AE22" s="385" t="s">
        <v>612</v>
      </c>
      <c r="AF22" s="386">
        <f t="shared" si="14"/>
        <v>323558.70333333343</v>
      </c>
      <c r="AG22" s="387" t="str">
        <f t="shared" si="11"/>
        <v>Y</v>
      </c>
      <c r="AH22" s="386">
        <f t="shared" si="12"/>
        <v>292586.38466666656</v>
      </c>
      <c r="AI22" s="386">
        <f t="shared" si="13"/>
        <v>-222590.28350000031</v>
      </c>
      <c r="AJ22" s="141"/>
      <c r="AK22" s="138"/>
      <c r="AL22" s="138"/>
      <c r="AM22" s="138"/>
      <c r="AN22" s="139"/>
    </row>
    <row r="23" spans="1:40" ht="21" customHeight="1" x14ac:dyDescent="0.2">
      <c r="A23" s="35" t="str">
        <f t="shared" si="7"/>
        <v>2023_4772</v>
      </c>
      <c r="C23" s="226">
        <f t="shared" si="5"/>
        <v>2023</v>
      </c>
      <c r="D23" s="353"/>
      <c r="E23" s="354">
        <f>VLOOKUP($A23,Data_Drop_History!$A:$Q,'Previous Exp Scenario'!E$9,FALSE)</f>
        <v>805.3</v>
      </c>
      <c r="F23" s="354"/>
      <c r="G23" s="354">
        <f>VLOOKUP($A23,Data_Drop_History!$A:$Q,'Previous Exp Scenario'!G$9,FALSE)</f>
        <v>745.1</v>
      </c>
      <c r="H23" s="355"/>
      <c r="I23" s="356">
        <f>VLOOKUP($A23,Data_Drop_History!$A:$Q,'Previous Exp Scenario'!I$9,FALSE)</f>
        <v>703694.67</v>
      </c>
      <c r="J23" s="356"/>
      <c r="K23" s="356">
        <f>VLOOKUP($A23,Data_Drop_History!$A:$Q,'Previous Exp Scenario'!K$9,FALSE)</f>
        <v>762492.87</v>
      </c>
      <c r="L23" s="356">
        <f t="shared" si="0"/>
        <v>58798.199999999953</v>
      </c>
      <c r="M23" s="356">
        <f>VLOOKUP($A23,Data_Drop_History!$A:$Q,'Previous Exp Scenario'!M$9,FALSE)</f>
        <v>481293.29</v>
      </c>
      <c r="N23" s="356"/>
      <c r="O23" s="356">
        <f>VLOOKUP($A23,Data_Drop_History!$A:$Q,'Previous Exp Scenario'!O$9,FALSE)</f>
        <v>428257.78</v>
      </c>
      <c r="P23" s="356"/>
      <c r="Q23" s="356">
        <f>VLOOKUP($A23,Data_Drop_History!$A:$Q,'Previous Exp Scenario'!Q$9,FALSE)</f>
        <v>531.79999999999995</v>
      </c>
      <c r="R23" s="356"/>
      <c r="S23" s="357">
        <f t="shared" si="1"/>
        <v>0.88980625514226486</v>
      </c>
      <c r="T23" s="212"/>
      <c r="U23" s="388" t="s">
        <v>597</v>
      </c>
      <c r="V23" s="380">
        <f t="shared" si="2"/>
        <v>481293.29</v>
      </c>
      <c r="W23" s="372">
        <f t="shared" si="6"/>
        <v>-0.28587595627446405</v>
      </c>
      <c r="X23" s="381">
        <f>AH23</f>
        <v>620804.69283333363</v>
      </c>
      <c r="Y23" s="380">
        <f t="shared" si="3"/>
        <v>58798.199999999953</v>
      </c>
      <c r="Z23" s="380">
        <f>X23+Y23</f>
        <v>679602.89283333358</v>
      </c>
      <c r="AA23" s="382"/>
      <c r="AB23" s="383">
        <f>AVERAGE(V19:V21)</f>
        <v>455604.74666666676</v>
      </c>
      <c r="AC23" s="384">
        <v>1.6</v>
      </c>
      <c r="AD23" s="383">
        <f t="shared" si="10"/>
        <v>728967.59466666682</v>
      </c>
      <c r="AE23" s="385" t="s">
        <v>613</v>
      </c>
      <c r="AF23" s="386">
        <f>AI21</f>
        <v>108162.90183333319</v>
      </c>
      <c r="AG23" s="387" t="str">
        <f t="shared" si="11"/>
        <v>Y</v>
      </c>
      <c r="AH23" s="386">
        <f t="shared" si="12"/>
        <v>620804.69283333363</v>
      </c>
      <c r="AI23" s="386">
        <f t="shared" si="13"/>
        <v>-24280.680666666711</v>
      </c>
      <c r="AJ23" s="141"/>
      <c r="AK23" s="138"/>
      <c r="AL23" s="138"/>
      <c r="AM23" s="138"/>
      <c r="AN23" s="139"/>
    </row>
    <row r="24" spans="1:40" ht="21" customHeight="1" thickBot="1" x14ac:dyDescent="0.25">
      <c r="A24" s="35" t="str">
        <f t="shared" si="7"/>
        <v>2024_4772</v>
      </c>
      <c r="C24" s="363">
        <f t="shared" si="5"/>
        <v>2024</v>
      </c>
      <c r="D24" s="358"/>
      <c r="E24" s="359">
        <f>VLOOKUP($A24,Data_Drop_History!$A:$Q,'Previous Exp Scenario'!E$9,FALSE)</f>
        <v>782.8</v>
      </c>
      <c r="F24" s="359"/>
      <c r="G24" s="359">
        <f>VLOOKUP($A24,Data_Drop_History!$A:$Q,'Previous Exp Scenario'!G$9,FALSE)</f>
        <v>723.3</v>
      </c>
      <c r="H24" s="360"/>
      <c r="I24" s="361">
        <f>VLOOKUP($A24,Data_Drop_History!$A:$Q,'Previous Exp Scenario'!I$9,FALSE)</f>
        <v>748151</v>
      </c>
      <c r="J24" s="361"/>
      <c r="K24" s="361">
        <f>VLOOKUP($A24,Data_Drop_History!$A:$Q,'Previous Exp Scenario'!K$9,FALSE)</f>
        <v>786444.3</v>
      </c>
      <c r="L24" s="361">
        <f t="shared" si="0"/>
        <v>38293.300000000047</v>
      </c>
      <c r="M24" s="361">
        <f>VLOOKUP($A24,Data_Drop_History!$A:$Q,'Previous Exp Scenario'!M$9,FALSE)</f>
        <v>561956.44999999995</v>
      </c>
      <c r="N24" s="361"/>
      <c r="O24" s="361">
        <f>VLOOKUP($A24,Data_Drop_History!$A:$Q,'Previous Exp Scenario'!O$9,FALSE)</f>
        <v>652745.63</v>
      </c>
      <c r="P24" s="361"/>
      <c r="Q24" s="361">
        <f>VLOOKUP($A24,Data_Drop_History!$A:$Q,'Previous Exp Scenario'!Q$9,FALSE)</f>
        <v>833.86</v>
      </c>
      <c r="R24" s="361"/>
      <c r="S24" s="362">
        <f t="shared" si="1"/>
        <v>1.161559103023019</v>
      </c>
      <c r="T24" s="212"/>
      <c r="U24" s="388" t="s">
        <v>598</v>
      </c>
      <c r="V24" s="380">
        <f t="shared" si="2"/>
        <v>561956.44999999995</v>
      </c>
      <c r="W24" s="372">
        <f t="shared" si="6"/>
        <v>0.16759668517298459</v>
      </c>
      <c r="X24" s="381">
        <f>AH24</f>
        <v>1126484.2355000004</v>
      </c>
      <c r="Y24" s="380">
        <f t="shared" si="3"/>
        <v>38293.300000000047</v>
      </c>
      <c r="Z24" s="380">
        <f>X24+Y24</f>
        <v>1164777.5355000005</v>
      </c>
      <c r="AA24" s="382"/>
      <c r="AB24" s="383">
        <f>AVERAGE(V20:V22)</f>
        <v>564933.72000000009</v>
      </c>
      <c r="AC24" s="384">
        <v>1.6</v>
      </c>
      <c r="AD24" s="383">
        <f t="shared" si="10"/>
        <v>903893.95200000016</v>
      </c>
      <c r="AE24" s="385" t="s">
        <v>614</v>
      </c>
      <c r="AF24" s="386">
        <f>AI22</f>
        <v>-222590.28350000031</v>
      </c>
      <c r="AG24" s="387" t="str">
        <f t="shared" si="11"/>
        <v>Y</v>
      </c>
      <c r="AH24" s="386">
        <f t="shared" si="12"/>
        <v>1126484.2355000004</v>
      </c>
      <c r="AI24" s="386">
        <f t="shared" si="13"/>
        <v>578540.4048333338</v>
      </c>
      <c r="AJ24" s="141"/>
      <c r="AK24" s="138"/>
      <c r="AL24" s="138"/>
      <c r="AM24" s="138"/>
      <c r="AN24" s="139"/>
    </row>
    <row r="25" spans="1:40" ht="13.5" thickTop="1" x14ac:dyDescent="0.2">
      <c r="C25" s="41"/>
      <c r="AB25" s="139"/>
      <c r="AC25" s="139"/>
      <c r="AD25" s="141"/>
      <c r="AE25" s="141"/>
      <c r="AF25" s="200"/>
      <c r="AG25" s="242"/>
      <c r="AH25" s="200"/>
      <c r="AI25" s="200"/>
      <c r="AJ25" s="141"/>
      <c r="AK25" s="138"/>
      <c r="AL25" s="138"/>
      <c r="AM25" s="138"/>
      <c r="AN25" s="139"/>
    </row>
    <row r="26" spans="1:40" x14ac:dyDescent="0.2">
      <c r="AB26" s="139"/>
      <c r="AC26" s="139"/>
      <c r="AD26" s="141"/>
      <c r="AE26" s="141"/>
      <c r="AF26" s="200"/>
      <c r="AG26" s="242"/>
      <c r="AH26" s="200"/>
      <c r="AI26" s="200"/>
      <c r="AJ26" s="141"/>
      <c r="AK26" s="138"/>
      <c r="AL26" s="138"/>
      <c r="AM26" s="138"/>
      <c r="AN26" s="139"/>
    </row>
    <row r="27" spans="1:40" x14ac:dyDescent="0.2">
      <c r="AB27" s="139"/>
      <c r="AC27" s="139"/>
      <c r="AD27" s="141"/>
      <c r="AE27" s="141"/>
      <c r="AF27" s="200"/>
      <c r="AG27" s="242"/>
      <c r="AH27" s="200"/>
      <c r="AI27" s="200"/>
      <c r="AJ27" s="141"/>
      <c r="AK27" s="138"/>
      <c r="AL27" s="138"/>
      <c r="AM27" s="138"/>
      <c r="AN27" s="139"/>
    </row>
    <row r="28" spans="1:40" x14ac:dyDescent="0.2">
      <c r="AB28" s="139"/>
      <c r="AC28" s="139"/>
      <c r="AD28" s="141"/>
      <c r="AE28" s="141"/>
      <c r="AF28" s="200"/>
      <c r="AG28" s="242"/>
      <c r="AH28" s="200"/>
      <c r="AI28" s="200"/>
      <c r="AJ28" s="141"/>
      <c r="AK28" s="138"/>
      <c r="AL28" s="138"/>
      <c r="AM28" s="138"/>
      <c r="AN28" s="139"/>
    </row>
    <row r="29" spans="1:40" x14ac:dyDescent="0.2">
      <c r="AB29" s="139"/>
      <c r="AC29" s="139"/>
      <c r="AD29" s="141"/>
      <c r="AE29" s="141"/>
      <c r="AF29" s="200"/>
      <c r="AG29" s="242"/>
      <c r="AH29" s="200"/>
      <c r="AI29" s="200"/>
      <c r="AJ29" s="141"/>
      <c r="AK29" s="138"/>
      <c r="AL29" s="138"/>
      <c r="AM29" s="138"/>
      <c r="AN29" s="139"/>
    </row>
    <row r="30" spans="1:40" x14ac:dyDescent="0.2">
      <c r="AB30" s="139"/>
      <c r="AC30" s="139"/>
      <c r="AD30" s="141"/>
      <c r="AE30" s="141"/>
      <c r="AF30" s="200"/>
      <c r="AG30" s="242"/>
      <c r="AH30" s="200"/>
      <c r="AI30" s="200"/>
      <c r="AJ30" s="141"/>
      <c r="AK30" s="138"/>
      <c r="AL30" s="138"/>
      <c r="AM30" s="138"/>
      <c r="AN30" s="139"/>
    </row>
    <row r="31" spans="1:40" x14ac:dyDescent="0.2">
      <c r="AB31" s="145"/>
      <c r="AC31" s="145"/>
      <c r="AD31" s="144"/>
      <c r="AE31" s="144"/>
      <c r="AF31" s="201"/>
      <c r="AG31" s="243"/>
      <c r="AH31" s="201"/>
      <c r="AI31" s="201"/>
      <c r="AJ31" s="144"/>
      <c r="AK31" s="36"/>
      <c r="AL31" s="36"/>
      <c r="AM31" s="36"/>
    </row>
    <row r="32" spans="1:40" x14ac:dyDescent="0.2">
      <c r="AC32" s="213"/>
      <c r="AD32" s="214"/>
      <c r="AE32" s="214"/>
      <c r="AF32" s="215"/>
      <c r="AG32" s="244"/>
      <c r="AH32" s="215"/>
      <c r="AI32" s="215"/>
      <c r="AJ32" s="36"/>
      <c r="AK32" s="36"/>
      <c r="AL32" s="36"/>
      <c r="AM32" s="36"/>
    </row>
    <row r="33" spans="29:39" x14ac:dyDescent="0.2">
      <c r="AC33" s="213"/>
      <c r="AD33" s="214"/>
      <c r="AE33" s="214"/>
      <c r="AF33" s="215"/>
      <c r="AG33" s="244"/>
      <c r="AH33" s="215"/>
      <c r="AI33" s="215"/>
      <c r="AJ33" s="36"/>
      <c r="AK33" s="36"/>
      <c r="AL33" s="36"/>
      <c r="AM33" s="36"/>
    </row>
    <row r="34" spans="29:39" x14ac:dyDescent="0.2">
      <c r="AC34" s="213"/>
      <c r="AD34" s="214"/>
      <c r="AE34" s="214"/>
      <c r="AF34" s="215"/>
      <c r="AG34" s="244"/>
      <c r="AH34" s="215"/>
      <c r="AI34" s="215"/>
      <c r="AJ34" s="36"/>
      <c r="AK34" s="36"/>
      <c r="AL34" s="36"/>
      <c r="AM34" s="36"/>
    </row>
    <row r="35" spans="29:39" x14ac:dyDescent="0.2">
      <c r="AC35" s="213"/>
      <c r="AD35" s="432"/>
      <c r="AE35" s="432"/>
      <c r="AF35" s="432"/>
      <c r="AG35" s="244"/>
      <c r="AH35" s="215"/>
      <c r="AI35" s="215"/>
      <c r="AJ35" s="36"/>
      <c r="AK35" s="36"/>
      <c r="AL35" s="36"/>
      <c r="AM35" s="36"/>
    </row>
    <row r="36" spans="29:39" ht="48" customHeight="1" x14ac:dyDescent="0.2">
      <c r="AC36" s="213"/>
      <c r="AD36" s="216"/>
      <c r="AE36" s="216"/>
      <c r="AF36" s="216"/>
      <c r="AG36" s="245"/>
      <c r="AH36" s="216"/>
      <c r="AI36" s="216"/>
    </row>
    <row r="37" spans="29:39" x14ac:dyDescent="0.2">
      <c r="AC37" s="213"/>
      <c r="AD37" s="213"/>
      <c r="AE37" s="213"/>
      <c r="AF37" s="216"/>
      <c r="AG37" s="245"/>
      <c r="AH37" s="216"/>
      <c r="AI37" s="216"/>
    </row>
    <row r="38" spans="29:39" x14ac:dyDescent="0.2">
      <c r="AC38" s="213"/>
      <c r="AD38" s="213"/>
      <c r="AE38" s="213"/>
      <c r="AF38" s="216"/>
      <c r="AG38" s="245"/>
      <c r="AH38" s="216"/>
      <c r="AI38" s="216"/>
    </row>
    <row r="67" spans="3:3" x14ac:dyDescent="0.2">
      <c r="C67" s="67" t="str">
        <f>Instructions!B20</f>
        <v>Notes:</v>
      </c>
    </row>
    <row r="68" spans="3:3" x14ac:dyDescent="0.2">
      <c r="C68" s="67" t="str">
        <f>Instructions!B21</f>
        <v>Amounts have been aggregated for school districts that have reorganized between FY 2014 and 2024.</v>
      </c>
    </row>
    <row r="69" spans="3:3" x14ac:dyDescent="0.2">
      <c r="C69" s="67" t="str">
        <f>Instructions!B22</f>
        <v xml:space="preserve">Per pupil Management Fund balances are based on certified  enrollments (row 11 of the certified enrollment file) for the specific fiscal year.  </v>
      </c>
    </row>
    <row r="70" spans="3:3" x14ac:dyDescent="0.2">
      <c r="C70" s="67" t="str">
        <f>Instructions!B23</f>
        <v>"Certified Enrollments" reflect the resident student count for a school district and is used for budget purposes.</v>
      </c>
    </row>
    <row r="71" spans="3:3" x14ac:dyDescent="0.2">
      <c r="C71" s="67" t="str">
        <f>Instructions!B24</f>
        <v>"Served Enrollments" reflect the number of students attending classes in the school district and accounts for students enrolled-in and enrolled-out of the district.</v>
      </c>
    </row>
    <row r="72" spans="3:3" x14ac:dyDescent="0.2">
      <c r="C72" s="67"/>
    </row>
    <row r="73" spans="3:3" x14ac:dyDescent="0.2">
      <c r="C73" s="67" t="str">
        <f>Instructions!B29</f>
        <v>Sources:</v>
      </c>
    </row>
    <row r="74" spans="3:3" x14ac:dyDescent="0.2">
      <c r="C74" s="67" t="str">
        <f>Instructions!B30</f>
        <v>Iowa Department of Education, CAR and Certified Enrollment files</v>
      </c>
    </row>
    <row r="75" spans="3:3" x14ac:dyDescent="0.2">
      <c r="C75" s="67" t="str">
        <f>Instructions!B31</f>
        <v>IASB analysis and calculations</v>
      </c>
    </row>
    <row r="76" spans="3:3" x14ac:dyDescent="0.2">
      <c r="C76" s="67"/>
    </row>
  </sheetData>
  <mergeCells count="9">
    <mergeCell ref="AE8:AF8"/>
    <mergeCell ref="AD35:AF35"/>
    <mergeCell ref="A1:S1"/>
    <mergeCell ref="A2:S2"/>
    <mergeCell ref="U3:AI3"/>
    <mergeCell ref="A4:S4"/>
    <mergeCell ref="AB4:AD4"/>
    <mergeCell ref="F6:L6"/>
    <mergeCell ref="AC6:AE6"/>
  </mergeCells>
  <phoneticPr fontId="78" type="noConversion"/>
  <conditionalFormatting sqref="AI11:AI24">
    <cfRule type="cellIs" dxfId="2" priority="1" operator="lessThan">
      <formula>0</formula>
    </cfRule>
  </conditionalFormatting>
  <dataValidations count="1">
    <dataValidation type="list" allowBlank="1" showInputMessage="1" showErrorMessage="1" sqref="F6:J6 AF6:AG6" xr:uid="{DA29859E-099B-4E90-BF80-41675CD8666D}">
      <formula1>District_List</formula1>
    </dataValidation>
  </dataValidations>
  <pageMargins left="0.3" right="0.28000000000000003" top="0.49" bottom="0.47" header="0.3" footer="0.18"/>
  <pageSetup scale="69" orientation="portrait" horizontalDpi="1200" verticalDpi="1200" r:id="rId1"/>
  <headerFooter>
    <oddFooter>&amp;LIASB:  &amp;F  &amp;A</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D0676-1FBD-48DB-9F57-291023608341}">
  <sheetPr>
    <pageSetUpPr fitToPage="1"/>
  </sheetPr>
  <dimension ref="A1:AM475"/>
  <sheetViews>
    <sheetView showGridLines="0" topLeftCell="T1" zoomScale="85" zoomScaleNormal="85" workbookViewId="0">
      <selection activeCell="AJ5" sqref="AJ5"/>
    </sheetView>
  </sheetViews>
  <sheetFormatPr defaultColWidth="12" defaultRowHeight="12.75" x14ac:dyDescent="0.2"/>
  <cols>
    <col min="1" max="19" width="0" style="35" hidden="1" customWidth="1"/>
    <col min="20" max="20" width="20.7109375" style="209" customWidth="1"/>
    <col min="21" max="21" width="12" style="209"/>
    <col min="22" max="26" width="12" style="35"/>
    <col min="27" max="27" width="13.28515625" style="35" customWidth="1"/>
    <col min="28" max="28" width="12" style="35"/>
    <col min="29" max="29" width="13.7109375" style="35" customWidth="1"/>
    <col min="30" max="30" width="21.140625" style="35" customWidth="1"/>
    <col min="31" max="31" width="13.28515625" style="196" customWidth="1"/>
    <col min="32" max="32" width="12" style="209"/>
    <col min="33" max="34" width="12" style="196"/>
    <col min="35" max="16384" width="12" style="35"/>
  </cols>
  <sheetData>
    <row r="1" spans="1:39" ht="56.25" customHeight="1" x14ac:dyDescent="0.4">
      <c r="A1" s="438" t="s">
        <v>304</v>
      </c>
      <c r="B1" s="438"/>
      <c r="C1" s="438"/>
      <c r="D1" s="438"/>
      <c r="E1" s="438"/>
      <c r="F1" s="438"/>
      <c r="G1" s="438"/>
      <c r="H1" s="438"/>
      <c r="I1" s="438"/>
      <c r="J1" s="438"/>
      <c r="K1" s="438"/>
      <c r="L1" s="438"/>
      <c r="M1" s="438"/>
      <c r="N1" s="438"/>
      <c r="O1" s="438"/>
      <c r="P1" s="439"/>
      <c r="Q1" s="439"/>
      <c r="R1" s="439"/>
      <c r="S1" s="439"/>
      <c r="T1" s="407" t="e" vm="1">
        <v>#VALUE!</v>
      </c>
      <c r="U1" s="408" t="s">
        <v>619</v>
      </c>
      <c r="V1" s="409"/>
      <c r="W1" s="409"/>
      <c r="X1" s="409"/>
      <c r="Y1" s="409"/>
      <c r="Z1" s="409"/>
      <c r="AA1" s="409"/>
      <c r="AB1" s="409"/>
      <c r="AC1" s="409"/>
      <c r="AD1" s="409"/>
      <c r="AE1" s="410"/>
      <c r="AF1" s="411"/>
      <c r="AG1" s="410"/>
      <c r="AH1" s="410"/>
      <c r="AI1" s="409"/>
      <c r="AJ1" s="409"/>
      <c r="AK1" s="409"/>
    </row>
    <row r="2" spans="1:39" ht="96" customHeight="1" x14ac:dyDescent="0.25">
      <c r="A2" s="438" t="s">
        <v>388</v>
      </c>
      <c r="B2" s="438"/>
      <c r="C2" s="438"/>
      <c r="D2" s="438"/>
      <c r="E2" s="438"/>
      <c r="F2" s="438"/>
      <c r="G2" s="438"/>
      <c r="H2" s="438"/>
      <c r="I2" s="438"/>
      <c r="J2" s="438"/>
      <c r="K2" s="438"/>
      <c r="L2" s="438"/>
      <c r="M2" s="438"/>
      <c r="N2" s="438"/>
      <c r="O2" s="438"/>
      <c r="P2" s="439"/>
      <c r="Q2" s="439"/>
      <c r="R2" s="439"/>
      <c r="S2" s="439"/>
      <c r="T2" s="417"/>
      <c r="U2" s="468" t="s">
        <v>603</v>
      </c>
      <c r="V2" s="468"/>
      <c r="W2" s="468"/>
      <c r="X2" s="468"/>
      <c r="Y2" s="468"/>
      <c r="Z2" s="468"/>
      <c r="AA2" s="468"/>
      <c r="AB2" s="468"/>
      <c r="AC2" s="468"/>
      <c r="AD2" s="468"/>
      <c r="AE2" s="468"/>
      <c r="AF2" s="468"/>
      <c r="AG2" s="468"/>
      <c r="AH2" s="468"/>
    </row>
    <row r="3" spans="1:39" ht="15" x14ac:dyDescent="0.2">
      <c r="A3" s="139"/>
      <c r="B3" s="139"/>
      <c r="C3" s="139"/>
      <c r="D3" s="139"/>
      <c r="E3" s="139"/>
      <c r="F3" s="139"/>
      <c r="G3" s="139"/>
      <c r="H3" s="139"/>
      <c r="I3" s="139"/>
      <c r="J3" s="139"/>
      <c r="K3" s="139"/>
      <c r="L3" s="139"/>
      <c r="M3" s="139"/>
      <c r="N3" s="139"/>
      <c r="O3" s="139"/>
      <c r="P3" s="139"/>
      <c r="Q3" s="139"/>
      <c r="R3" s="139"/>
      <c r="S3" s="139"/>
      <c r="T3" s="208" t="s">
        <v>544</v>
      </c>
      <c r="U3" s="278" t="s">
        <v>543</v>
      </c>
      <c r="V3" s="35" t="s">
        <v>542</v>
      </c>
    </row>
    <row r="4" spans="1:39" ht="15" x14ac:dyDescent="0.25">
      <c r="A4" s="440" t="str">
        <f>CONCATENATE(Instructions!G16," ",Instructions!H16," ",Instructions!I16)</f>
        <v>FY 2011 to FY 2023</v>
      </c>
      <c r="B4" s="440"/>
      <c r="C4" s="440"/>
      <c r="D4" s="440"/>
      <c r="E4" s="440"/>
      <c r="F4" s="440"/>
      <c r="G4" s="440"/>
      <c r="H4" s="440"/>
      <c r="I4" s="440"/>
      <c r="J4" s="440"/>
      <c r="K4" s="440"/>
      <c r="L4" s="440"/>
      <c r="M4" s="440"/>
      <c r="N4" s="440"/>
      <c r="O4" s="440"/>
      <c r="P4" s="439"/>
      <c r="Q4" s="439"/>
      <c r="R4" s="439"/>
      <c r="S4" s="439"/>
      <c r="T4" s="207"/>
      <c r="W4" s="416" t="s">
        <v>601</v>
      </c>
      <c r="AA4" s="433"/>
      <c r="AB4" s="433"/>
      <c r="AC4" s="433"/>
      <c r="AD4" s="146"/>
    </row>
    <row r="5" spans="1:39" ht="5.0999999999999996" customHeight="1" thickBot="1" x14ac:dyDescent="0.25"/>
    <row r="6" spans="1:39" ht="18.75" thickBot="1" x14ac:dyDescent="0.3">
      <c r="A6" s="49">
        <f>VLOOKUP(AB6,List!M:R,6,FALSE)</f>
        <v>4772</v>
      </c>
      <c r="C6" s="68"/>
      <c r="D6" s="69"/>
      <c r="E6" s="69"/>
      <c r="F6" s="434" t="s">
        <v>215</v>
      </c>
      <c r="G6" s="435"/>
      <c r="H6" s="435"/>
      <c r="I6" s="435"/>
      <c r="J6" s="435"/>
      <c r="K6" s="436"/>
      <c r="L6" s="437"/>
      <c r="M6" s="69"/>
      <c r="N6" s="69"/>
      <c r="O6" s="69"/>
      <c r="P6" s="69"/>
      <c r="Q6" s="69"/>
      <c r="R6" s="69"/>
      <c r="S6" s="70"/>
      <c r="W6" s="469">
        <v>0.05</v>
      </c>
      <c r="X6" s="470"/>
      <c r="Y6" s="471"/>
      <c r="AA6" s="139"/>
      <c r="AB6" s="443" t="str">
        <f>'Read Me First'!D13</f>
        <v>Central Springs</v>
      </c>
      <c r="AC6" s="444"/>
      <c r="AD6" s="445"/>
      <c r="AE6" s="217"/>
      <c r="AF6" s="236"/>
      <c r="AG6" s="218"/>
      <c r="AH6" s="218"/>
      <c r="AI6" s="219"/>
      <c r="AJ6" s="139"/>
      <c r="AK6" s="139"/>
      <c r="AL6" s="139"/>
      <c r="AM6" s="139"/>
    </row>
    <row r="7" spans="1:39" ht="9" customHeight="1" x14ac:dyDescent="0.2">
      <c r="C7" s="71"/>
      <c r="S7" s="72"/>
      <c r="AA7" s="139"/>
      <c r="AB7" s="139"/>
      <c r="AC7" s="139"/>
      <c r="AD7" s="139"/>
      <c r="AE7" s="197"/>
      <c r="AF7" s="208"/>
      <c r="AG7" s="197"/>
      <c r="AH7" s="197"/>
      <c r="AI7" s="139"/>
      <c r="AJ7" s="139"/>
      <c r="AK7" s="139"/>
      <c r="AL7" s="139"/>
      <c r="AM7" s="139"/>
    </row>
    <row r="8" spans="1:39" s="66" customFormat="1" ht="59.1" customHeight="1" x14ac:dyDescent="0.2">
      <c r="C8" s="80" t="s">
        <v>389</v>
      </c>
      <c r="D8" s="74"/>
      <c r="E8" s="73" t="s">
        <v>404</v>
      </c>
      <c r="F8" s="73"/>
      <c r="G8" s="73" t="s">
        <v>405</v>
      </c>
      <c r="H8" s="73"/>
      <c r="I8" s="73" t="s">
        <v>361</v>
      </c>
      <c r="J8" s="73"/>
      <c r="K8" s="73" t="s">
        <v>362</v>
      </c>
      <c r="L8" s="73" t="s">
        <v>519</v>
      </c>
      <c r="M8" s="73" t="s">
        <v>363</v>
      </c>
      <c r="N8" s="73"/>
      <c r="O8" s="113" t="s">
        <v>364</v>
      </c>
      <c r="P8" s="73"/>
      <c r="Q8" s="73" t="s">
        <v>365</v>
      </c>
      <c r="R8" s="73"/>
      <c r="S8" s="81" t="str">
        <f>ServedEnr_Compare!O7</f>
        <v>Balance as a Percentage of Expenditures</v>
      </c>
      <c r="T8" s="210"/>
      <c r="U8" s="205" t="s">
        <v>389</v>
      </c>
      <c r="V8" s="206" t="s">
        <v>367</v>
      </c>
      <c r="W8" s="206" t="s">
        <v>361</v>
      </c>
      <c r="X8" s="206" t="s">
        <v>524</v>
      </c>
      <c r="Y8" s="206" t="s">
        <v>528</v>
      </c>
      <c r="Z8" s="204"/>
      <c r="AA8" s="203" t="s">
        <v>525</v>
      </c>
      <c r="AB8" s="203" t="s">
        <v>602</v>
      </c>
      <c r="AC8" s="221" t="s">
        <v>527</v>
      </c>
      <c r="AD8" s="466" t="s">
        <v>523</v>
      </c>
      <c r="AE8" s="467"/>
      <c r="AF8" s="237" t="s">
        <v>520</v>
      </c>
      <c r="AG8" s="203" t="s">
        <v>440</v>
      </c>
      <c r="AH8" s="203" t="s">
        <v>518</v>
      </c>
      <c r="AI8" s="140"/>
      <c r="AJ8" s="137"/>
      <c r="AK8" s="137"/>
      <c r="AL8" s="137"/>
      <c r="AM8" s="137"/>
    </row>
    <row r="9" spans="1:39" s="66" customFormat="1" hidden="1" x14ac:dyDescent="0.2">
      <c r="C9" s="82"/>
      <c r="D9" s="74"/>
      <c r="E9" s="75">
        <f>Data_Drop_History!K1</f>
        <v>11</v>
      </c>
      <c r="F9" s="75"/>
      <c r="G9" s="75">
        <f>E9+1</f>
        <v>12</v>
      </c>
      <c r="H9" s="75"/>
      <c r="I9" s="75">
        <f>Data_Drop_History!N1</f>
        <v>14</v>
      </c>
      <c r="J9" s="75"/>
      <c r="K9" s="75">
        <f>I9+1</f>
        <v>15</v>
      </c>
      <c r="L9" s="75"/>
      <c r="M9" s="75">
        <f>K9+1</f>
        <v>16</v>
      </c>
      <c r="N9" s="75"/>
      <c r="O9" s="114">
        <f>Data_Drop_History!M1</f>
        <v>13</v>
      </c>
      <c r="P9" s="75"/>
      <c r="Q9" s="75">
        <f>Data_Drop_History!Q1</f>
        <v>17</v>
      </c>
      <c r="R9" s="75"/>
      <c r="S9" s="83"/>
      <c r="T9" s="211"/>
      <c r="U9" s="220"/>
      <c r="V9" s="202"/>
      <c r="W9" s="202"/>
      <c r="X9" s="202"/>
      <c r="Y9" s="202"/>
      <c r="Z9" s="202"/>
      <c r="AA9" s="140"/>
      <c r="AB9" s="140"/>
      <c r="AC9" s="140"/>
      <c r="AD9" s="140"/>
      <c r="AE9" s="198"/>
      <c r="AF9" s="238"/>
      <c r="AG9" s="198"/>
      <c r="AH9" s="198"/>
      <c r="AI9" s="140"/>
      <c r="AJ9" s="137"/>
      <c r="AK9" s="137"/>
      <c r="AL9" s="137"/>
      <c r="AM9" s="137"/>
    </row>
    <row r="10" spans="1:39" s="66" customFormat="1" ht="6" customHeight="1" x14ac:dyDescent="0.2">
      <c r="C10" s="82"/>
      <c r="D10" s="74"/>
      <c r="E10" s="76"/>
      <c r="F10" s="76"/>
      <c r="G10" s="76"/>
      <c r="H10" s="73"/>
      <c r="I10" s="73"/>
      <c r="J10" s="73"/>
      <c r="K10" s="73"/>
      <c r="L10" s="73"/>
      <c r="M10" s="73"/>
      <c r="N10" s="73"/>
      <c r="O10" s="113"/>
      <c r="P10" s="73"/>
      <c r="Q10" s="73"/>
      <c r="R10" s="73"/>
      <c r="S10" s="81"/>
      <c r="T10" s="210"/>
      <c r="U10" s="220"/>
      <c r="V10" s="202"/>
      <c r="W10" s="202"/>
      <c r="X10" s="202"/>
      <c r="Y10" s="202"/>
      <c r="Z10" s="202"/>
      <c r="AA10" s="140"/>
      <c r="AB10" s="140"/>
      <c r="AC10" s="142"/>
      <c r="AD10" s="142"/>
      <c r="AE10" s="199"/>
      <c r="AF10" s="239"/>
      <c r="AG10" s="199"/>
      <c r="AH10" s="199"/>
      <c r="AI10" s="142"/>
      <c r="AJ10" s="143"/>
      <c r="AK10" s="143"/>
      <c r="AL10" s="143"/>
      <c r="AM10" s="137"/>
    </row>
    <row r="11" spans="1:39" ht="21" hidden="1" customHeight="1" thickTop="1" thickBot="1" x14ac:dyDescent="0.25">
      <c r="A11" s="35" t="str">
        <f>CONCATENATE(C11,"_",$A$6)</f>
        <v>2011_4772</v>
      </c>
      <c r="C11" s="84">
        <v>2011</v>
      </c>
      <c r="D11" s="77"/>
      <c r="E11" s="78">
        <f>VLOOKUP($A11,Data_Drop_History!$A:$Q,'Management Fund Projections'!E$9,FALSE)</f>
        <v>871</v>
      </c>
      <c r="F11" s="78"/>
      <c r="G11" s="78">
        <f>VLOOKUP($A11,Data_Drop_History!$A:$Q,'Management Fund Projections'!G$9,FALSE)</f>
        <v>784</v>
      </c>
      <c r="H11" s="77"/>
      <c r="I11" s="79">
        <f>VLOOKUP($A11,Data_Drop_History!$A:$Q,'Management Fund Projections'!I$9,FALSE)</f>
        <v>288835.01</v>
      </c>
      <c r="J11" s="79"/>
      <c r="K11" s="79">
        <f>VLOOKUP($A11,Data_Drop_History!$A:$Q,'Management Fund Projections'!K$9,FALSE)</f>
        <v>296319.68</v>
      </c>
      <c r="L11" s="79">
        <f t="shared" ref="L11:L19" si="0">IFERROR(K11-I11,K11)</f>
        <v>7484.6699999999837</v>
      </c>
      <c r="M11" s="79">
        <f>VLOOKUP($A11,Data_Drop_History!$A:$Q,'Management Fund Projections'!M$9,FALSE)</f>
        <v>218929.29</v>
      </c>
      <c r="N11" s="79"/>
      <c r="O11" s="115">
        <f>VLOOKUP($A11,Data_Drop_History!$A:$Q,'Management Fund Projections'!O$9,FALSE)</f>
        <v>306096.11</v>
      </c>
      <c r="P11" s="79"/>
      <c r="Q11" s="79">
        <f>VLOOKUP($A11,Data_Drop_History!$A:$Q,'Management Fund Projections'!Q$9,FALSE)</f>
        <v>351.43</v>
      </c>
      <c r="R11" s="79"/>
      <c r="S11" s="116">
        <f t="shared" ref="S11:S24" si="1">O11/M11</f>
        <v>1.3981505626771089</v>
      </c>
      <c r="T11" s="212"/>
      <c r="U11" s="255">
        <v>2011</v>
      </c>
      <c r="V11" s="248">
        <f>M11</f>
        <v>218929.29</v>
      </c>
      <c r="W11" s="248">
        <f>I11</f>
        <v>288835.01</v>
      </c>
      <c r="X11" s="248">
        <f>L11</f>
        <v>7484.6699999999837</v>
      </c>
      <c r="Y11" s="248">
        <f>W11+X11</f>
        <v>296319.68</v>
      </c>
      <c r="Z11" s="256"/>
      <c r="AA11" s="257"/>
      <c r="AB11" s="257"/>
      <c r="AC11" s="257"/>
      <c r="AD11" s="257"/>
      <c r="AE11" s="258"/>
      <c r="AF11" s="259"/>
      <c r="AG11" s="258"/>
      <c r="AH11" s="258">
        <f>O11</f>
        <v>306096.11</v>
      </c>
      <c r="AI11" s="141"/>
      <c r="AJ11" s="138"/>
      <c r="AK11" s="138"/>
      <c r="AL11" s="138"/>
      <c r="AM11" s="139"/>
    </row>
    <row r="12" spans="1:39" ht="21" hidden="1" customHeight="1" thickTop="1" thickBot="1" x14ac:dyDescent="0.25">
      <c r="A12" s="35" t="str">
        <f>CONCATENATE(C12,"_",$A$6)</f>
        <v>2012_4772</v>
      </c>
      <c r="C12" s="84">
        <f>C11+1</f>
        <v>2012</v>
      </c>
      <c r="D12" s="77"/>
      <c r="E12" s="78">
        <f>VLOOKUP($A12,Data_Drop_History!$A:$Q,'Management Fund Projections'!E$9,FALSE)</f>
        <v>865.3</v>
      </c>
      <c r="F12" s="78"/>
      <c r="G12" s="78">
        <f>VLOOKUP($A12,Data_Drop_History!$A:$Q,'Management Fund Projections'!G$9,FALSE)</f>
        <v>778.3</v>
      </c>
      <c r="H12" s="77"/>
      <c r="I12" s="79">
        <f>VLOOKUP($A12,Data_Drop_History!$A:$Q,'Management Fund Projections'!I$9,FALSE)</f>
        <v>295453.15999999997</v>
      </c>
      <c r="J12" s="79"/>
      <c r="K12" s="79">
        <f>VLOOKUP($A12,Data_Drop_History!$A:$Q,'Management Fund Projections'!K$9,FALSE)</f>
        <v>308359.52</v>
      </c>
      <c r="L12" s="79">
        <f t="shared" si="0"/>
        <v>12906.360000000044</v>
      </c>
      <c r="M12" s="79">
        <f>VLOOKUP($A12,Data_Drop_History!$A:$Q,'Management Fund Projections'!M$9,FALSE)</f>
        <v>231853.63</v>
      </c>
      <c r="N12" s="79"/>
      <c r="O12" s="115">
        <f>VLOOKUP($A12,Data_Drop_History!$A:$Q,'Management Fund Projections'!O$9,FALSE)</f>
        <v>382602</v>
      </c>
      <c r="P12" s="79"/>
      <c r="Q12" s="79">
        <f>VLOOKUP($A12,Data_Drop_History!$A:$Q,'Management Fund Projections'!Q$9,FALSE)</f>
        <v>442.16</v>
      </c>
      <c r="R12" s="79"/>
      <c r="S12" s="116">
        <f t="shared" si="1"/>
        <v>1.6501876636565922</v>
      </c>
      <c r="T12" s="212"/>
      <c r="U12" s="260">
        <v>2012</v>
      </c>
      <c r="V12" s="248">
        <f t="shared" ref="V12:V24" si="2">M12</f>
        <v>231853.63</v>
      </c>
      <c r="W12" s="248">
        <f t="shared" ref="W12:W24" si="3">I12</f>
        <v>295453.15999999997</v>
      </c>
      <c r="X12" s="248">
        <f t="shared" ref="X12:X24" si="4">L12</f>
        <v>12906.360000000044</v>
      </c>
      <c r="Y12" s="248">
        <f t="shared" ref="Y12:Y24" si="5">W12+X12</f>
        <v>308359.52</v>
      </c>
      <c r="Z12" s="261"/>
      <c r="AA12" s="262"/>
      <c r="AB12" s="262"/>
      <c r="AC12" s="262"/>
      <c r="AD12" s="262"/>
      <c r="AE12" s="254"/>
      <c r="AF12" s="263"/>
      <c r="AG12" s="254"/>
      <c r="AH12" s="258">
        <f t="shared" ref="AH12:AH24" si="6">O12</f>
        <v>382602</v>
      </c>
      <c r="AI12" s="141"/>
      <c r="AJ12" s="138"/>
      <c r="AK12" s="138"/>
      <c r="AL12" s="138"/>
      <c r="AM12" s="139"/>
    </row>
    <row r="13" spans="1:39" ht="21" hidden="1" customHeight="1" thickTop="1" thickBot="1" x14ac:dyDescent="0.25">
      <c r="A13" s="35" t="str">
        <f>CONCATENATE(C13,"_",$A$6)</f>
        <v>2013_4772</v>
      </c>
      <c r="C13" s="84">
        <f t="shared" ref="C13:C24" si="7">C12+1</f>
        <v>2013</v>
      </c>
      <c r="D13" s="77"/>
      <c r="E13" s="78">
        <f>VLOOKUP($A13,Data_Drop_History!$A:$Q,'Management Fund Projections'!E$9,FALSE)</f>
        <v>865.2</v>
      </c>
      <c r="F13" s="78"/>
      <c r="G13" s="78">
        <f>VLOOKUP($A13,Data_Drop_History!$A:$Q,'Management Fund Projections'!G$9,FALSE)</f>
        <v>793.2</v>
      </c>
      <c r="H13" s="77"/>
      <c r="I13" s="79">
        <f>VLOOKUP($A13,Data_Drop_History!$A:$Q,'Management Fund Projections'!I$9,FALSE)</f>
        <v>280388.03000000003</v>
      </c>
      <c r="J13" s="79"/>
      <c r="K13" s="79">
        <f>VLOOKUP($A13,Data_Drop_History!$A:$Q,'Management Fund Projections'!K$9,FALSE)</f>
        <v>292300.37</v>
      </c>
      <c r="L13" s="79">
        <f t="shared" si="0"/>
        <v>11912.339999999967</v>
      </c>
      <c r="M13" s="79">
        <f>VLOOKUP($A13,Data_Drop_History!$A:$Q,'Management Fund Projections'!M$9,FALSE)</f>
        <v>270234.15000000002</v>
      </c>
      <c r="N13" s="79"/>
      <c r="O13" s="115">
        <f>VLOOKUP($A13,Data_Drop_History!$A:$Q,'Management Fund Projections'!O$9,FALSE)</f>
        <v>404668.22</v>
      </c>
      <c r="P13" s="79"/>
      <c r="Q13" s="79">
        <f>VLOOKUP($A13,Data_Drop_History!$A:$Q,'Management Fund Projections'!Q$9,FALSE)</f>
        <v>467.72</v>
      </c>
      <c r="R13" s="79"/>
      <c r="S13" s="116">
        <f t="shared" si="1"/>
        <v>1.4974725437181049</v>
      </c>
      <c r="T13" s="212"/>
      <c r="U13" s="260">
        <v>2013</v>
      </c>
      <c r="V13" s="248">
        <f t="shared" si="2"/>
        <v>270234.15000000002</v>
      </c>
      <c r="W13" s="248">
        <f t="shared" si="3"/>
        <v>280388.03000000003</v>
      </c>
      <c r="X13" s="248">
        <f t="shared" si="4"/>
        <v>11912.339999999967</v>
      </c>
      <c r="Y13" s="248">
        <f t="shared" si="5"/>
        <v>292300.37</v>
      </c>
      <c r="Z13" s="261"/>
      <c r="AA13" s="262"/>
      <c r="AB13" s="262"/>
      <c r="AC13" s="262"/>
      <c r="AD13" s="262"/>
      <c r="AE13" s="254"/>
      <c r="AF13" s="263"/>
      <c r="AG13" s="254"/>
      <c r="AH13" s="258">
        <f t="shared" si="6"/>
        <v>404668.22</v>
      </c>
      <c r="AI13" s="141"/>
      <c r="AJ13" s="138"/>
      <c r="AK13" s="138"/>
      <c r="AL13" s="138"/>
      <c r="AM13" s="139"/>
    </row>
    <row r="14" spans="1:39" ht="21" hidden="1" customHeight="1" thickTop="1" thickBot="1" x14ac:dyDescent="0.25">
      <c r="A14" s="35" t="str">
        <f>CONCATENATE(C14,"_",$A$6)</f>
        <v>2014_4772</v>
      </c>
      <c r="C14" s="84">
        <f t="shared" si="7"/>
        <v>2014</v>
      </c>
      <c r="D14" s="77"/>
      <c r="E14" s="78">
        <f>VLOOKUP($A14,Data_Drop_History!$A:$Q,'Management Fund Projections'!E$9,FALSE)</f>
        <v>843.6</v>
      </c>
      <c r="F14" s="78"/>
      <c r="G14" s="78">
        <f>VLOOKUP($A14,Data_Drop_History!$A:$Q,'Management Fund Projections'!G$9,FALSE)</f>
        <v>767</v>
      </c>
      <c r="H14" s="77"/>
      <c r="I14" s="79">
        <f>VLOOKUP($A14,Data_Drop_History!$A:$Q,'Management Fund Projections'!I$9,FALSE)</f>
        <v>276796.32</v>
      </c>
      <c r="J14" s="79"/>
      <c r="K14" s="79">
        <f>VLOOKUP($A14,Data_Drop_History!$A:$Q,'Management Fund Projections'!K$9,FALSE)</f>
        <v>291507.46000000002</v>
      </c>
      <c r="L14" s="79">
        <f t="shared" si="0"/>
        <v>14711.140000000014</v>
      </c>
      <c r="M14" s="79">
        <f>VLOOKUP($A14,Data_Drop_History!$A:$Q,'Management Fund Projections'!M$9,FALSE)</f>
        <v>230633.72</v>
      </c>
      <c r="N14" s="79"/>
      <c r="O14" s="115">
        <f>VLOOKUP($A14,Data_Drop_History!$A:$Q,'Management Fund Projections'!O$9,FALSE)</f>
        <v>465541.96</v>
      </c>
      <c r="P14" s="79"/>
      <c r="Q14" s="79">
        <f>VLOOKUP($A14,Data_Drop_History!$A:$Q,'Management Fund Projections'!Q$9,FALSE)</f>
        <v>551.85</v>
      </c>
      <c r="R14" s="79"/>
      <c r="S14" s="116">
        <f t="shared" si="1"/>
        <v>2.0185338032964131</v>
      </c>
      <c r="T14" s="212"/>
      <c r="U14" s="246">
        <v>2014</v>
      </c>
      <c r="V14" s="248">
        <f t="shared" si="2"/>
        <v>230633.72</v>
      </c>
      <c r="W14" s="248">
        <f t="shared" si="3"/>
        <v>276796.32</v>
      </c>
      <c r="X14" s="248">
        <f t="shared" si="4"/>
        <v>14711.140000000014</v>
      </c>
      <c r="Y14" s="248">
        <f t="shared" si="5"/>
        <v>291507.46000000002</v>
      </c>
      <c r="Z14" s="249"/>
      <c r="AA14" s="250"/>
      <c r="AB14" s="250"/>
      <c r="AC14" s="251"/>
      <c r="AD14" s="252"/>
      <c r="AE14" s="250"/>
      <c r="AF14" s="253"/>
      <c r="AG14" s="250"/>
      <c r="AH14" s="258">
        <f t="shared" si="6"/>
        <v>465541.96</v>
      </c>
      <c r="AI14" s="141"/>
      <c r="AJ14" s="138"/>
      <c r="AK14" s="138"/>
      <c r="AL14" s="138"/>
      <c r="AM14" s="139"/>
    </row>
    <row r="15" spans="1:39" ht="21" hidden="1" customHeight="1" thickTop="1" thickBot="1" x14ac:dyDescent="0.25">
      <c r="A15" s="35" t="str">
        <f t="shared" ref="A15:A24" si="8">CONCATENATE(C15,"_",$A$6)</f>
        <v>2015_4772</v>
      </c>
      <c r="C15" s="84">
        <f t="shared" si="7"/>
        <v>2015</v>
      </c>
      <c r="D15" s="77"/>
      <c r="E15" s="78">
        <f>VLOOKUP($A15,Data_Drop_History!$A:$Q,'Management Fund Projections'!E$9,FALSE)</f>
        <v>822</v>
      </c>
      <c r="F15" s="78"/>
      <c r="G15" s="78">
        <f>VLOOKUP($A15,Data_Drop_History!$A:$Q,'Management Fund Projections'!G$9,FALSE)</f>
        <v>746.4</v>
      </c>
      <c r="H15" s="77"/>
      <c r="I15" s="79">
        <f>VLOOKUP($A15,Data_Drop_History!$A:$Q,'Management Fund Projections'!I$9,FALSE)</f>
        <v>298433.09999999998</v>
      </c>
      <c r="J15" s="79"/>
      <c r="K15" s="79">
        <f>VLOOKUP($A15,Data_Drop_History!$A:$Q,'Management Fund Projections'!K$9,FALSE)</f>
        <v>315223.09000000003</v>
      </c>
      <c r="L15" s="79">
        <f t="shared" si="0"/>
        <v>16789.990000000049</v>
      </c>
      <c r="M15" s="79">
        <f>VLOOKUP($A15,Data_Drop_History!$A:$Q,'Management Fund Projections'!M$9,FALSE)</f>
        <v>235190.83</v>
      </c>
      <c r="N15" s="79"/>
      <c r="O15" s="115">
        <f>VLOOKUP($A15,Data_Drop_History!$A:$Q,'Management Fund Projections'!O$9,FALSE)</f>
        <v>545574.22</v>
      </c>
      <c r="P15" s="79"/>
      <c r="Q15" s="79">
        <f>VLOOKUP($A15,Data_Drop_History!$A:$Q,'Management Fund Projections'!Q$9,FALSE)</f>
        <v>663.72</v>
      </c>
      <c r="R15" s="79"/>
      <c r="S15" s="116">
        <f t="shared" si="1"/>
        <v>2.3197087233375555</v>
      </c>
      <c r="T15" s="212"/>
      <c r="U15" s="226">
        <v>2015</v>
      </c>
      <c r="V15" s="248">
        <f t="shared" si="2"/>
        <v>235190.83</v>
      </c>
      <c r="W15" s="248">
        <f t="shared" si="3"/>
        <v>298433.09999999998</v>
      </c>
      <c r="X15" s="248">
        <f t="shared" si="4"/>
        <v>16789.990000000049</v>
      </c>
      <c r="Y15" s="248">
        <f t="shared" si="5"/>
        <v>315223.09000000003</v>
      </c>
      <c r="Z15" s="227"/>
      <c r="AA15" s="250"/>
      <c r="AB15" s="250"/>
      <c r="AC15" s="224">
        <f>AA15*AB15</f>
        <v>0</v>
      </c>
      <c r="AD15" s="252"/>
      <c r="AE15" s="225">
        <f>AH13</f>
        <v>404668.22</v>
      </c>
      <c r="AF15" s="240" t="str">
        <f>IF(AC15&gt;AE15,"Y","N")</f>
        <v>N</v>
      </c>
      <c r="AG15" s="225">
        <f>IF(AF15="N",0,AC15-AE15)</f>
        <v>0</v>
      </c>
      <c r="AH15" s="258">
        <f t="shared" si="6"/>
        <v>545574.22</v>
      </c>
      <c r="AI15" s="141"/>
      <c r="AJ15" s="138"/>
      <c r="AK15" s="138"/>
      <c r="AL15" s="138"/>
      <c r="AM15" s="139"/>
    </row>
    <row r="16" spans="1:39" ht="21" hidden="1" customHeight="1" thickTop="1" thickBot="1" x14ac:dyDescent="0.25">
      <c r="A16" s="35" t="str">
        <f t="shared" si="8"/>
        <v>2016_4772</v>
      </c>
      <c r="C16" s="84">
        <f t="shared" si="7"/>
        <v>2016</v>
      </c>
      <c r="D16" s="77"/>
      <c r="E16" s="78">
        <f>VLOOKUP($A16,Data_Drop_History!$A:$Q,'Management Fund Projections'!E$9,FALSE)</f>
        <v>811</v>
      </c>
      <c r="F16" s="78"/>
      <c r="G16" s="78">
        <f>VLOOKUP($A16,Data_Drop_History!$A:$Q,'Management Fund Projections'!G$9,FALSE)</f>
        <v>741.4</v>
      </c>
      <c r="H16" s="77"/>
      <c r="I16" s="79">
        <f>VLOOKUP($A16,Data_Drop_History!$A:$Q,'Management Fund Projections'!I$9,FALSE)</f>
        <v>354097.38</v>
      </c>
      <c r="J16" s="79"/>
      <c r="K16" s="79">
        <f>VLOOKUP($A16,Data_Drop_History!$A:$Q,'Management Fund Projections'!K$9,FALSE)</f>
        <v>387448.8</v>
      </c>
      <c r="L16" s="79">
        <f t="shared" si="0"/>
        <v>33351.419999999984</v>
      </c>
      <c r="M16" s="79">
        <f>VLOOKUP($A16,Data_Drop_History!$A:$Q,'Management Fund Projections'!M$9,FALSE)</f>
        <v>293882.5</v>
      </c>
      <c r="N16" s="79"/>
      <c r="O16" s="115">
        <f>VLOOKUP($A16,Data_Drop_History!$A:$Q,'Management Fund Projections'!O$9,FALSE)</f>
        <v>639140.52</v>
      </c>
      <c r="P16" s="79"/>
      <c r="Q16" s="79">
        <f>VLOOKUP($A16,Data_Drop_History!$A:$Q,'Management Fund Projections'!Q$9,FALSE)</f>
        <v>788.09</v>
      </c>
      <c r="R16" s="79"/>
      <c r="S16" s="116">
        <f t="shared" si="1"/>
        <v>2.1748165338187881</v>
      </c>
      <c r="T16" s="212"/>
      <c r="U16" s="226">
        <v>2016</v>
      </c>
      <c r="V16" s="248">
        <f t="shared" si="2"/>
        <v>293882.5</v>
      </c>
      <c r="W16" s="248">
        <f t="shared" si="3"/>
        <v>354097.38</v>
      </c>
      <c r="X16" s="248">
        <f t="shared" si="4"/>
        <v>33351.419999999984</v>
      </c>
      <c r="Y16" s="248">
        <f t="shared" si="5"/>
        <v>387448.8</v>
      </c>
      <c r="Z16" s="227"/>
      <c r="AA16" s="250"/>
      <c r="AB16" s="250"/>
      <c r="AC16" s="224">
        <f t="shared" ref="AC16:AC24" si="9">AA16*AB16</f>
        <v>0</v>
      </c>
      <c r="AD16" s="252"/>
      <c r="AE16" s="225">
        <f>AH14</f>
        <v>465541.96</v>
      </c>
      <c r="AF16" s="240" t="str">
        <f t="shared" ref="AF16:AF19" si="10">IF(AC16&gt;AE16,"Y","N")</f>
        <v>N</v>
      </c>
      <c r="AG16" s="225">
        <f t="shared" ref="AG16:AG19" si="11">IF(AF16="N",0,AC16-AE16)</f>
        <v>0</v>
      </c>
      <c r="AH16" s="258">
        <f t="shared" si="6"/>
        <v>639140.52</v>
      </c>
      <c r="AI16" s="141"/>
      <c r="AJ16" s="138"/>
      <c r="AK16" s="138"/>
      <c r="AL16" s="138"/>
      <c r="AM16" s="139"/>
    </row>
    <row r="17" spans="1:39" ht="21" hidden="1" customHeight="1" thickTop="1" thickBot="1" x14ac:dyDescent="0.25">
      <c r="A17" s="35" t="str">
        <f t="shared" si="8"/>
        <v>2017_4772</v>
      </c>
      <c r="C17" s="84">
        <f t="shared" si="7"/>
        <v>2017</v>
      </c>
      <c r="D17" s="77"/>
      <c r="E17" s="78">
        <f>VLOOKUP($A17,Data_Drop_History!$A:$Q,'Management Fund Projections'!E$9,FALSE)</f>
        <v>814.1</v>
      </c>
      <c r="F17" s="78"/>
      <c r="G17" s="78">
        <f>VLOOKUP($A17,Data_Drop_History!$A:$Q,'Management Fund Projections'!G$9,FALSE)</f>
        <v>756.1</v>
      </c>
      <c r="H17" s="77"/>
      <c r="I17" s="79">
        <f>VLOOKUP($A17,Data_Drop_History!$A:$Q,'Management Fund Projections'!I$9,FALSE)</f>
        <v>350945.48</v>
      </c>
      <c r="J17" s="79"/>
      <c r="K17" s="79">
        <f>VLOOKUP($A17,Data_Drop_History!$A:$Q,'Management Fund Projections'!K$9,FALSE)</f>
        <v>379729.5</v>
      </c>
      <c r="L17" s="79">
        <f t="shared" si="0"/>
        <v>28784.020000000019</v>
      </c>
      <c r="M17" s="79">
        <f>VLOOKUP($A17,Data_Drop_History!$A:$Q,'Management Fund Projections'!M$9,FALSE)</f>
        <v>322816.59999999998</v>
      </c>
      <c r="N17" s="79"/>
      <c r="O17" s="115">
        <f>VLOOKUP($A17,Data_Drop_History!$A:$Q,'Management Fund Projections'!O$9,FALSE)</f>
        <v>696053.42</v>
      </c>
      <c r="P17" s="79"/>
      <c r="Q17" s="79">
        <f>VLOOKUP($A17,Data_Drop_History!$A:$Q,'Management Fund Projections'!Q$9,FALSE)</f>
        <v>855</v>
      </c>
      <c r="R17" s="79"/>
      <c r="S17" s="116">
        <f t="shared" si="1"/>
        <v>2.1561884364063064</v>
      </c>
      <c r="T17" s="212"/>
      <c r="U17" s="226">
        <v>2017</v>
      </c>
      <c r="V17" s="248">
        <f t="shared" si="2"/>
        <v>322816.59999999998</v>
      </c>
      <c r="W17" s="248">
        <f t="shared" si="3"/>
        <v>350945.48</v>
      </c>
      <c r="X17" s="248">
        <f t="shared" si="4"/>
        <v>28784.020000000019</v>
      </c>
      <c r="Y17" s="248">
        <f t="shared" si="5"/>
        <v>379729.5</v>
      </c>
      <c r="Z17" s="227"/>
      <c r="AA17" s="250"/>
      <c r="AB17" s="250"/>
      <c r="AC17" s="224">
        <f t="shared" si="9"/>
        <v>0</v>
      </c>
      <c r="AD17" s="252"/>
      <c r="AE17" s="225">
        <f>AH15</f>
        <v>545574.22</v>
      </c>
      <c r="AF17" s="240" t="str">
        <f t="shared" si="10"/>
        <v>N</v>
      </c>
      <c r="AG17" s="225">
        <f t="shared" si="11"/>
        <v>0</v>
      </c>
      <c r="AH17" s="258">
        <f t="shared" si="6"/>
        <v>696053.42</v>
      </c>
      <c r="AI17" s="141"/>
      <c r="AJ17" s="138"/>
      <c r="AK17" s="138"/>
      <c r="AL17" s="138"/>
      <c r="AM17" s="139"/>
    </row>
    <row r="18" spans="1:39" ht="21" hidden="1" customHeight="1" thickTop="1" thickBot="1" x14ac:dyDescent="0.25">
      <c r="A18" s="35" t="str">
        <f t="shared" si="8"/>
        <v>2018_4772</v>
      </c>
      <c r="C18" s="84">
        <f t="shared" si="7"/>
        <v>2018</v>
      </c>
      <c r="D18" s="77"/>
      <c r="E18" s="78">
        <f>VLOOKUP($A18,Data_Drop_History!$A:$Q,'Management Fund Projections'!E$9,FALSE)</f>
        <v>815</v>
      </c>
      <c r="F18" s="78"/>
      <c r="G18" s="78">
        <f>VLOOKUP($A18,Data_Drop_History!$A:$Q,'Management Fund Projections'!G$9,FALSE)</f>
        <v>746</v>
      </c>
      <c r="H18" s="77"/>
      <c r="I18" s="79">
        <f>VLOOKUP($A18,Data_Drop_History!$A:$Q,'Management Fund Projections'!I$9,FALSE)</f>
        <v>353789.43</v>
      </c>
      <c r="J18" s="79"/>
      <c r="K18" s="79">
        <f>VLOOKUP($A18,Data_Drop_History!$A:$Q,'Management Fund Projections'!K$9,FALSE)</f>
        <v>379450.03</v>
      </c>
      <c r="L18" s="79">
        <f t="shared" si="0"/>
        <v>25660.600000000035</v>
      </c>
      <c r="M18" s="79">
        <f>VLOOKUP($A18,Data_Drop_History!$A:$Q,'Management Fund Projections'!M$9,FALSE)</f>
        <v>348708.47</v>
      </c>
      <c r="N18" s="79"/>
      <c r="O18" s="115">
        <f>VLOOKUP($A18,Data_Drop_History!$A:$Q,'Management Fund Projections'!O$9,FALSE)</f>
        <v>726794.98</v>
      </c>
      <c r="P18" s="79"/>
      <c r="Q18" s="79">
        <f>VLOOKUP($A18,Data_Drop_History!$A:$Q,'Management Fund Projections'!Q$9,FALSE)</f>
        <v>891.77</v>
      </c>
      <c r="R18" s="79"/>
      <c r="S18" s="116">
        <f t="shared" si="1"/>
        <v>2.0842481400007289</v>
      </c>
      <c r="T18" s="212"/>
      <c r="U18" s="226">
        <v>2018</v>
      </c>
      <c r="V18" s="248">
        <f t="shared" si="2"/>
        <v>348708.47</v>
      </c>
      <c r="W18" s="248">
        <f t="shared" si="3"/>
        <v>353789.43</v>
      </c>
      <c r="X18" s="248">
        <f t="shared" si="4"/>
        <v>25660.600000000035</v>
      </c>
      <c r="Y18" s="248">
        <f t="shared" si="5"/>
        <v>379450.03</v>
      </c>
      <c r="Z18" s="227"/>
      <c r="AA18" s="250"/>
      <c r="AB18" s="250"/>
      <c r="AC18" s="224">
        <f t="shared" si="9"/>
        <v>0</v>
      </c>
      <c r="AD18" s="252"/>
      <c r="AE18" s="225">
        <f>AH16</f>
        <v>639140.52</v>
      </c>
      <c r="AF18" s="240" t="str">
        <f t="shared" si="10"/>
        <v>N</v>
      </c>
      <c r="AG18" s="225">
        <f t="shared" si="11"/>
        <v>0</v>
      </c>
      <c r="AH18" s="258">
        <f t="shared" si="6"/>
        <v>726794.98</v>
      </c>
      <c r="AI18" s="141"/>
      <c r="AJ18" s="138"/>
      <c r="AK18" s="138"/>
      <c r="AL18" s="138"/>
      <c r="AM18" s="139"/>
    </row>
    <row r="19" spans="1:39" ht="21" hidden="1" customHeight="1" thickTop="1" x14ac:dyDescent="0.2">
      <c r="A19" s="35" t="str">
        <f t="shared" si="8"/>
        <v>2019_4772</v>
      </c>
      <c r="C19" s="84">
        <f t="shared" si="7"/>
        <v>2019</v>
      </c>
      <c r="D19" s="77"/>
      <c r="E19" s="78">
        <f>VLOOKUP($A19,Data_Drop_History!$A:$Q,'Management Fund Projections'!E$9,FALSE)</f>
        <v>797</v>
      </c>
      <c r="F19" s="78"/>
      <c r="G19" s="78">
        <f>VLOOKUP($A19,Data_Drop_History!$A:$Q,'Management Fund Projections'!G$9,FALSE)</f>
        <v>714</v>
      </c>
      <c r="H19" s="77"/>
      <c r="I19" s="79">
        <f>VLOOKUP($A19,Data_Drop_History!$A:$Q,'Management Fund Projections'!I$9,FALSE)</f>
        <v>300104.17</v>
      </c>
      <c r="J19" s="79"/>
      <c r="K19" s="79">
        <f>VLOOKUP($A19,Data_Drop_History!$A:$Q,'Management Fund Projections'!K$9,FALSE)</f>
        <v>316424.84000000003</v>
      </c>
      <c r="L19" s="79">
        <f t="shared" si="0"/>
        <v>16320.670000000042</v>
      </c>
      <c r="M19" s="79">
        <f>VLOOKUP($A19,Data_Drop_History!$A:$Q,'Management Fund Projections'!M$9,FALSE)</f>
        <v>345976.23</v>
      </c>
      <c r="N19" s="79"/>
      <c r="O19" s="115">
        <f>VLOOKUP($A19,Data_Drop_History!$A:$Q,'Management Fund Projections'!O$9,FALSE)</f>
        <v>697243.59</v>
      </c>
      <c r="P19" s="79"/>
      <c r="Q19" s="79">
        <f>VLOOKUP($A19,Data_Drop_History!$A:$Q,'Management Fund Projections'!Q$9,FALSE)</f>
        <v>874.84</v>
      </c>
      <c r="R19" s="79"/>
      <c r="S19" s="116">
        <f t="shared" si="1"/>
        <v>2.0152933338801917</v>
      </c>
      <c r="T19" s="212"/>
      <c r="U19" s="301">
        <v>2019</v>
      </c>
      <c r="V19" s="291">
        <f t="shared" si="2"/>
        <v>345976.23</v>
      </c>
      <c r="W19" s="291">
        <f t="shared" si="3"/>
        <v>300104.17</v>
      </c>
      <c r="X19" s="291">
        <f t="shared" si="4"/>
        <v>16320.670000000042</v>
      </c>
      <c r="Y19" s="291">
        <f t="shared" si="5"/>
        <v>316424.84000000003</v>
      </c>
      <c r="Z19" s="267"/>
      <c r="AA19" s="293"/>
      <c r="AB19" s="293"/>
      <c r="AC19" s="294">
        <f t="shared" si="9"/>
        <v>0</v>
      </c>
      <c r="AD19" s="295"/>
      <c r="AE19" s="296">
        <f t="shared" ref="AE19" si="12">AH17</f>
        <v>696053.42</v>
      </c>
      <c r="AF19" s="297" t="str">
        <f t="shared" si="10"/>
        <v>N</v>
      </c>
      <c r="AG19" s="296">
        <f t="shared" si="11"/>
        <v>0</v>
      </c>
      <c r="AH19" s="298">
        <f t="shared" si="6"/>
        <v>697243.59</v>
      </c>
      <c r="AI19" s="141"/>
      <c r="AJ19" s="138"/>
      <c r="AK19" s="138"/>
      <c r="AL19" s="138"/>
      <c r="AM19" s="139"/>
    </row>
    <row r="20" spans="1:39" ht="20.100000000000001" customHeight="1" x14ac:dyDescent="0.2">
      <c r="A20" s="35" t="str">
        <f t="shared" si="8"/>
        <v>2020_4772</v>
      </c>
      <c r="C20" s="84">
        <f t="shared" si="7"/>
        <v>2020</v>
      </c>
      <c r="D20" s="77"/>
      <c r="E20" s="78">
        <f>VLOOKUP($A20,Data_Drop_History!$A:$Q,'Management Fund Projections'!E$9,FALSE)</f>
        <v>791.2</v>
      </c>
      <c r="F20" s="78"/>
      <c r="G20" s="78">
        <f>VLOOKUP($A20,Data_Drop_History!$A:$Q,'Management Fund Projections'!G$9,FALSE)</f>
        <v>707.3</v>
      </c>
      <c r="H20" s="77"/>
      <c r="I20" s="79">
        <f>VLOOKUP($A20,Data_Drop_History!$A:$Q,'Management Fund Projections'!I$9,FALSE)</f>
        <v>301414.36</v>
      </c>
      <c r="J20" s="79"/>
      <c r="K20" s="79">
        <f>VLOOKUP($A20,Data_Drop_History!$A:$Q,'Management Fund Projections'!K$9,FALSE)</f>
        <v>308526.90000000002</v>
      </c>
      <c r="L20" s="79">
        <f>IFERROR(K20-I20,K20)</f>
        <v>7112.5400000000373</v>
      </c>
      <c r="M20" s="79">
        <f>VLOOKUP($A20,Data_Drop_History!$A:$Q,'Management Fund Projections'!M$9,FALSE)</f>
        <v>460587.34</v>
      </c>
      <c r="N20" s="79"/>
      <c r="O20" s="115">
        <f>VLOOKUP($A20,Data_Drop_History!$A:$Q,'Management Fund Projections'!O$9,FALSE)</f>
        <v>545183.15</v>
      </c>
      <c r="P20" s="79"/>
      <c r="Q20" s="79">
        <f>VLOOKUP($A20,Data_Drop_History!$A:$Q,'Management Fund Projections'!Q$9,FALSE)</f>
        <v>689.06</v>
      </c>
      <c r="R20" s="79"/>
      <c r="S20" s="116">
        <f t="shared" si="1"/>
        <v>1.1836694208746597</v>
      </c>
      <c r="T20" s="212"/>
      <c r="U20" s="394">
        <v>2020</v>
      </c>
      <c r="V20" s="367">
        <f t="shared" si="2"/>
        <v>460587.34</v>
      </c>
      <c r="W20" s="367">
        <f t="shared" si="3"/>
        <v>301414.36</v>
      </c>
      <c r="X20" s="367">
        <f t="shared" si="4"/>
        <v>7112.5400000000373</v>
      </c>
      <c r="Y20" s="367">
        <f t="shared" si="5"/>
        <v>308526.90000000002</v>
      </c>
      <c r="Z20" s="395"/>
      <c r="AA20" s="375"/>
      <c r="AB20" s="375"/>
      <c r="AC20" s="396">
        <f t="shared" si="9"/>
        <v>0</v>
      </c>
      <c r="AD20" s="377"/>
      <c r="AE20" s="397"/>
      <c r="AF20" s="398"/>
      <c r="AG20" s="397">
        <f>W20</f>
        <v>301414.36</v>
      </c>
      <c r="AH20" s="370">
        <f t="shared" si="6"/>
        <v>545183.15</v>
      </c>
      <c r="AI20" s="141"/>
      <c r="AJ20" s="138"/>
      <c r="AK20" s="138"/>
      <c r="AL20" s="138"/>
      <c r="AM20" s="139"/>
    </row>
    <row r="21" spans="1:39" ht="21" customHeight="1" x14ac:dyDescent="0.2">
      <c r="A21" s="35" t="str">
        <f t="shared" si="8"/>
        <v>2021_4772</v>
      </c>
      <c r="C21" s="84">
        <f t="shared" si="7"/>
        <v>2021</v>
      </c>
      <c r="D21" s="77"/>
      <c r="E21" s="78">
        <f>VLOOKUP($A21,Data_Drop_History!$A:$Q,'Management Fund Projections'!E$9,FALSE)</f>
        <v>771.1</v>
      </c>
      <c r="F21" s="78"/>
      <c r="G21" s="78">
        <f>VLOOKUP($A21,Data_Drop_History!$A:$Q,'Management Fund Projections'!G$9,FALSE)</f>
        <v>716.6</v>
      </c>
      <c r="H21" s="77"/>
      <c r="I21" s="79">
        <f>VLOOKUP($A21,Data_Drop_History!$A:$Q,'Management Fund Projections'!I$9,FALSE)</f>
        <v>304474.2</v>
      </c>
      <c r="J21" s="79"/>
      <c r="K21" s="79">
        <f>VLOOKUP($A21,Data_Drop_History!$A:$Q,'Management Fund Projections'!K$9,FALSE)</f>
        <v>311586.39</v>
      </c>
      <c r="L21" s="79">
        <f t="shared" ref="L21:L24" si="13">IFERROR(K21-I21,K21)</f>
        <v>7112.1900000000023</v>
      </c>
      <c r="M21" s="79">
        <f>VLOOKUP($A21,Data_Drop_History!$A:$Q,'Management Fund Projections'!M$9,FALSE)</f>
        <v>560250.67000000004</v>
      </c>
      <c r="N21" s="79"/>
      <c r="O21" s="115">
        <f>VLOOKUP($A21,Data_Drop_History!$A:$Q,'Management Fund Projections'!O$9,FALSE)</f>
        <v>296518.87</v>
      </c>
      <c r="P21" s="79"/>
      <c r="Q21" s="79">
        <f>VLOOKUP($A21,Data_Drop_History!$A:$Q,'Management Fund Projections'!Q$9,FALSE)</f>
        <v>384.54</v>
      </c>
      <c r="R21" s="79"/>
      <c r="S21" s="116">
        <f t="shared" si="1"/>
        <v>0.52926107165565728</v>
      </c>
      <c r="T21" s="212"/>
      <c r="U21" s="394">
        <v>2021</v>
      </c>
      <c r="V21" s="367">
        <f t="shared" si="2"/>
        <v>560250.67000000004</v>
      </c>
      <c r="W21" s="367">
        <f t="shared" si="3"/>
        <v>304474.2</v>
      </c>
      <c r="X21" s="367">
        <f t="shared" si="4"/>
        <v>7112.1900000000023</v>
      </c>
      <c r="Y21" s="367">
        <f t="shared" si="5"/>
        <v>311586.39</v>
      </c>
      <c r="Z21" s="395"/>
      <c r="AA21" s="375"/>
      <c r="AB21" s="375"/>
      <c r="AC21" s="396">
        <f t="shared" si="9"/>
        <v>0</v>
      </c>
      <c r="AD21" s="377"/>
      <c r="AE21" s="397"/>
      <c r="AF21" s="398"/>
      <c r="AG21" s="397">
        <f t="shared" ref="AG21:AG24" si="14">W21</f>
        <v>304474.2</v>
      </c>
      <c r="AH21" s="370">
        <f t="shared" si="6"/>
        <v>296518.87</v>
      </c>
      <c r="AI21" s="141"/>
      <c r="AJ21" s="138"/>
      <c r="AK21" s="138"/>
      <c r="AL21" s="138"/>
      <c r="AM21" s="139"/>
    </row>
    <row r="22" spans="1:39" ht="21" customHeight="1" x14ac:dyDescent="0.2">
      <c r="A22" s="35" t="str">
        <f t="shared" si="8"/>
        <v>2022_4772</v>
      </c>
      <c r="C22" s="84">
        <f t="shared" si="7"/>
        <v>2022</v>
      </c>
      <c r="D22" s="77"/>
      <c r="E22" s="78">
        <f>VLOOKUP($A22,Data_Drop_History!$A:$Q,'Management Fund Projections'!E$9,FALSE)</f>
        <v>797.8</v>
      </c>
      <c r="F22" s="78"/>
      <c r="G22" s="78">
        <f>VLOOKUP($A22,Data_Drop_History!$A:$Q,'Management Fund Projections'!G$9,FALSE)</f>
        <v>753.4</v>
      </c>
      <c r="H22" s="77"/>
      <c r="I22" s="79">
        <f>VLOOKUP($A22,Data_Drop_History!$A:$Q,'Management Fund Projections'!I$9,FALSE)</f>
        <v>473878.9</v>
      </c>
      <c r="J22" s="79"/>
      <c r="K22" s="79">
        <f>VLOOKUP($A22,Data_Drop_History!$A:$Q,'Management Fund Projections'!K$9,FALSE)</f>
        <v>524502.48</v>
      </c>
      <c r="L22" s="79">
        <f t="shared" si="13"/>
        <v>50623.579999999958</v>
      </c>
      <c r="M22" s="79">
        <f>VLOOKUP($A22,Data_Drop_History!$A:$Q,'Management Fund Projections'!M$9,FALSE)</f>
        <v>673963.15</v>
      </c>
      <c r="N22" s="79"/>
      <c r="O22" s="115">
        <f>VLOOKUP($A22,Data_Drop_History!$A:$Q,'Management Fund Projections'!O$9,FALSE)</f>
        <v>147058.20000000001</v>
      </c>
      <c r="P22" s="79"/>
      <c r="Q22" s="79">
        <f>VLOOKUP($A22,Data_Drop_History!$A:$Q,'Management Fund Projections'!Q$9,FALSE)</f>
        <v>184.33</v>
      </c>
      <c r="R22" s="79"/>
      <c r="S22" s="116">
        <f t="shared" si="1"/>
        <v>0.2181991700881569</v>
      </c>
      <c r="T22" s="212"/>
      <c r="U22" s="394">
        <v>2022</v>
      </c>
      <c r="V22" s="367">
        <f t="shared" si="2"/>
        <v>673963.15</v>
      </c>
      <c r="W22" s="367">
        <f t="shared" si="3"/>
        <v>473878.9</v>
      </c>
      <c r="X22" s="367">
        <f t="shared" si="4"/>
        <v>50623.579999999958</v>
      </c>
      <c r="Y22" s="367">
        <f t="shared" si="5"/>
        <v>524502.48</v>
      </c>
      <c r="Z22" s="395"/>
      <c r="AA22" s="375"/>
      <c r="AB22" s="375"/>
      <c r="AC22" s="396">
        <f t="shared" si="9"/>
        <v>0</v>
      </c>
      <c r="AD22" s="377"/>
      <c r="AE22" s="397"/>
      <c r="AF22" s="398"/>
      <c r="AG22" s="397">
        <f t="shared" si="14"/>
        <v>473878.9</v>
      </c>
      <c r="AH22" s="370">
        <f t="shared" si="6"/>
        <v>147058.20000000001</v>
      </c>
      <c r="AI22" s="141"/>
      <c r="AJ22" s="138"/>
      <c r="AK22" s="138"/>
      <c r="AL22" s="138"/>
      <c r="AM22" s="139"/>
    </row>
    <row r="23" spans="1:39" ht="21" customHeight="1" x14ac:dyDescent="0.2">
      <c r="A23" s="35" t="str">
        <f t="shared" si="8"/>
        <v>2023_4772</v>
      </c>
      <c r="C23" s="84">
        <f t="shared" si="7"/>
        <v>2023</v>
      </c>
      <c r="D23" s="77"/>
      <c r="E23" s="78">
        <f>VLOOKUP($A23,Data_Drop_History!$A:$Q,'Management Fund Projections'!E$9,FALSE)</f>
        <v>805.3</v>
      </c>
      <c r="F23" s="78"/>
      <c r="G23" s="78">
        <f>VLOOKUP($A23,Data_Drop_History!$A:$Q,'Management Fund Projections'!G$9,FALSE)</f>
        <v>745.1</v>
      </c>
      <c r="H23" s="77"/>
      <c r="I23" s="79">
        <f>VLOOKUP($A23,Data_Drop_History!$A:$Q,'Management Fund Projections'!I$9,FALSE)</f>
        <v>703694.67</v>
      </c>
      <c r="J23" s="79"/>
      <c r="K23" s="79">
        <f>VLOOKUP($A23,Data_Drop_History!$A:$Q,'Management Fund Projections'!K$9,FALSE)</f>
        <v>762492.87</v>
      </c>
      <c r="L23" s="79">
        <f t="shared" si="13"/>
        <v>58798.199999999953</v>
      </c>
      <c r="M23" s="79">
        <f>VLOOKUP($A23,Data_Drop_History!$A:$Q,'Management Fund Projections'!M$9,FALSE)</f>
        <v>481293.29</v>
      </c>
      <c r="N23" s="79"/>
      <c r="O23" s="115">
        <f>VLOOKUP($A23,Data_Drop_History!$A:$Q,'Management Fund Projections'!O$9,FALSE)</f>
        <v>428257.78</v>
      </c>
      <c r="P23" s="79"/>
      <c r="Q23" s="79">
        <f>VLOOKUP($A23,Data_Drop_History!$A:$Q,'Management Fund Projections'!Q$9,FALSE)</f>
        <v>531.79999999999995</v>
      </c>
      <c r="R23" s="79"/>
      <c r="S23" s="116">
        <f t="shared" si="1"/>
        <v>0.88980625514226486</v>
      </c>
      <c r="T23" s="212"/>
      <c r="U23" s="394">
        <v>2023</v>
      </c>
      <c r="V23" s="367">
        <f t="shared" si="2"/>
        <v>481293.29</v>
      </c>
      <c r="W23" s="367">
        <f t="shared" si="3"/>
        <v>703694.67</v>
      </c>
      <c r="X23" s="367">
        <f t="shared" si="4"/>
        <v>58798.199999999953</v>
      </c>
      <c r="Y23" s="367">
        <f t="shared" si="5"/>
        <v>762492.87</v>
      </c>
      <c r="Z23" s="395"/>
      <c r="AA23" s="375"/>
      <c r="AB23" s="375"/>
      <c r="AC23" s="396">
        <f t="shared" si="9"/>
        <v>0</v>
      </c>
      <c r="AD23" s="377"/>
      <c r="AE23" s="397"/>
      <c r="AF23" s="398"/>
      <c r="AG23" s="397">
        <f t="shared" si="14"/>
        <v>703694.67</v>
      </c>
      <c r="AH23" s="370">
        <f t="shared" si="6"/>
        <v>428257.78</v>
      </c>
      <c r="AI23" s="141"/>
      <c r="AJ23" s="138"/>
      <c r="AK23" s="138"/>
      <c r="AL23" s="138"/>
      <c r="AM23" s="139"/>
    </row>
    <row r="24" spans="1:39" ht="21" customHeight="1" x14ac:dyDescent="0.2">
      <c r="A24" s="35" t="str">
        <f t="shared" si="8"/>
        <v>2024_4772</v>
      </c>
      <c r="C24" s="84">
        <f t="shared" si="7"/>
        <v>2024</v>
      </c>
      <c r="D24" s="77"/>
      <c r="E24" s="78">
        <f>VLOOKUP($A24,Data_Drop_History!$A:$Q,'Management Fund Projections'!E$9,FALSE)</f>
        <v>782.8</v>
      </c>
      <c r="F24" s="78"/>
      <c r="G24" s="78">
        <f>VLOOKUP($A24,Data_Drop_History!$A:$Q,'Management Fund Projections'!G$9,FALSE)</f>
        <v>723.3</v>
      </c>
      <c r="H24" s="77"/>
      <c r="I24" s="79">
        <f>VLOOKUP($A24,Data_Drop_History!$A:$Q,'Management Fund Projections'!I$9,FALSE)</f>
        <v>748151</v>
      </c>
      <c r="J24" s="79"/>
      <c r="K24" s="79">
        <f>VLOOKUP($A24,Data_Drop_History!$A:$Q,'Management Fund Projections'!K$9,FALSE)</f>
        <v>786444.3</v>
      </c>
      <c r="L24" s="79">
        <f t="shared" si="13"/>
        <v>38293.300000000047</v>
      </c>
      <c r="M24" s="79">
        <f>VLOOKUP($A24,Data_Drop_History!$A:$Q,'Management Fund Projections'!M$9,FALSE)</f>
        <v>561956.44999999995</v>
      </c>
      <c r="N24" s="79"/>
      <c r="O24" s="115">
        <f>VLOOKUP($A24,Data_Drop_History!$A:$Q,'Management Fund Projections'!O$9,FALSE)</f>
        <v>652745.63</v>
      </c>
      <c r="P24" s="79"/>
      <c r="Q24" s="79">
        <f>VLOOKUP($A24,Data_Drop_History!$A:$Q,'Management Fund Projections'!Q$9,FALSE)</f>
        <v>833.86</v>
      </c>
      <c r="R24" s="79"/>
      <c r="S24" s="116">
        <f t="shared" si="1"/>
        <v>1.161559103023019</v>
      </c>
      <c r="T24" s="212"/>
      <c r="U24" s="394">
        <v>2024</v>
      </c>
      <c r="V24" s="367">
        <f t="shared" si="2"/>
        <v>561956.44999999995</v>
      </c>
      <c r="W24" s="367">
        <f t="shared" si="3"/>
        <v>748151</v>
      </c>
      <c r="X24" s="367">
        <f t="shared" si="4"/>
        <v>38293.300000000047</v>
      </c>
      <c r="Y24" s="367">
        <f t="shared" si="5"/>
        <v>786444.3</v>
      </c>
      <c r="Z24" s="395"/>
      <c r="AA24" s="375"/>
      <c r="AB24" s="375"/>
      <c r="AC24" s="396">
        <f t="shared" si="9"/>
        <v>0</v>
      </c>
      <c r="AD24" s="377"/>
      <c r="AE24" s="397"/>
      <c r="AF24" s="398"/>
      <c r="AG24" s="397">
        <f t="shared" si="14"/>
        <v>748151</v>
      </c>
      <c r="AH24" s="370">
        <f t="shared" si="6"/>
        <v>652745.63</v>
      </c>
      <c r="AI24" s="141"/>
      <c r="AJ24" s="138"/>
      <c r="AK24" s="138"/>
      <c r="AL24" s="138"/>
      <c r="AM24" s="139"/>
    </row>
    <row r="25" spans="1:39" ht="21" customHeight="1" x14ac:dyDescent="0.2">
      <c r="C25" s="41"/>
      <c r="E25" s="279"/>
      <c r="F25" s="279"/>
      <c r="G25" s="279"/>
      <c r="I25" s="280"/>
      <c r="J25" s="280"/>
      <c r="K25" s="280"/>
      <c r="L25" s="280"/>
      <c r="M25" s="280"/>
      <c r="N25" s="280"/>
      <c r="O25" s="280"/>
      <c r="P25" s="280"/>
      <c r="Q25" s="280"/>
      <c r="R25" s="280"/>
      <c r="S25" s="281"/>
      <c r="T25" s="212"/>
      <c r="U25" s="379" t="s">
        <v>546</v>
      </c>
      <c r="V25" s="399">
        <f>V24*(1+$W$6)</f>
        <v>590054.27249999996</v>
      </c>
      <c r="W25" s="401">
        <f>INDEX($C$28:$E$475,MATCH($A$6,$D$28:$D$475,0),3)</f>
        <v>550000</v>
      </c>
      <c r="X25" s="399">
        <f>AVERAGE($X$20:$X$24)</f>
        <v>32387.962</v>
      </c>
      <c r="Y25" s="380">
        <f t="shared" ref="Y25:Y38" si="15">W25+X25</f>
        <v>582387.96200000006</v>
      </c>
      <c r="Z25" s="382"/>
      <c r="AA25" s="375"/>
      <c r="AB25" s="375"/>
      <c r="AC25" s="383">
        <f t="shared" ref="AC25:AC27" si="16">AA25*AB25</f>
        <v>0</v>
      </c>
      <c r="AD25" s="377"/>
      <c r="AE25" s="386"/>
      <c r="AF25" s="387"/>
      <c r="AG25" s="386">
        <f>W25</f>
        <v>550000</v>
      </c>
      <c r="AH25" s="386">
        <f>AH23+AG25+X25-V25</f>
        <v>420591.46950000012</v>
      </c>
      <c r="AI25" s="141"/>
      <c r="AJ25" s="138"/>
      <c r="AK25" s="138"/>
      <c r="AL25" s="138"/>
      <c r="AM25" s="139"/>
    </row>
    <row r="26" spans="1:39" ht="21" customHeight="1" x14ac:dyDescent="0.2">
      <c r="C26" s="41"/>
      <c r="E26" s="279"/>
      <c r="F26" s="279"/>
      <c r="G26" s="279"/>
      <c r="I26" s="280"/>
      <c r="J26" s="280"/>
      <c r="K26" s="280"/>
      <c r="L26" s="280"/>
      <c r="M26" s="280"/>
      <c r="N26" s="280"/>
      <c r="O26" s="280"/>
      <c r="P26" s="280"/>
      <c r="Q26" s="280"/>
      <c r="R26" s="280"/>
      <c r="S26" s="281"/>
      <c r="T26" s="212"/>
      <c r="U26" s="379" t="s">
        <v>547</v>
      </c>
      <c r="V26" s="399">
        <f t="shared" ref="V26:V38" si="17">V25*(1+$W$6)</f>
        <v>619556.98612499994</v>
      </c>
      <c r="W26" s="400">
        <f t="shared" ref="W26:W27" si="18">V26</f>
        <v>619556.98612499994</v>
      </c>
      <c r="X26" s="399">
        <f t="shared" ref="X26:X33" si="19">AVERAGE($X$20:$X$24)</f>
        <v>32387.962</v>
      </c>
      <c r="Y26" s="380">
        <f t="shared" si="15"/>
        <v>651944.94812499988</v>
      </c>
      <c r="Z26" s="382"/>
      <c r="AA26" s="375"/>
      <c r="AB26" s="375"/>
      <c r="AC26" s="383">
        <f t="shared" si="16"/>
        <v>0</v>
      </c>
      <c r="AD26" s="377"/>
      <c r="AE26" s="386"/>
      <c r="AF26" s="387"/>
      <c r="AG26" s="386">
        <f t="shared" ref="AG26:AG27" si="20">W26</f>
        <v>619556.98612499994</v>
      </c>
      <c r="AH26" s="386">
        <f t="shared" ref="AH26" si="21">AH24+AG26+X26-V26</f>
        <v>685133.59200000006</v>
      </c>
      <c r="AI26" s="141"/>
      <c r="AJ26" s="138"/>
      <c r="AK26" s="138"/>
      <c r="AL26" s="138"/>
      <c r="AM26" s="139"/>
    </row>
    <row r="27" spans="1:39" ht="21" customHeight="1" x14ac:dyDescent="0.2">
      <c r="C27" s="41" t="s">
        <v>532</v>
      </c>
      <c r="D27" s="35" t="s">
        <v>599</v>
      </c>
      <c r="E27" s="279"/>
      <c r="F27" s="279"/>
      <c r="G27" s="279"/>
      <c r="I27" s="280"/>
      <c r="J27" s="280"/>
      <c r="K27" s="280"/>
      <c r="L27" s="280"/>
      <c r="M27" s="280"/>
      <c r="N27" s="280"/>
      <c r="O27" s="280"/>
      <c r="P27" s="280"/>
      <c r="Q27" s="280"/>
      <c r="R27" s="280"/>
      <c r="S27" s="281"/>
      <c r="T27" s="300" t="s">
        <v>521</v>
      </c>
      <c r="U27" s="379" t="s">
        <v>548</v>
      </c>
      <c r="V27" s="399">
        <f t="shared" si="17"/>
        <v>650534.83543124993</v>
      </c>
      <c r="W27" s="400">
        <f t="shared" si="18"/>
        <v>650534.83543124993</v>
      </c>
      <c r="X27" s="399">
        <f t="shared" si="19"/>
        <v>32387.962</v>
      </c>
      <c r="Y27" s="380">
        <f t="shared" si="15"/>
        <v>682922.79743124987</v>
      </c>
      <c r="Z27" s="382"/>
      <c r="AA27" s="375"/>
      <c r="AB27" s="375"/>
      <c r="AC27" s="383">
        <f t="shared" si="16"/>
        <v>0</v>
      </c>
      <c r="AD27" s="377"/>
      <c r="AE27" s="386"/>
      <c r="AF27" s="387"/>
      <c r="AG27" s="386">
        <f t="shared" si="20"/>
        <v>650534.83543124993</v>
      </c>
      <c r="AH27" s="386">
        <f>AH26+AG27+X27-V27</f>
        <v>717521.55400000012</v>
      </c>
      <c r="AI27" s="141"/>
      <c r="AJ27" s="138"/>
      <c r="AK27" s="138"/>
      <c r="AL27" s="138"/>
      <c r="AM27" s="139"/>
    </row>
    <row r="28" spans="1:39" ht="21" customHeight="1" x14ac:dyDescent="0.2">
      <c r="C28" s="41">
        <v>9</v>
      </c>
      <c r="D28" s="35">
        <v>9</v>
      </c>
      <c r="E28" s="279">
        <v>400000</v>
      </c>
      <c r="F28" s="279"/>
      <c r="G28" s="279"/>
      <c r="I28" s="280"/>
      <c r="J28" s="280"/>
      <c r="K28" s="280"/>
      <c r="L28" s="280"/>
      <c r="M28" s="280"/>
      <c r="N28" s="280"/>
      <c r="O28" s="280"/>
      <c r="P28" s="280"/>
      <c r="Q28" s="280"/>
      <c r="R28" s="280"/>
      <c r="S28" s="281"/>
      <c r="T28" s="300" t="s">
        <v>540</v>
      </c>
      <c r="U28" s="379" t="s">
        <v>549</v>
      </c>
      <c r="V28" s="399">
        <f t="shared" si="17"/>
        <v>683061.57720281242</v>
      </c>
      <c r="W28" s="401">
        <f>AG28</f>
        <v>377807.03317499987</v>
      </c>
      <c r="X28" s="399">
        <f t="shared" si="19"/>
        <v>32387.962</v>
      </c>
      <c r="Y28" s="380">
        <f t="shared" si="15"/>
        <v>410194.99517499987</v>
      </c>
      <c r="Z28" s="382"/>
      <c r="AA28" s="383">
        <f>AVERAGE(V24:V26)</f>
        <v>590522.56954166666</v>
      </c>
      <c r="AB28" s="384">
        <v>1.8</v>
      </c>
      <c r="AC28" s="383">
        <f>AA28*AB28</f>
        <v>1062940.6251749999</v>
      </c>
      <c r="AD28" s="385" t="s">
        <v>561</v>
      </c>
      <c r="AE28" s="386">
        <f>AH26</f>
        <v>685133.59200000006</v>
      </c>
      <c r="AF28" s="387" t="str">
        <f>IF(AC28&gt;AE28,"Y","N")</f>
        <v>Y</v>
      </c>
      <c r="AG28" s="386">
        <f>IF(AF28="N",0,AC28-AE28)</f>
        <v>377807.03317499987</v>
      </c>
      <c r="AH28" s="386">
        <f>AH27+W28+X28-V28</f>
        <v>444654.97197218763</v>
      </c>
      <c r="AI28" s="141"/>
      <c r="AJ28" s="138"/>
      <c r="AK28" s="138"/>
      <c r="AL28" s="138"/>
      <c r="AM28" s="139"/>
    </row>
    <row r="29" spans="1:39" ht="21" customHeight="1" x14ac:dyDescent="0.2">
      <c r="C29" s="41">
        <v>18</v>
      </c>
      <c r="D29" s="35">
        <v>18</v>
      </c>
      <c r="E29" s="279">
        <v>50000</v>
      </c>
      <c r="F29" s="279"/>
      <c r="G29" s="279"/>
      <c r="I29" s="280"/>
      <c r="J29" s="280"/>
      <c r="K29" s="280"/>
      <c r="L29" s="280"/>
      <c r="M29" s="280"/>
      <c r="N29" s="280"/>
      <c r="O29" s="280"/>
      <c r="P29" s="280"/>
      <c r="Q29" s="280"/>
      <c r="R29" s="280"/>
      <c r="S29" s="281"/>
      <c r="T29" s="212"/>
      <c r="U29" s="379" t="s">
        <v>550</v>
      </c>
      <c r="V29" s="399">
        <f t="shared" si="17"/>
        <v>717214.65606295306</v>
      </c>
      <c r="W29" s="401">
        <f t="shared" ref="W29:W38" si="22">AG29</f>
        <v>367563.66753281199</v>
      </c>
      <c r="X29" s="399">
        <f t="shared" si="19"/>
        <v>32387.962</v>
      </c>
      <c r="Y29" s="380">
        <f t="shared" si="15"/>
        <v>399951.62953281199</v>
      </c>
      <c r="Z29" s="382"/>
      <c r="AA29" s="383">
        <f>AVERAGE(V25:V27)</f>
        <v>620048.69801874983</v>
      </c>
      <c r="AB29" s="384">
        <v>1.75</v>
      </c>
      <c r="AC29" s="383">
        <f t="shared" ref="AC29:AC38" si="23">AA29*AB29</f>
        <v>1085085.2215328121</v>
      </c>
      <c r="AD29" s="385" t="s">
        <v>562</v>
      </c>
      <c r="AE29" s="386">
        <f>AH27</f>
        <v>717521.55400000012</v>
      </c>
      <c r="AF29" s="387" t="str">
        <f t="shared" ref="AF29:AF38" si="24">IF(AC29&gt;AE29,"Y","N")</f>
        <v>Y</v>
      </c>
      <c r="AG29" s="386">
        <f t="shared" ref="AG29:AG38" si="25">IF(AF29="N",0,AC29-AE29)</f>
        <v>367563.66753281199</v>
      </c>
      <c r="AH29" s="386">
        <f>AH28+W29+X29-V29</f>
        <v>127391.94544204662</v>
      </c>
      <c r="AI29" s="141"/>
      <c r="AJ29" s="138"/>
      <c r="AK29" s="138"/>
      <c r="AL29" s="138"/>
      <c r="AM29" s="139"/>
    </row>
    <row r="30" spans="1:39" ht="21" customHeight="1" x14ac:dyDescent="0.2">
      <c r="C30" s="41">
        <v>27</v>
      </c>
      <c r="D30" s="35">
        <v>27</v>
      </c>
      <c r="E30" s="279">
        <v>500000</v>
      </c>
      <c r="F30" s="279"/>
      <c r="G30" s="279"/>
      <c r="I30" s="280"/>
      <c r="J30" s="280"/>
      <c r="K30" s="280"/>
      <c r="L30" s="280"/>
      <c r="M30" s="280"/>
      <c r="N30" s="280"/>
      <c r="O30" s="280"/>
      <c r="P30" s="280"/>
      <c r="Q30" s="280"/>
      <c r="R30" s="280"/>
      <c r="S30" s="281"/>
      <c r="T30" s="212"/>
      <c r="U30" s="379" t="s">
        <v>551</v>
      </c>
      <c r="V30" s="399">
        <f t="shared" si="17"/>
        <v>753075.38886610069</v>
      </c>
      <c r="W30" s="401">
        <f t="shared" si="22"/>
        <v>662131.95399128099</v>
      </c>
      <c r="X30" s="399">
        <f t="shared" si="19"/>
        <v>32387.962</v>
      </c>
      <c r="Y30" s="380">
        <f t="shared" si="15"/>
        <v>694519.91599128093</v>
      </c>
      <c r="Z30" s="382"/>
      <c r="AA30" s="383">
        <f>AVERAGE(V26:V28)</f>
        <v>651051.13291968743</v>
      </c>
      <c r="AB30" s="384">
        <v>1.7</v>
      </c>
      <c r="AC30" s="383">
        <f t="shared" si="23"/>
        <v>1106786.9259634686</v>
      </c>
      <c r="AD30" s="385" t="s">
        <v>563</v>
      </c>
      <c r="AE30" s="386">
        <f t="shared" ref="AE30:AE38" si="26">AH28</f>
        <v>444654.97197218763</v>
      </c>
      <c r="AF30" s="387" t="str">
        <f t="shared" si="24"/>
        <v>Y</v>
      </c>
      <c r="AG30" s="386">
        <f t="shared" si="25"/>
        <v>662131.95399128099</v>
      </c>
      <c r="AH30" s="386">
        <f t="shared" ref="AH30:AH38" si="27">AH29+W30+X30-V30</f>
        <v>68836.472567226971</v>
      </c>
      <c r="AI30" s="141"/>
      <c r="AJ30" s="138"/>
      <c r="AK30" s="138"/>
      <c r="AL30" s="138"/>
      <c r="AM30" s="139"/>
    </row>
    <row r="31" spans="1:39" ht="21" customHeight="1" x14ac:dyDescent="0.2">
      <c r="C31" s="41">
        <v>63</v>
      </c>
      <c r="D31" s="35">
        <v>63</v>
      </c>
      <c r="E31" s="279">
        <v>500000</v>
      </c>
      <c r="F31" s="279"/>
      <c r="G31" s="279"/>
      <c r="I31" s="280"/>
      <c r="J31" s="280"/>
      <c r="K31" s="280"/>
      <c r="L31" s="280"/>
      <c r="M31" s="280"/>
      <c r="N31" s="280"/>
      <c r="O31" s="280"/>
      <c r="P31" s="280"/>
      <c r="Q31" s="280"/>
      <c r="R31" s="280"/>
      <c r="S31" s="281"/>
      <c r="T31" s="212"/>
      <c r="U31" s="379" t="s">
        <v>552</v>
      </c>
      <c r="V31" s="399">
        <f t="shared" si="17"/>
        <v>790729.15830940579</v>
      </c>
      <c r="W31" s="401">
        <f t="shared" si="22"/>
        <v>1000554.1423413117</v>
      </c>
      <c r="X31" s="399">
        <f t="shared" si="19"/>
        <v>32387.962</v>
      </c>
      <c r="Y31" s="380">
        <f t="shared" si="15"/>
        <v>1032942.1043413116</v>
      </c>
      <c r="Z31" s="382"/>
      <c r="AA31" s="383">
        <f t="shared" ref="AA31:AA37" si="28">AVERAGE(V27:V29)</f>
        <v>683603.68956567172</v>
      </c>
      <c r="AB31" s="384">
        <v>1.65</v>
      </c>
      <c r="AC31" s="383">
        <f t="shared" si="23"/>
        <v>1127946.0877833583</v>
      </c>
      <c r="AD31" s="385" t="s">
        <v>564</v>
      </c>
      <c r="AE31" s="386">
        <f t="shared" si="26"/>
        <v>127391.94544204662</v>
      </c>
      <c r="AF31" s="387" t="str">
        <f t="shared" si="24"/>
        <v>Y</v>
      </c>
      <c r="AG31" s="386">
        <f t="shared" si="25"/>
        <v>1000554.1423413117</v>
      </c>
      <c r="AH31" s="386">
        <f t="shared" si="27"/>
        <v>311049.41859913303</v>
      </c>
      <c r="AI31" s="141"/>
      <c r="AJ31" s="138" t="s">
        <v>541</v>
      </c>
      <c r="AK31" s="138"/>
      <c r="AL31" s="138"/>
      <c r="AM31" s="139"/>
    </row>
    <row r="32" spans="1:39" ht="21" customHeight="1" x14ac:dyDescent="0.2">
      <c r="C32" s="41">
        <v>72</v>
      </c>
      <c r="D32" s="35">
        <v>72</v>
      </c>
      <c r="E32" s="279">
        <v>265000</v>
      </c>
      <c r="F32" s="279"/>
      <c r="G32" s="279"/>
      <c r="I32" s="280"/>
      <c r="J32" s="280"/>
      <c r="K32" s="280"/>
      <c r="L32" s="280"/>
      <c r="M32" s="280"/>
      <c r="N32" s="280"/>
      <c r="O32" s="280"/>
      <c r="P32" s="280"/>
      <c r="Q32" s="280"/>
      <c r="R32" s="280"/>
      <c r="S32" s="281"/>
      <c r="T32" s="212"/>
      <c r="U32" s="379" t="s">
        <v>553</v>
      </c>
      <c r="V32" s="399">
        <f t="shared" si="17"/>
        <v>830265.61622487614</v>
      </c>
      <c r="W32" s="401">
        <f t="shared" si="22"/>
        <v>1079617.7259031017</v>
      </c>
      <c r="X32" s="399">
        <f t="shared" si="19"/>
        <v>32387.962</v>
      </c>
      <c r="Y32" s="380">
        <f t="shared" si="15"/>
        <v>1112005.6879031018</v>
      </c>
      <c r="Z32" s="382"/>
      <c r="AA32" s="383">
        <f>AVERAGE(V28:V30)</f>
        <v>717783.87404395547</v>
      </c>
      <c r="AB32" s="384">
        <v>1.6</v>
      </c>
      <c r="AC32" s="383">
        <f t="shared" si="23"/>
        <v>1148454.1984703287</v>
      </c>
      <c r="AD32" s="385" t="s">
        <v>565</v>
      </c>
      <c r="AE32" s="386">
        <f t="shared" si="26"/>
        <v>68836.472567226971</v>
      </c>
      <c r="AF32" s="387" t="str">
        <f t="shared" si="24"/>
        <v>Y</v>
      </c>
      <c r="AG32" s="386">
        <f t="shared" si="25"/>
        <v>1079617.7259031017</v>
      </c>
      <c r="AH32" s="386">
        <f t="shared" si="27"/>
        <v>592789.49027735856</v>
      </c>
      <c r="AI32" s="141"/>
      <c r="AJ32" s="138"/>
      <c r="AK32" s="138"/>
      <c r="AL32" s="138"/>
      <c r="AM32" s="139"/>
    </row>
    <row r="33" spans="3:39" ht="21" customHeight="1" x14ac:dyDescent="0.2">
      <c r="C33" s="41">
        <v>81</v>
      </c>
      <c r="D33" s="35">
        <v>81</v>
      </c>
      <c r="E33" s="279">
        <v>650000</v>
      </c>
      <c r="F33" s="279"/>
      <c r="G33" s="279"/>
      <c r="I33" s="280"/>
      <c r="J33" s="280"/>
      <c r="K33" s="280"/>
      <c r="L33" s="280"/>
      <c r="M33" s="280"/>
      <c r="N33" s="280"/>
      <c r="O33" s="280"/>
      <c r="P33" s="280"/>
      <c r="Q33" s="280"/>
      <c r="R33" s="280"/>
      <c r="S33" s="281"/>
      <c r="T33" s="212"/>
      <c r="U33" s="379" t="s">
        <v>554</v>
      </c>
      <c r="V33" s="399">
        <f t="shared" si="17"/>
        <v>871778.89703611995</v>
      </c>
      <c r="W33" s="401">
        <f t="shared" si="22"/>
        <v>894827.48979471193</v>
      </c>
      <c r="X33" s="399">
        <f t="shared" si="19"/>
        <v>32387.962</v>
      </c>
      <c r="Y33" s="380">
        <f t="shared" si="15"/>
        <v>927215.45179471187</v>
      </c>
      <c r="Z33" s="382"/>
      <c r="AA33" s="383">
        <f>AVERAGE(V29:V31)</f>
        <v>753673.0677461531</v>
      </c>
      <c r="AB33" s="384">
        <v>1.6</v>
      </c>
      <c r="AC33" s="383">
        <f t="shared" si="23"/>
        <v>1205876.908393845</v>
      </c>
      <c r="AD33" s="385" t="s">
        <v>566</v>
      </c>
      <c r="AE33" s="386">
        <f t="shared" si="26"/>
        <v>311049.41859913303</v>
      </c>
      <c r="AF33" s="387" t="str">
        <f t="shared" si="24"/>
        <v>Y</v>
      </c>
      <c r="AG33" s="386">
        <f>IF(AF33="N",0,AC33-AE33)</f>
        <v>894827.48979471193</v>
      </c>
      <c r="AH33" s="386">
        <f t="shared" si="27"/>
        <v>648226.04503595049</v>
      </c>
      <c r="AI33" s="141"/>
      <c r="AJ33" s="138"/>
      <c r="AK33" s="138"/>
      <c r="AL33" s="138"/>
      <c r="AM33" s="139"/>
    </row>
    <row r="34" spans="3:39" ht="21" customHeight="1" x14ac:dyDescent="0.2">
      <c r="C34" s="41">
        <v>99</v>
      </c>
      <c r="D34" s="35">
        <v>99</v>
      </c>
      <c r="E34" s="279">
        <v>250000</v>
      </c>
      <c r="F34" s="279"/>
      <c r="G34" s="279"/>
      <c r="I34" s="280"/>
      <c r="J34" s="280"/>
      <c r="K34" s="280"/>
      <c r="L34" s="280"/>
      <c r="M34" s="280"/>
      <c r="N34" s="280"/>
      <c r="O34" s="280"/>
      <c r="P34" s="280"/>
      <c r="Q34" s="280"/>
      <c r="R34" s="280"/>
      <c r="S34" s="281"/>
      <c r="T34" s="212"/>
      <c r="U34" s="379" t="s">
        <v>555</v>
      </c>
      <c r="V34" s="399">
        <f t="shared" si="17"/>
        <v>915367.84188792598</v>
      </c>
      <c r="W34" s="401">
        <f t="shared" si="22"/>
        <v>673381.26353617897</v>
      </c>
      <c r="X34" s="399">
        <f>AVERAGE(X29:X33)</f>
        <v>32387.962</v>
      </c>
      <c r="Y34" s="380">
        <f t="shared" si="15"/>
        <v>705769.22553617903</v>
      </c>
      <c r="Z34" s="382"/>
      <c r="AA34" s="383">
        <f>AVERAGE(V30:V32)</f>
        <v>791356.72113346087</v>
      </c>
      <c r="AB34" s="384">
        <v>1.6</v>
      </c>
      <c r="AC34" s="383">
        <f t="shared" si="23"/>
        <v>1266170.7538135375</v>
      </c>
      <c r="AD34" s="385" t="s">
        <v>567</v>
      </c>
      <c r="AE34" s="386">
        <f t="shared" si="26"/>
        <v>592789.49027735856</v>
      </c>
      <c r="AF34" s="387" t="str">
        <f t="shared" si="24"/>
        <v>Y</v>
      </c>
      <c r="AG34" s="386">
        <f t="shared" si="25"/>
        <v>673381.26353617897</v>
      </c>
      <c r="AH34" s="386">
        <f t="shared" si="27"/>
        <v>438627.42868420342</v>
      </c>
      <c r="AI34" s="141"/>
      <c r="AJ34" s="138"/>
      <c r="AK34" s="138"/>
      <c r="AL34" s="138"/>
      <c r="AM34" s="139"/>
    </row>
    <row r="35" spans="3:39" ht="21" customHeight="1" x14ac:dyDescent="0.2">
      <c r="C35" s="41">
        <v>108</v>
      </c>
      <c r="D35" s="35">
        <v>108</v>
      </c>
      <c r="E35" s="279">
        <v>165000</v>
      </c>
      <c r="F35" s="279"/>
      <c r="G35" s="279"/>
      <c r="I35" s="280"/>
      <c r="J35" s="280"/>
      <c r="K35" s="280"/>
      <c r="L35" s="280"/>
      <c r="M35" s="280"/>
      <c r="N35" s="280"/>
      <c r="O35" s="280"/>
      <c r="P35" s="280"/>
      <c r="Q35" s="280"/>
      <c r="R35" s="280"/>
      <c r="S35" s="281"/>
      <c r="T35" s="212"/>
      <c r="U35" s="379" t="s">
        <v>556</v>
      </c>
      <c r="V35" s="399">
        <f t="shared" si="17"/>
        <v>961136.23398232227</v>
      </c>
      <c r="W35" s="401">
        <f t="shared" si="22"/>
        <v>681253.24646826379</v>
      </c>
      <c r="X35" s="399">
        <f t="shared" ref="X35:X38" si="29">AVERAGE(X30:X34)</f>
        <v>32387.962</v>
      </c>
      <c r="Y35" s="380">
        <f t="shared" si="15"/>
        <v>713641.20846826374</v>
      </c>
      <c r="Z35" s="382"/>
      <c r="AA35" s="383">
        <f>AVERAGE(V31:V33)</f>
        <v>830924.55719013384</v>
      </c>
      <c r="AB35" s="384">
        <v>1.6</v>
      </c>
      <c r="AC35" s="383">
        <f t="shared" si="23"/>
        <v>1329479.2915042143</v>
      </c>
      <c r="AD35" s="385" t="s">
        <v>568</v>
      </c>
      <c r="AE35" s="386">
        <f t="shared" si="26"/>
        <v>648226.04503595049</v>
      </c>
      <c r="AF35" s="387" t="str">
        <f t="shared" si="24"/>
        <v>Y</v>
      </c>
      <c r="AG35" s="386">
        <f t="shared" si="25"/>
        <v>681253.24646826379</v>
      </c>
      <c r="AH35" s="386">
        <f t="shared" si="27"/>
        <v>191132.40317014488</v>
      </c>
      <c r="AI35" s="141"/>
      <c r="AJ35" s="138"/>
      <c r="AK35" s="138"/>
      <c r="AL35" s="138"/>
      <c r="AM35" s="139"/>
    </row>
    <row r="36" spans="3:39" ht="21" customHeight="1" x14ac:dyDescent="0.2">
      <c r="C36" s="41">
        <v>126</v>
      </c>
      <c r="D36" s="35">
        <v>126</v>
      </c>
      <c r="E36" s="279">
        <v>1000000</v>
      </c>
      <c r="F36" s="279"/>
      <c r="G36" s="279"/>
      <c r="I36" s="280"/>
      <c r="J36" s="280"/>
      <c r="K36" s="280"/>
      <c r="L36" s="280"/>
      <c r="M36" s="280"/>
      <c r="N36" s="280"/>
      <c r="O36" s="280"/>
      <c r="P36" s="280"/>
      <c r="Q36" s="280"/>
      <c r="R36" s="280"/>
      <c r="S36" s="281"/>
      <c r="T36" s="212"/>
      <c r="U36" s="379" t="s">
        <v>557</v>
      </c>
      <c r="V36" s="399">
        <f t="shared" si="17"/>
        <v>1009193.0456814384</v>
      </c>
      <c r="W36" s="401">
        <f t="shared" si="22"/>
        <v>957325.82739522168</v>
      </c>
      <c r="X36" s="399">
        <f t="shared" si="29"/>
        <v>32387.962</v>
      </c>
      <c r="Y36" s="380">
        <f>W36+X36</f>
        <v>989713.78939522174</v>
      </c>
      <c r="Z36" s="382"/>
      <c r="AA36" s="383">
        <f t="shared" si="28"/>
        <v>872470.78504964057</v>
      </c>
      <c r="AB36" s="384">
        <v>1.6</v>
      </c>
      <c r="AC36" s="383">
        <f t="shared" si="23"/>
        <v>1395953.2560794251</v>
      </c>
      <c r="AD36" s="385" t="s">
        <v>569</v>
      </c>
      <c r="AE36" s="386">
        <f t="shared" si="26"/>
        <v>438627.42868420342</v>
      </c>
      <c r="AF36" s="387" t="str">
        <f t="shared" si="24"/>
        <v>Y</v>
      </c>
      <c r="AG36" s="386">
        <f t="shared" si="25"/>
        <v>957325.82739522168</v>
      </c>
      <c r="AH36" s="386">
        <f t="shared" si="27"/>
        <v>171653.14688392822</v>
      </c>
      <c r="AI36" s="141"/>
      <c r="AJ36" s="138"/>
      <c r="AK36" s="138"/>
      <c r="AL36" s="138"/>
      <c r="AM36" s="139"/>
    </row>
    <row r="37" spans="3:39" ht="21" customHeight="1" x14ac:dyDescent="0.2">
      <c r="C37" s="41">
        <v>135</v>
      </c>
      <c r="D37" s="35">
        <v>135</v>
      </c>
      <c r="E37" s="279">
        <v>365000</v>
      </c>
      <c r="F37" s="279"/>
      <c r="G37" s="279"/>
      <c r="I37" s="280"/>
      <c r="J37" s="280"/>
      <c r="K37" s="280"/>
      <c r="L37" s="280"/>
      <c r="M37" s="280"/>
      <c r="N37" s="280"/>
      <c r="O37" s="280"/>
      <c r="P37" s="280"/>
      <c r="Q37" s="280"/>
      <c r="R37" s="280"/>
      <c r="S37" s="281"/>
      <c r="T37" s="212"/>
      <c r="U37" s="379" t="s">
        <v>558</v>
      </c>
      <c r="V37" s="399">
        <f t="shared" si="17"/>
        <v>1059652.6979655104</v>
      </c>
      <c r="W37" s="401">
        <f t="shared" si="22"/>
        <v>1274618.5157132517</v>
      </c>
      <c r="X37" s="399">
        <f t="shared" si="29"/>
        <v>32387.962</v>
      </c>
      <c r="Y37" s="380">
        <f t="shared" si="15"/>
        <v>1307006.4777132517</v>
      </c>
      <c r="Z37" s="382"/>
      <c r="AA37" s="383">
        <f t="shared" si="28"/>
        <v>916094.32430212281</v>
      </c>
      <c r="AB37" s="384">
        <v>1.6</v>
      </c>
      <c r="AC37" s="383">
        <f t="shared" si="23"/>
        <v>1465750.9188833965</v>
      </c>
      <c r="AD37" s="385" t="s">
        <v>570</v>
      </c>
      <c r="AE37" s="386">
        <f t="shared" si="26"/>
        <v>191132.40317014488</v>
      </c>
      <c r="AF37" s="387" t="str">
        <f t="shared" si="24"/>
        <v>Y</v>
      </c>
      <c r="AG37" s="386">
        <f t="shared" si="25"/>
        <v>1274618.5157132517</v>
      </c>
      <c r="AH37" s="386">
        <f t="shared" si="27"/>
        <v>419006.92663166951</v>
      </c>
      <c r="AI37" s="141"/>
      <c r="AJ37" s="138"/>
      <c r="AK37" s="138"/>
      <c r="AL37" s="138"/>
      <c r="AM37" s="139"/>
    </row>
    <row r="38" spans="3:39" ht="21" customHeight="1" x14ac:dyDescent="0.2">
      <c r="C38" s="41">
        <v>153</v>
      </c>
      <c r="D38" s="35">
        <v>153</v>
      </c>
      <c r="E38" s="279">
        <v>325000</v>
      </c>
      <c r="F38" s="279"/>
      <c r="G38" s="279"/>
      <c r="I38" s="280"/>
      <c r="J38" s="280"/>
      <c r="K38" s="280"/>
      <c r="L38" s="280"/>
      <c r="M38" s="280"/>
      <c r="N38" s="280"/>
      <c r="O38" s="280"/>
      <c r="P38" s="280"/>
      <c r="Q38" s="280"/>
      <c r="R38" s="280"/>
      <c r="S38" s="281"/>
      <c r="T38" s="212"/>
      <c r="U38" s="379" t="s">
        <v>559</v>
      </c>
      <c r="V38" s="399">
        <f t="shared" si="17"/>
        <v>1112635.332863786</v>
      </c>
      <c r="W38" s="401">
        <f t="shared" si="22"/>
        <v>1367385.3179436382</v>
      </c>
      <c r="X38" s="399">
        <f t="shared" si="29"/>
        <v>32387.962</v>
      </c>
      <c r="Y38" s="380">
        <f t="shared" si="15"/>
        <v>1399773.2799436382</v>
      </c>
      <c r="Z38" s="382"/>
      <c r="AA38" s="383">
        <f>AVERAGE(V34:V36)</f>
        <v>961899.040517229</v>
      </c>
      <c r="AB38" s="384">
        <v>1.6</v>
      </c>
      <c r="AC38" s="383">
        <f t="shared" si="23"/>
        <v>1539038.4648275664</v>
      </c>
      <c r="AD38" s="385" t="s">
        <v>571</v>
      </c>
      <c r="AE38" s="386">
        <f t="shared" si="26"/>
        <v>171653.14688392822</v>
      </c>
      <c r="AF38" s="387" t="str">
        <f t="shared" si="24"/>
        <v>Y</v>
      </c>
      <c r="AG38" s="386">
        <f t="shared" si="25"/>
        <v>1367385.3179436382</v>
      </c>
      <c r="AH38" s="386">
        <f t="shared" si="27"/>
        <v>706144.87371152174</v>
      </c>
      <c r="AI38" s="141"/>
      <c r="AJ38" s="138"/>
      <c r="AK38" s="138"/>
      <c r="AL38" s="138"/>
      <c r="AM38" s="139"/>
    </row>
    <row r="39" spans="3:39" ht="21" customHeight="1" x14ac:dyDescent="0.2">
      <c r="C39" s="41">
        <v>171</v>
      </c>
      <c r="D39" s="35">
        <v>171</v>
      </c>
      <c r="E39" s="279">
        <v>450000</v>
      </c>
      <c r="F39" s="279"/>
      <c r="G39" s="279"/>
      <c r="I39" s="280"/>
      <c r="J39" s="280"/>
      <c r="K39" s="280"/>
      <c r="L39" s="280"/>
      <c r="M39" s="280"/>
      <c r="N39" s="280"/>
      <c r="O39" s="280"/>
      <c r="P39" s="280"/>
      <c r="Q39" s="280"/>
      <c r="R39" s="280"/>
      <c r="S39" s="281"/>
      <c r="T39" s="212"/>
      <c r="U39" s="282"/>
      <c r="V39" s="283"/>
      <c r="W39" s="284"/>
      <c r="X39" s="283"/>
      <c r="Y39" s="283"/>
      <c r="Z39" s="285"/>
      <c r="AA39" s="286"/>
      <c r="AB39" s="287"/>
      <c r="AC39" s="286"/>
      <c r="AD39" s="288"/>
      <c r="AE39" s="289"/>
      <c r="AF39" s="290"/>
      <c r="AG39" s="289"/>
      <c r="AH39" s="289"/>
      <c r="AI39" s="141"/>
      <c r="AJ39" s="138"/>
      <c r="AK39" s="138"/>
      <c r="AL39" s="138"/>
      <c r="AM39" s="139"/>
    </row>
    <row r="40" spans="3:39" ht="21" customHeight="1" x14ac:dyDescent="0.2">
      <c r="C40" s="41">
        <v>216</v>
      </c>
      <c r="D40" s="35">
        <v>216</v>
      </c>
      <c r="E40" s="279"/>
      <c r="F40" s="279"/>
      <c r="G40" s="279"/>
      <c r="I40" s="280"/>
      <c r="J40" s="280"/>
      <c r="K40" s="280"/>
      <c r="L40" s="280"/>
      <c r="M40" s="280"/>
      <c r="N40" s="280"/>
      <c r="O40" s="280"/>
      <c r="P40" s="280"/>
      <c r="Q40" s="280"/>
      <c r="R40" s="280"/>
      <c r="S40" s="281"/>
      <c r="T40" s="212"/>
      <c r="U40" s="282"/>
      <c r="V40" s="283"/>
      <c r="W40" s="284"/>
      <c r="X40" s="283"/>
      <c r="Y40" s="283"/>
      <c r="Z40" s="285"/>
      <c r="AA40" s="286"/>
      <c r="AB40" s="287"/>
      <c r="AC40" s="286"/>
      <c r="AD40" s="288"/>
      <c r="AE40" s="289"/>
      <c r="AF40" s="290"/>
      <c r="AG40" s="289"/>
      <c r="AH40" s="289"/>
      <c r="AI40" s="141"/>
      <c r="AJ40" s="138"/>
      <c r="AK40" s="138"/>
      <c r="AL40" s="138"/>
      <c r="AM40" s="139"/>
    </row>
    <row r="41" spans="3:39" ht="21" customHeight="1" x14ac:dyDescent="0.2">
      <c r="C41" s="41">
        <v>225</v>
      </c>
      <c r="D41" s="35">
        <v>225</v>
      </c>
      <c r="E41" s="279">
        <v>1750000</v>
      </c>
      <c r="F41" s="279"/>
      <c r="G41" s="279"/>
      <c r="I41" s="280"/>
      <c r="J41" s="280"/>
      <c r="K41" s="280"/>
      <c r="L41" s="280"/>
      <c r="M41" s="280"/>
      <c r="N41" s="280"/>
      <c r="O41" s="280"/>
      <c r="P41" s="280"/>
      <c r="Q41" s="280"/>
      <c r="R41" s="280"/>
      <c r="S41" s="281"/>
      <c r="T41" s="212"/>
      <c r="U41" s="282"/>
      <c r="V41" s="283"/>
      <c r="W41" s="284"/>
      <c r="X41" s="283"/>
      <c r="Y41" s="283"/>
      <c r="Z41" s="285"/>
      <c r="AA41" s="286"/>
      <c r="AB41" s="287"/>
      <c r="AC41" s="286"/>
      <c r="AD41" s="288"/>
      <c r="AE41" s="289"/>
      <c r="AF41" s="290"/>
      <c r="AG41" s="289"/>
      <c r="AH41" s="289"/>
      <c r="AI41" s="141"/>
      <c r="AJ41" s="138"/>
      <c r="AK41" s="138"/>
      <c r="AL41" s="138"/>
      <c r="AM41" s="139"/>
    </row>
    <row r="42" spans="3:39" ht="21" customHeight="1" x14ac:dyDescent="0.2">
      <c r="C42" s="41">
        <v>234</v>
      </c>
      <c r="D42" s="35">
        <v>234</v>
      </c>
      <c r="E42" s="279">
        <v>550000</v>
      </c>
      <c r="F42" s="279"/>
      <c r="G42" s="279"/>
      <c r="I42" s="280"/>
      <c r="J42" s="280"/>
      <c r="K42" s="280"/>
      <c r="L42" s="280"/>
      <c r="M42" s="280"/>
      <c r="N42" s="280"/>
      <c r="O42" s="280"/>
      <c r="P42" s="280"/>
      <c r="Q42" s="280"/>
      <c r="R42" s="280"/>
      <c r="S42" s="281"/>
      <c r="T42" s="212"/>
      <c r="U42" s="282"/>
      <c r="V42" s="283"/>
      <c r="W42" s="284"/>
      <c r="X42" s="283"/>
      <c r="Y42" s="283"/>
      <c r="Z42" s="285"/>
      <c r="AA42" s="286"/>
      <c r="AB42" s="287"/>
      <c r="AC42" s="286"/>
      <c r="AD42" s="288"/>
      <c r="AE42" s="289"/>
      <c r="AF42" s="290"/>
      <c r="AG42" s="289"/>
      <c r="AH42" s="289"/>
      <c r="AI42" s="141"/>
      <c r="AJ42" s="138"/>
      <c r="AK42" s="138"/>
      <c r="AL42" s="138"/>
      <c r="AM42" s="139"/>
    </row>
    <row r="43" spans="3:39" ht="53.1" customHeight="1" x14ac:dyDescent="0.2">
      <c r="C43" s="41">
        <v>243</v>
      </c>
      <c r="D43" s="35">
        <v>243</v>
      </c>
      <c r="E43" s="412">
        <v>0</v>
      </c>
      <c r="U43" s="282"/>
      <c r="V43" s="283"/>
      <c r="W43" s="284"/>
      <c r="X43" s="283"/>
      <c r="Y43" s="283"/>
      <c r="Z43" s="285"/>
      <c r="AA43" s="286"/>
      <c r="AB43" s="287"/>
      <c r="AC43" s="286"/>
      <c r="AD43" s="288"/>
      <c r="AE43" s="289"/>
      <c r="AF43" s="290"/>
      <c r="AG43" s="289"/>
      <c r="AH43" s="289"/>
      <c r="AI43" s="141"/>
      <c r="AJ43" s="138"/>
      <c r="AK43" s="138"/>
      <c r="AL43" s="138"/>
      <c r="AM43" s="139"/>
    </row>
    <row r="44" spans="3:39" x14ac:dyDescent="0.2">
      <c r="C44" s="35">
        <v>261</v>
      </c>
      <c r="D44" s="35">
        <v>261</v>
      </c>
      <c r="E44" s="412">
        <v>3500000</v>
      </c>
      <c r="AA44" s="139"/>
      <c r="AB44" s="139"/>
      <c r="AC44" s="141"/>
      <c r="AD44" s="141"/>
      <c r="AE44" s="200"/>
      <c r="AF44" s="242"/>
      <c r="AG44" s="200"/>
      <c r="AH44" s="200"/>
      <c r="AI44" s="141"/>
      <c r="AJ44" s="138"/>
      <c r="AK44" s="138"/>
      <c r="AL44" s="138"/>
      <c r="AM44" s="139"/>
    </row>
    <row r="45" spans="3:39" x14ac:dyDescent="0.2">
      <c r="C45" s="35">
        <v>279</v>
      </c>
      <c r="D45" s="35">
        <v>279</v>
      </c>
      <c r="E45" s="412">
        <v>726000</v>
      </c>
      <c r="AA45" s="139"/>
      <c r="AB45" s="139"/>
      <c r="AC45" s="141"/>
      <c r="AD45" s="141"/>
      <c r="AE45" s="200"/>
      <c r="AF45" s="242"/>
      <c r="AG45" s="200"/>
      <c r="AH45" s="200"/>
      <c r="AI45" s="141"/>
      <c r="AJ45" s="138"/>
      <c r="AK45" s="138"/>
      <c r="AL45" s="138"/>
      <c r="AM45" s="139"/>
    </row>
    <row r="46" spans="3:39" x14ac:dyDescent="0.2">
      <c r="C46" s="35">
        <v>333</v>
      </c>
      <c r="D46" s="35">
        <v>333</v>
      </c>
      <c r="E46" s="412">
        <v>400000</v>
      </c>
      <c r="AA46" s="139"/>
      <c r="AB46" s="139"/>
      <c r="AC46" s="141"/>
      <c r="AD46" s="141"/>
      <c r="AE46" s="200"/>
      <c r="AF46" s="242"/>
      <c r="AG46" s="200"/>
      <c r="AH46" s="200"/>
      <c r="AI46" s="141"/>
      <c r="AJ46" s="138"/>
      <c r="AK46" s="138"/>
      <c r="AL46" s="138"/>
      <c r="AM46" s="139"/>
    </row>
    <row r="47" spans="3:39" x14ac:dyDescent="0.2">
      <c r="C47" s="35">
        <v>355</v>
      </c>
      <c r="D47" s="35">
        <v>355</v>
      </c>
      <c r="E47" s="412">
        <v>150000</v>
      </c>
      <c r="AA47" s="139"/>
      <c r="AB47" s="139"/>
      <c r="AC47" s="141"/>
      <c r="AD47" s="141"/>
      <c r="AE47" s="200"/>
      <c r="AF47" s="242"/>
      <c r="AG47" s="200"/>
      <c r="AH47" s="200"/>
      <c r="AI47" s="141"/>
      <c r="AJ47" s="138"/>
      <c r="AK47" s="138"/>
      <c r="AL47" s="138"/>
      <c r="AM47" s="139"/>
    </row>
    <row r="48" spans="3:39" x14ac:dyDescent="0.2">
      <c r="C48" s="35">
        <v>387</v>
      </c>
      <c r="D48" s="35">
        <v>387</v>
      </c>
      <c r="E48" s="412">
        <v>400000</v>
      </c>
      <c r="AA48" s="139"/>
      <c r="AB48" s="139"/>
      <c r="AC48" s="141"/>
      <c r="AD48" s="141"/>
      <c r="AE48" s="200"/>
      <c r="AF48" s="242"/>
      <c r="AG48" s="200"/>
      <c r="AH48" s="200"/>
      <c r="AI48" s="141"/>
      <c r="AJ48" s="138"/>
      <c r="AK48" s="138"/>
      <c r="AL48" s="138"/>
      <c r="AM48" s="139"/>
    </row>
    <row r="49" spans="3:38" x14ac:dyDescent="0.2">
      <c r="C49" s="35">
        <v>414</v>
      </c>
      <c r="D49" s="35">
        <v>414</v>
      </c>
      <c r="E49" s="412">
        <v>500000</v>
      </c>
      <c r="AA49" s="139"/>
      <c r="AB49" s="139"/>
      <c r="AC49" s="141"/>
      <c r="AD49" s="141"/>
      <c r="AE49" s="200"/>
      <c r="AF49" s="242"/>
      <c r="AG49" s="200"/>
      <c r="AH49" s="200"/>
      <c r="AI49" s="144"/>
      <c r="AJ49" s="36"/>
      <c r="AK49" s="36"/>
      <c r="AL49" s="36"/>
    </row>
    <row r="50" spans="3:38" x14ac:dyDescent="0.2">
      <c r="C50" s="35">
        <v>441</v>
      </c>
      <c r="D50" s="35">
        <v>441</v>
      </c>
      <c r="E50" s="412">
        <v>200000</v>
      </c>
      <c r="AA50" s="145"/>
      <c r="AB50" s="145"/>
      <c r="AC50" s="144"/>
      <c r="AD50" s="144"/>
      <c r="AE50" s="201"/>
      <c r="AF50" s="243"/>
      <c r="AG50" s="201"/>
      <c r="AH50" s="201"/>
      <c r="AI50" s="36"/>
      <c r="AJ50" s="36"/>
      <c r="AK50" s="36"/>
      <c r="AL50" s="36"/>
    </row>
    <row r="51" spans="3:38" x14ac:dyDescent="0.2">
      <c r="C51" s="35">
        <v>472</v>
      </c>
      <c r="D51" s="35">
        <v>472</v>
      </c>
      <c r="E51" s="412">
        <v>0</v>
      </c>
      <c r="AB51" s="213"/>
      <c r="AC51" s="214"/>
      <c r="AD51" s="214"/>
      <c r="AE51" s="215"/>
      <c r="AF51" s="244"/>
      <c r="AG51" s="215"/>
      <c r="AH51" s="215"/>
      <c r="AI51" s="36"/>
      <c r="AJ51" s="36"/>
      <c r="AK51" s="36"/>
      <c r="AL51" s="36"/>
    </row>
    <row r="52" spans="3:38" x14ac:dyDescent="0.2">
      <c r="C52" s="35">
        <v>513</v>
      </c>
      <c r="D52" s="35">
        <v>513</v>
      </c>
      <c r="E52" s="412">
        <v>320000</v>
      </c>
      <c r="AB52" s="213"/>
      <c r="AC52" s="214"/>
      <c r="AD52" s="214"/>
      <c r="AE52" s="215"/>
      <c r="AF52" s="244"/>
      <c r="AG52" s="215"/>
      <c r="AH52" s="215"/>
      <c r="AI52" s="36"/>
      <c r="AJ52" s="36"/>
      <c r="AK52" s="36"/>
      <c r="AL52" s="36"/>
    </row>
    <row r="53" spans="3:38" x14ac:dyDescent="0.2">
      <c r="C53" s="35">
        <v>540</v>
      </c>
      <c r="D53" s="35">
        <v>540</v>
      </c>
      <c r="E53" s="412">
        <v>305000</v>
      </c>
      <c r="AB53" s="213"/>
      <c r="AC53" s="214"/>
      <c r="AD53" s="214"/>
      <c r="AE53" s="215"/>
      <c r="AF53" s="244"/>
      <c r="AG53" s="215"/>
      <c r="AH53" s="215"/>
      <c r="AI53" s="36"/>
      <c r="AJ53" s="36"/>
      <c r="AK53" s="36"/>
      <c r="AL53" s="36"/>
    </row>
    <row r="54" spans="3:38" ht="48" customHeight="1" x14ac:dyDescent="0.2">
      <c r="C54" s="35">
        <v>549</v>
      </c>
      <c r="D54" s="35">
        <v>549</v>
      </c>
      <c r="E54" s="412">
        <v>400000</v>
      </c>
      <c r="AB54" s="213"/>
      <c r="AC54" s="432"/>
      <c r="AD54" s="432"/>
      <c r="AE54" s="432"/>
      <c r="AF54" s="244"/>
      <c r="AG54" s="215"/>
      <c r="AH54" s="215"/>
    </row>
    <row r="55" spans="3:38" x14ac:dyDescent="0.2">
      <c r="C55" s="35">
        <v>576</v>
      </c>
      <c r="D55" s="35">
        <v>576</v>
      </c>
      <c r="E55" s="412">
        <v>475000</v>
      </c>
      <c r="AB55" s="213"/>
      <c r="AC55" s="216"/>
      <c r="AD55" s="216"/>
      <c r="AE55" s="216"/>
      <c r="AF55" s="245"/>
      <c r="AG55" s="216"/>
      <c r="AH55" s="216"/>
    </row>
    <row r="56" spans="3:38" x14ac:dyDescent="0.2">
      <c r="C56" s="35">
        <v>585</v>
      </c>
      <c r="D56" s="35">
        <v>585</v>
      </c>
      <c r="E56" s="412">
        <v>300000</v>
      </c>
      <c r="AB56" s="213"/>
      <c r="AC56" s="213"/>
      <c r="AD56" s="213"/>
      <c r="AE56" s="216"/>
      <c r="AF56" s="245"/>
      <c r="AG56" s="216"/>
      <c r="AH56" s="216"/>
    </row>
    <row r="57" spans="3:38" x14ac:dyDescent="0.2">
      <c r="C57" s="35">
        <v>594</v>
      </c>
      <c r="D57" s="35">
        <v>594</v>
      </c>
      <c r="E57" s="412">
        <v>275000</v>
      </c>
      <c r="AB57" s="213"/>
      <c r="AC57" s="213"/>
      <c r="AD57" s="213"/>
      <c r="AE57" s="216"/>
      <c r="AF57" s="245"/>
      <c r="AG57" s="216"/>
      <c r="AH57" s="216"/>
    </row>
    <row r="58" spans="3:38" x14ac:dyDescent="0.2">
      <c r="C58" s="35">
        <v>603</v>
      </c>
      <c r="D58" s="35">
        <v>603</v>
      </c>
      <c r="E58" s="412">
        <v>300000</v>
      </c>
    </row>
    <row r="59" spans="3:38" x14ac:dyDescent="0.2">
      <c r="C59" s="35">
        <v>609</v>
      </c>
      <c r="D59" s="35">
        <v>609</v>
      </c>
      <c r="E59" s="412">
        <v>700000</v>
      </c>
    </row>
    <row r="60" spans="3:38" x14ac:dyDescent="0.2">
      <c r="C60" s="35">
        <v>621</v>
      </c>
      <c r="D60" s="35">
        <v>621</v>
      </c>
      <c r="E60" s="412">
        <v>1000000</v>
      </c>
    </row>
    <row r="61" spans="3:38" x14ac:dyDescent="0.2">
      <c r="C61" s="35">
        <v>657</v>
      </c>
      <c r="D61" s="35">
        <v>657</v>
      </c>
      <c r="E61" s="412">
        <v>584000</v>
      </c>
    </row>
    <row r="62" spans="3:38" x14ac:dyDescent="0.2">
      <c r="C62" s="35">
        <v>720</v>
      </c>
      <c r="D62" s="35">
        <v>720</v>
      </c>
      <c r="E62" s="412">
        <v>500000</v>
      </c>
    </row>
    <row r="63" spans="3:38" x14ac:dyDescent="0.2">
      <c r="C63" s="35">
        <v>729</v>
      </c>
      <c r="D63" s="35">
        <v>729</v>
      </c>
      <c r="E63" s="412">
        <v>500000</v>
      </c>
    </row>
    <row r="64" spans="3:38" x14ac:dyDescent="0.2">
      <c r="C64" s="35">
        <v>747</v>
      </c>
      <c r="D64" s="35">
        <v>747</v>
      </c>
      <c r="E64" s="412">
        <v>450000</v>
      </c>
    </row>
    <row r="65" spans="3:5" x14ac:dyDescent="0.2">
      <c r="C65" s="35">
        <v>819</v>
      </c>
      <c r="D65" s="35">
        <v>819</v>
      </c>
      <c r="E65" s="412">
        <v>300000</v>
      </c>
    </row>
    <row r="66" spans="3:5" x14ac:dyDescent="0.2">
      <c r="C66" s="35">
        <v>846</v>
      </c>
      <c r="D66" s="35">
        <v>846</v>
      </c>
      <c r="E66" s="412">
        <v>500000</v>
      </c>
    </row>
    <row r="67" spans="3:5" x14ac:dyDescent="0.2">
      <c r="C67" s="35">
        <v>873</v>
      </c>
      <c r="D67" s="35">
        <v>873</v>
      </c>
      <c r="E67" s="412">
        <v>300000</v>
      </c>
    </row>
    <row r="68" spans="3:5" x14ac:dyDescent="0.2">
      <c r="C68" s="35">
        <v>882</v>
      </c>
      <c r="D68" s="35">
        <v>882</v>
      </c>
      <c r="E68" s="412">
        <v>1500000</v>
      </c>
    </row>
    <row r="69" spans="3:5" x14ac:dyDescent="0.2">
      <c r="C69" s="35">
        <v>914</v>
      </c>
      <c r="D69" s="35">
        <v>914</v>
      </c>
      <c r="E69" s="412">
        <v>305000</v>
      </c>
    </row>
    <row r="70" spans="3:5" x14ac:dyDescent="0.2">
      <c r="C70" s="35">
        <v>916</v>
      </c>
      <c r="D70" s="35">
        <v>916</v>
      </c>
      <c r="E70" s="412">
        <v>400000</v>
      </c>
    </row>
    <row r="71" spans="3:5" x14ac:dyDescent="0.2">
      <c r="C71" s="35">
        <v>918</v>
      </c>
      <c r="D71" s="35">
        <v>918</v>
      </c>
      <c r="E71" s="412">
        <v>543000</v>
      </c>
    </row>
    <row r="72" spans="3:5" x14ac:dyDescent="0.2">
      <c r="C72" s="35">
        <v>936</v>
      </c>
      <c r="D72" s="35">
        <v>936</v>
      </c>
      <c r="E72" s="412">
        <v>550000</v>
      </c>
    </row>
    <row r="73" spans="3:5" x14ac:dyDescent="0.2">
      <c r="C73" s="35">
        <v>977</v>
      </c>
      <c r="D73" s="35">
        <v>977</v>
      </c>
      <c r="E73" s="412">
        <v>303000</v>
      </c>
    </row>
    <row r="74" spans="3:5" x14ac:dyDescent="0.2">
      <c r="C74" s="35">
        <v>981</v>
      </c>
      <c r="D74" s="35">
        <v>981</v>
      </c>
      <c r="E74" s="412">
        <v>600000</v>
      </c>
    </row>
    <row r="75" spans="3:5" x14ac:dyDescent="0.2">
      <c r="C75" s="35">
        <v>999</v>
      </c>
      <c r="D75" s="35">
        <v>999</v>
      </c>
      <c r="E75" s="412">
        <v>1340000</v>
      </c>
    </row>
    <row r="76" spans="3:5" x14ac:dyDescent="0.2">
      <c r="C76" s="35">
        <v>1044</v>
      </c>
      <c r="D76" s="35">
        <v>1044</v>
      </c>
      <c r="E76" s="412">
        <v>1950000</v>
      </c>
    </row>
    <row r="77" spans="3:5" x14ac:dyDescent="0.2">
      <c r="C77" s="35">
        <v>1053</v>
      </c>
      <c r="D77" s="35">
        <v>1053</v>
      </c>
      <c r="E77" s="412">
        <v>12999941</v>
      </c>
    </row>
    <row r="78" spans="3:5" x14ac:dyDescent="0.2">
      <c r="C78" s="35">
        <v>1062</v>
      </c>
      <c r="D78" s="35">
        <v>1062</v>
      </c>
      <c r="E78" s="412">
        <v>834998</v>
      </c>
    </row>
    <row r="79" spans="3:5" x14ac:dyDescent="0.2">
      <c r="C79" s="35">
        <v>1071</v>
      </c>
      <c r="D79" s="35">
        <v>1071</v>
      </c>
      <c r="E79" s="412">
        <v>750000</v>
      </c>
    </row>
    <row r="80" spans="3:5" x14ac:dyDescent="0.2">
      <c r="C80" s="35">
        <v>1079</v>
      </c>
      <c r="D80" s="35">
        <v>1079</v>
      </c>
      <c r="E80" s="412">
        <v>360000</v>
      </c>
    </row>
    <row r="81" spans="3:5" x14ac:dyDescent="0.2">
      <c r="C81" s="35">
        <v>1080</v>
      </c>
      <c r="D81" s="35">
        <v>1080</v>
      </c>
      <c r="E81" s="412">
        <v>130000</v>
      </c>
    </row>
    <row r="82" spans="3:5" x14ac:dyDescent="0.2">
      <c r="C82" s="35">
        <v>1082</v>
      </c>
      <c r="D82" s="35">
        <v>1082</v>
      </c>
      <c r="E82" s="412">
        <v>250000</v>
      </c>
    </row>
    <row r="83" spans="3:5" x14ac:dyDescent="0.2">
      <c r="C83" s="35">
        <v>1089</v>
      </c>
      <c r="D83" s="35">
        <v>1089</v>
      </c>
      <c r="E83" s="412">
        <v>390000</v>
      </c>
    </row>
    <row r="84" spans="3:5" x14ac:dyDescent="0.2">
      <c r="C84" s="35">
        <v>1093</v>
      </c>
      <c r="D84" s="35">
        <v>1093</v>
      </c>
      <c r="E84" s="412">
        <v>410000</v>
      </c>
    </row>
    <row r="85" spans="3:5" x14ac:dyDescent="0.2">
      <c r="C85" s="67">
        <v>1095</v>
      </c>
      <c r="D85" s="35">
        <v>1095</v>
      </c>
      <c r="E85" s="412">
        <v>500000</v>
      </c>
    </row>
    <row r="86" spans="3:5" x14ac:dyDescent="0.2">
      <c r="C86" s="67">
        <v>1107</v>
      </c>
      <c r="D86" s="35">
        <v>1107</v>
      </c>
      <c r="E86" s="412">
        <v>200000</v>
      </c>
    </row>
    <row r="87" spans="3:5" x14ac:dyDescent="0.2">
      <c r="C87" s="67">
        <v>1116</v>
      </c>
      <c r="D87" s="35">
        <v>1116</v>
      </c>
      <c r="E87" s="412">
        <v>1300000</v>
      </c>
    </row>
    <row r="88" spans="3:5" x14ac:dyDescent="0.2">
      <c r="C88" s="67">
        <v>1134</v>
      </c>
      <c r="D88" s="35">
        <v>1134</v>
      </c>
      <c r="E88" s="412">
        <v>230000</v>
      </c>
    </row>
    <row r="89" spans="3:5" x14ac:dyDescent="0.2">
      <c r="C89" s="67">
        <v>1152</v>
      </c>
      <c r="D89" s="35">
        <v>1152</v>
      </c>
      <c r="E89" s="412">
        <v>550000</v>
      </c>
    </row>
    <row r="90" spans="3:5" x14ac:dyDescent="0.2">
      <c r="C90" s="67">
        <v>1197</v>
      </c>
      <c r="D90" s="35">
        <v>1197</v>
      </c>
      <c r="E90" s="412">
        <v>1000000</v>
      </c>
    </row>
    <row r="91" spans="3:5" x14ac:dyDescent="0.2">
      <c r="C91" s="67">
        <v>1206</v>
      </c>
      <c r="D91" s="35">
        <v>1206</v>
      </c>
      <c r="E91" s="412">
        <v>750000</v>
      </c>
    </row>
    <row r="92" spans="3:5" x14ac:dyDescent="0.2">
      <c r="C92" s="67">
        <v>1211</v>
      </c>
      <c r="D92" s="35">
        <v>1211</v>
      </c>
      <c r="E92" s="412">
        <v>800000</v>
      </c>
    </row>
    <row r="93" spans="3:5" x14ac:dyDescent="0.2">
      <c r="C93" s="67">
        <v>1215</v>
      </c>
      <c r="D93" s="35">
        <v>1215</v>
      </c>
      <c r="E93" s="412">
        <v>195000</v>
      </c>
    </row>
    <row r="94" spans="3:5" x14ac:dyDescent="0.2">
      <c r="C94" s="67">
        <v>1218</v>
      </c>
      <c r="D94" s="35">
        <v>1218</v>
      </c>
      <c r="E94" s="412">
        <v>175000</v>
      </c>
    </row>
    <row r="95" spans="3:5" x14ac:dyDescent="0.2">
      <c r="C95" s="35">
        <v>1221</v>
      </c>
      <c r="D95" s="35">
        <v>1221</v>
      </c>
      <c r="E95" s="412">
        <v>2400000</v>
      </c>
    </row>
    <row r="96" spans="3:5" x14ac:dyDescent="0.2">
      <c r="C96" s="35">
        <v>1233</v>
      </c>
      <c r="D96" s="35">
        <v>1233</v>
      </c>
      <c r="E96" s="412">
        <v>822500</v>
      </c>
    </row>
    <row r="97" spans="3:5" x14ac:dyDescent="0.2">
      <c r="C97" s="35">
        <v>1278</v>
      </c>
      <c r="D97" s="35">
        <v>1278</v>
      </c>
      <c r="E97" s="412">
        <v>1250000</v>
      </c>
    </row>
    <row r="98" spans="3:5" x14ac:dyDescent="0.2">
      <c r="C98" s="35">
        <v>1332</v>
      </c>
      <c r="D98" s="35">
        <v>1332</v>
      </c>
      <c r="E98" s="412">
        <v>450000</v>
      </c>
    </row>
    <row r="99" spans="3:5" x14ac:dyDescent="0.2">
      <c r="C99" s="35">
        <v>1337</v>
      </c>
      <c r="D99" s="35">
        <v>1337</v>
      </c>
      <c r="E99" s="412">
        <v>4545000</v>
      </c>
    </row>
    <row r="100" spans="3:5" x14ac:dyDescent="0.2">
      <c r="C100" s="35">
        <v>1350</v>
      </c>
      <c r="D100" s="35">
        <v>1350</v>
      </c>
      <c r="E100" s="412">
        <v>366000</v>
      </c>
    </row>
    <row r="101" spans="3:5" x14ac:dyDescent="0.2">
      <c r="C101" s="35">
        <v>1359</v>
      </c>
      <c r="D101" s="35">
        <v>1359</v>
      </c>
      <c r="E101" s="412">
        <v>500000</v>
      </c>
    </row>
    <row r="102" spans="3:5" x14ac:dyDescent="0.2">
      <c r="C102" s="35">
        <v>1368</v>
      </c>
      <c r="D102" s="35">
        <v>1368</v>
      </c>
      <c r="E102" s="412">
        <v>270000</v>
      </c>
    </row>
    <row r="103" spans="3:5" x14ac:dyDescent="0.2">
      <c r="C103" s="35">
        <v>1413</v>
      </c>
      <c r="D103" s="35">
        <v>1413</v>
      </c>
      <c r="E103" s="412">
        <v>300000</v>
      </c>
    </row>
    <row r="104" spans="3:5" x14ac:dyDescent="0.2">
      <c r="C104" s="35">
        <v>1431</v>
      </c>
      <c r="D104" s="35">
        <v>1431</v>
      </c>
      <c r="E104" s="412">
        <v>200000</v>
      </c>
    </row>
    <row r="105" spans="3:5" x14ac:dyDescent="0.2">
      <c r="C105" s="35">
        <v>1476</v>
      </c>
      <c r="D105" s="35">
        <v>1476</v>
      </c>
      <c r="E105" s="412">
        <v>3000000</v>
      </c>
    </row>
    <row r="106" spans="3:5" x14ac:dyDescent="0.2">
      <c r="C106" s="35">
        <v>1503</v>
      </c>
      <c r="D106" s="35">
        <v>1503</v>
      </c>
      <c r="E106" s="412">
        <v>2000000</v>
      </c>
    </row>
    <row r="107" spans="3:5" x14ac:dyDescent="0.2">
      <c r="C107" s="35">
        <v>1576</v>
      </c>
      <c r="D107" s="35">
        <v>1576</v>
      </c>
      <c r="E107" s="412">
        <v>3794400</v>
      </c>
    </row>
    <row r="108" spans="3:5" x14ac:dyDescent="0.2">
      <c r="C108" s="35">
        <v>1602</v>
      </c>
      <c r="D108" s="35">
        <v>1602</v>
      </c>
      <c r="E108" s="412">
        <v>558300</v>
      </c>
    </row>
    <row r="109" spans="3:5" x14ac:dyDescent="0.2">
      <c r="C109" s="35">
        <v>1611</v>
      </c>
      <c r="D109" s="35">
        <v>1611</v>
      </c>
      <c r="E109" s="412">
        <v>8000000</v>
      </c>
    </row>
    <row r="110" spans="3:5" x14ac:dyDescent="0.2">
      <c r="C110" s="35">
        <v>1619</v>
      </c>
      <c r="D110" s="35">
        <v>1619</v>
      </c>
      <c r="E110" s="412">
        <v>545000</v>
      </c>
    </row>
    <row r="111" spans="3:5" x14ac:dyDescent="0.2">
      <c r="C111" s="35">
        <v>1638</v>
      </c>
      <c r="D111" s="35">
        <v>1638</v>
      </c>
      <c r="E111" s="412">
        <v>1050000</v>
      </c>
    </row>
    <row r="112" spans="3:5" x14ac:dyDescent="0.2">
      <c r="C112" s="35">
        <v>1675</v>
      </c>
      <c r="D112" s="35">
        <v>1675</v>
      </c>
      <c r="E112" s="412">
        <v>100000</v>
      </c>
    </row>
    <row r="113" spans="3:5" x14ac:dyDescent="0.2">
      <c r="C113" s="35">
        <v>1701</v>
      </c>
      <c r="D113" s="35">
        <v>1701</v>
      </c>
      <c r="E113" s="412">
        <v>650000</v>
      </c>
    </row>
    <row r="114" spans="3:5" x14ac:dyDescent="0.2">
      <c r="C114" s="35">
        <v>1719</v>
      </c>
      <c r="D114" s="35">
        <v>1719</v>
      </c>
      <c r="E114" s="412">
        <v>347539</v>
      </c>
    </row>
    <row r="115" spans="3:5" x14ac:dyDescent="0.2">
      <c r="C115" s="35">
        <v>1737</v>
      </c>
      <c r="D115" s="35">
        <v>1737</v>
      </c>
      <c r="E115" s="412">
        <v>20000000</v>
      </c>
    </row>
    <row r="116" spans="3:5" x14ac:dyDescent="0.2">
      <c r="C116" s="35">
        <v>1782</v>
      </c>
      <c r="D116" s="35">
        <v>1782</v>
      </c>
      <c r="E116" s="412">
        <v>0</v>
      </c>
    </row>
    <row r="117" spans="3:5" x14ac:dyDescent="0.2">
      <c r="C117" s="35">
        <v>1791</v>
      </c>
      <c r="D117" s="35">
        <v>1791</v>
      </c>
      <c r="E117" s="412">
        <v>585000</v>
      </c>
    </row>
    <row r="118" spans="3:5" x14ac:dyDescent="0.2">
      <c r="C118" s="35">
        <v>1854</v>
      </c>
      <c r="D118" s="35">
        <v>1854</v>
      </c>
      <c r="E118" s="412"/>
    </row>
    <row r="119" spans="3:5" x14ac:dyDescent="0.2">
      <c r="C119" s="35">
        <v>1863</v>
      </c>
      <c r="D119" s="35">
        <v>1863</v>
      </c>
      <c r="E119" s="412">
        <v>6275000</v>
      </c>
    </row>
    <row r="120" spans="3:5" x14ac:dyDescent="0.2">
      <c r="C120" s="35">
        <v>1908</v>
      </c>
      <c r="D120" s="35">
        <v>1908</v>
      </c>
      <c r="E120" s="412">
        <v>487000</v>
      </c>
    </row>
    <row r="121" spans="3:5" x14ac:dyDescent="0.2">
      <c r="C121" s="35">
        <v>1917</v>
      </c>
      <c r="D121" s="35">
        <v>1917</v>
      </c>
      <c r="E121" s="412">
        <v>346750</v>
      </c>
    </row>
    <row r="122" spans="3:5" x14ac:dyDescent="0.2">
      <c r="C122" s="35">
        <v>1926</v>
      </c>
      <c r="D122" s="35">
        <v>1926</v>
      </c>
      <c r="E122" s="412">
        <v>300000</v>
      </c>
    </row>
    <row r="123" spans="3:5" x14ac:dyDescent="0.2">
      <c r="C123" s="35">
        <v>1935</v>
      </c>
      <c r="D123" s="35">
        <v>6536</v>
      </c>
      <c r="E123" s="412">
        <v>600000</v>
      </c>
    </row>
    <row r="124" spans="3:5" x14ac:dyDescent="0.2">
      <c r="C124" s="35">
        <v>1944</v>
      </c>
      <c r="D124" s="35">
        <v>1944</v>
      </c>
      <c r="E124" s="412">
        <v>700000</v>
      </c>
    </row>
    <row r="125" spans="3:5" x14ac:dyDescent="0.2">
      <c r="C125" s="35">
        <v>1953</v>
      </c>
      <c r="D125" s="35">
        <v>1953</v>
      </c>
      <c r="E125" s="412">
        <v>425000</v>
      </c>
    </row>
    <row r="126" spans="3:5" x14ac:dyDescent="0.2">
      <c r="C126" s="35">
        <v>1963</v>
      </c>
      <c r="D126" s="35">
        <v>1963</v>
      </c>
      <c r="E126" s="412">
        <v>350000</v>
      </c>
    </row>
    <row r="127" spans="3:5" x14ac:dyDescent="0.2">
      <c r="C127" s="35">
        <v>1965</v>
      </c>
      <c r="D127" s="35">
        <v>1965</v>
      </c>
      <c r="E127" s="412">
        <v>190000</v>
      </c>
    </row>
    <row r="128" spans="3:5" x14ac:dyDescent="0.2">
      <c r="C128" s="35">
        <v>1970</v>
      </c>
      <c r="D128" s="35">
        <v>1970</v>
      </c>
      <c r="E128" s="412">
        <v>382000</v>
      </c>
    </row>
    <row r="129" spans="3:5" x14ac:dyDescent="0.2">
      <c r="C129" s="35">
        <v>1972</v>
      </c>
      <c r="D129" s="35">
        <v>1972</v>
      </c>
      <c r="E129" s="412">
        <v>205000</v>
      </c>
    </row>
    <row r="130" spans="3:5" x14ac:dyDescent="0.2">
      <c r="C130" s="35">
        <v>1975</v>
      </c>
      <c r="D130" s="35">
        <v>1975</v>
      </c>
      <c r="E130" s="412">
        <v>475000</v>
      </c>
    </row>
    <row r="131" spans="3:5" x14ac:dyDescent="0.2">
      <c r="C131" s="35">
        <v>1989</v>
      </c>
      <c r="D131" s="35">
        <v>1989</v>
      </c>
      <c r="E131" s="412">
        <v>85000</v>
      </c>
    </row>
    <row r="132" spans="3:5" x14ac:dyDescent="0.2">
      <c r="C132" s="35">
        <v>2007</v>
      </c>
      <c r="D132" s="35">
        <v>2007</v>
      </c>
      <c r="E132" s="412">
        <v>584999</v>
      </c>
    </row>
    <row r="133" spans="3:5" x14ac:dyDescent="0.2">
      <c r="C133" s="35">
        <v>2088</v>
      </c>
      <c r="D133" s="35">
        <v>2088</v>
      </c>
      <c r="E133" s="412">
        <v>515000</v>
      </c>
    </row>
    <row r="134" spans="3:5" x14ac:dyDescent="0.2">
      <c r="C134" s="35">
        <v>2097</v>
      </c>
      <c r="D134" s="35">
        <v>2097</v>
      </c>
      <c r="E134" s="412">
        <v>350000</v>
      </c>
    </row>
    <row r="135" spans="3:5" x14ac:dyDescent="0.2">
      <c r="C135" s="35">
        <v>2113</v>
      </c>
      <c r="D135" s="35">
        <v>2113</v>
      </c>
      <c r="E135" s="412">
        <v>55000</v>
      </c>
    </row>
    <row r="136" spans="3:5" x14ac:dyDescent="0.2">
      <c r="C136" s="35">
        <v>2124</v>
      </c>
      <c r="D136" s="35">
        <v>2124</v>
      </c>
      <c r="E136" s="412">
        <v>400000</v>
      </c>
    </row>
    <row r="137" spans="3:5" x14ac:dyDescent="0.2">
      <c r="C137" s="35">
        <v>2151</v>
      </c>
      <c r="D137" s="35">
        <v>2151</v>
      </c>
      <c r="E137" s="412">
        <v>185000</v>
      </c>
    </row>
    <row r="138" spans="3:5" x14ac:dyDescent="0.2">
      <c r="C138" s="35">
        <v>2169</v>
      </c>
      <c r="D138" s="35">
        <v>2169</v>
      </c>
      <c r="E138" s="412">
        <v>0</v>
      </c>
    </row>
    <row r="139" spans="3:5" x14ac:dyDescent="0.2">
      <c r="C139" s="35">
        <v>2295</v>
      </c>
      <c r="D139" s="35">
        <v>2295</v>
      </c>
      <c r="E139" s="412">
        <v>625000</v>
      </c>
    </row>
    <row r="140" spans="3:5" x14ac:dyDescent="0.2">
      <c r="C140" s="35">
        <v>2313</v>
      </c>
      <c r="D140" s="35">
        <v>2313</v>
      </c>
      <c r="E140" s="412">
        <v>1300000</v>
      </c>
    </row>
    <row r="141" spans="3:5" x14ac:dyDescent="0.2">
      <c r="C141" s="35">
        <v>2322</v>
      </c>
      <c r="D141" s="35">
        <v>2322</v>
      </c>
      <c r="E141" s="412">
        <v>542000</v>
      </c>
    </row>
    <row r="142" spans="3:5" x14ac:dyDescent="0.2">
      <c r="C142" s="35">
        <v>2369</v>
      </c>
      <c r="D142" s="35">
        <v>2369</v>
      </c>
      <c r="E142" s="412">
        <v>350000</v>
      </c>
    </row>
    <row r="143" spans="3:5" x14ac:dyDescent="0.2">
      <c r="C143" s="35">
        <v>2376</v>
      </c>
      <c r="D143" s="35">
        <v>2376</v>
      </c>
      <c r="E143" s="412">
        <v>259873</v>
      </c>
    </row>
    <row r="144" spans="3:5" x14ac:dyDescent="0.2">
      <c r="C144" s="35">
        <v>2403</v>
      </c>
      <c r="D144" s="35">
        <v>2403</v>
      </c>
      <c r="E144" s="412">
        <v>803000</v>
      </c>
    </row>
    <row r="145" spans="3:5" x14ac:dyDescent="0.2">
      <c r="C145" s="35">
        <v>2457</v>
      </c>
      <c r="D145" s="35">
        <v>2457</v>
      </c>
      <c r="E145" s="412">
        <v>330000</v>
      </c>
    </row>
    <row r="146" spans="3:5" x14ac:dyDescent="0.2">
      <c r="C146" s="35">
        <v>2466</v>
      </c>
      <c r="D146" s="35">
        <v>2466</v>
      </c>
      <c r="E146" s="412">
        <v>0</v>
      </c>
    </row>
    <row r="147" spans="3:5" x14ac:dyDescent="0.2">
      <c r="C147" s="35">
        <v>2493</v>
      </c>
      <c r="D147" s="35">
        <v>2493</v>
      </c>
      <c r="E147" s="412">
        <v>250000</v>
      </c>
    </row>
    <row r="148" spans="3:5" x14ac:dyDescent="0.2">
      <c r="C148" s="35">
        <v>2502</v>
      </c>
      <c r="D148" s="35">
        <v>2502</v>
      </c>
      <c r="E148" s="412">
        <v>350000</v>
      </c>
    </row>
    <row r="149" spans="3:5" x14ac:dyDescent="0.2">
      <c r="C149" s="35">
        <v>2511</v>
      </c>
      <c r="D149" s="35">
        <v>2511</v>
      </c>
      <c r="E149" s="412">
        <v>923000</v>
      </c>
    </row>
    <row r="150" spans="3:5" x14ac:dyDescent="0.2">
      <c r="C150" s="35">
        <v>2520</v>
      </c>
      <c r="D150" s="35">
        <v>2520</v>
      </c>
      <c r="E150" s="412">
        <v>0</v>
      </c>
    </row>
    <row r="151" spans="3:5" x14ac:dyDescent="0.2">
      <c r="C151" s="35">
        <v>2556</v>
      </c>
      <c r="D151" s="35">
        <v>2556</v>
      </c>
      <c r="E151" s="412">
        <v>400000</v>
      </c>
    </row>
    <row r="152" spans="3:5" x14ac:dyDescent="0.2">
      <c r="C152" s="35">
        <v>2673</v>
      </c>
      <c r="D152" s="35">
        <v>2673</v>
      </c>
      <c r="E152" s="412">
        <v>319000</v>
      </c>
    </row>
    <row r="153" spans="3:5" x14ac:dyDescent="0.2">
      <c r="C153" s="35">
        <v>2682</v>
      </c>
      <c r="D153" s="35">
        <v>2682</v>
      </c>
      <c r="E153" s="412">
        <v>0</v>
      </c>
    </row>
    <row r="154" spans="3:5" x14ac:dyDescent="0.2">
      <c r="C154" s="35">
        <v>2709</v>
      </c>
      <c r="D154" s="35">
        <v>2709</v>
      </c>
      <c r="E154" s="412">
        <v>0</v>
      </c>
    </row>
    <row r="155" spans="3:5" x14ac:dyDescent="0.2">
      <c r="C155" s="35">
        <v>2718</v>
      </c>
      <c r="D155" s="35">
        <v>2718</v>
      </c>
      <c r="E155" s="412">
        <v>500000</v>
      </c>
    </row>
    <row r="156" spans="3:5" x14ac:dyDescent="0.2">
      <c r="C156" s="35">
        <v>2727</v>
      </c>
      <c r="D156" s="35">
        <v>2727</v>
      </c>
      <c r="E156" s="412">
        <v>350000</v>
      </c>
    </row>
    <row r="157" spans="3:5" x14ac:dyDescent="0.2">
      <c r="C157" s="35">
        <v>2754</v>
      </c>
      <c r="D157" s="35">
        <v>2754</v>
      </c>
      <c r="E157" s="412">
        <v>200000</v>
      </c>
    </row>
    <row r="158" spans="3:5" x14ac:dyDescent="0.2">
      <c r="C158" s="35">
        <v>2763</v>
      </c>
      <c r="D158" s="35">
        <v>2763</v>
      </c>
      <c r="E158" s="412">
        <v>350000</v>
      </c>
    </row>
    <row r="159" spans="3:5" x14ac:dyDescent="0.2">
      <c r="C159" s="35">
        <v>2766</v>
      </c>
      <c r="D159" s="35">
        <v>2766</v>
      </c>
      <c r="E159" s="412">
        <v>420000</v>
      </c>
    </row>
    <row r="160" spans="3:5" x14ac:dyDescent="0.2">
      <c r="C160" s="35">
        <v>2772</v>
      </c>
      <c r="D160" s="35">
        <v>2772</v>
      </c>
      <c r="E160" s="412">
        <v>240000</v>
      </c>
    </row>
    <row r="161" spans="3:5" x14ac:dyDescent="0.2">
      <c r="C161" s="35">
        <v>2781</v>
      </c>
      <c r="D161" s="35">
        <v>2781</v>
      </c>
      <c r="E161" s="412">
        <v>1200000</v>
      </c>
    </row>
    <row r="162" spans="3:5" x14ac:dyDescent="0.2">
      <c r="C162" s="35">
        <v>2826</v>
      </c>
      <c r="D162" s="35">
        <v>2826</v>
      </c>
      <c r="E162" s="412">
        <v>805000</v>
      </c>
    </row>
    <row r="163" spans="3:5" x14ac:dyDescent="0.2">
      <c r="C163" s="35">
        <v>2846</v>
      </c>
      <c r="D163" s="35">
        <v>2846</v>
      </c>
      <c r="E163" s="412">
        <v>225000</v>
      </c>
    </row>
    <row r="164" spans="3:5" x14ac:dyDescent="0.2">
      <c r="C164" s="35">
        <v>2862</v>
      </c>
      <c r="D164" s="35">
        <v>2862</v>
      </c>
      <c r="E164" s="412">
        <v>500000</v>
      </c>
    </row>
    <row r="165" spans="3:5" x14ac:dyDescent="0.2">
      <c r="C165" s="35">
        <v>2977</v>
      </c>
      <c r="D165" s="35">
        <v>2977</v>
      </c>
      <c r="E165" s="412">
        <v>525000</v>
      </c>
    </row>
    <row r="166" spans="3:5" x14ac:dyDescent="0.2">
      <c r="C166" s="35">
        <v>2988</v>
      </c>
      <c r="D166" s="35">
        <v>2988</v>
      </c>
      <c r="E166" s="412">
        <v>575000</v>
      </c>
    </row>
    <row r="167" spans="3:5" x14ac:dyDescent="0.2">
      <c r="C167" s="35">
        <v>3029</v>
      </c>
      <c r="D167" s="35">
        <v>3029</v>
      </c>
      <c r="E167" s="412">
        <v>1470340</v>
      </c>
    </row>
    <row r="168" spans="3:5" x14ac:dyDescent="0.2">
      <c r="C168" s="35">
        <v>3033</v>
      </c>
      <c r="D168" s="35">
        <v>3033</v>
      </c>
      <c r="E168" s="412">
        <v>45000</v>
      </c>
    </row>
    <row r="169" spans="3:5" x14ac:dyDescent="0.2">
      <c r="C169" s="35">
        <v>3042</v>
      </c>
      <c r="D169" s="35">
        <v>3042</v>
      </c>
      <c r="E169" s="412">
        <v>550000</v>
      </c>
    </row>
    <row r="170" spans="3:5" x14ac:dyDescent="0.2">
      <c r="C170" s="35">
        <v>3060</v>
      </c>
      <c r="D170" s="35">
        <v>3060</v>
      </c>
      <c r="E170" s="412">
        <v>1250000</v>
      </c>
    </row>
    <row r="171" spans="3:5" x14ac:dyDescent="0.2">
      <c r="C171" s="35">
        <v>3105</v>
      </c>
      <c r="D171" s="35">
        <v>3105</v>
      </c>
      <c r="E171" s="412">
        <v>750000</v>
      </c>
    </row>
    <row r="172" spans="3:5" x14ac:dyDescent="0.2">
      <c r="C172" s="35">
        <v>3114</v>
      </c>
      <c r="D172" s="35">
        <v>3114</v>
      </c>
      <c r="E172" s="412">
        <v>2580000</v>
      </c>
    </row>
    <row r="173" spans="3:5" x14ac:dyDescent="0.2">
      <c r="C173" s="35">
        <v>3119</v>
      </c>
      <c r="D173" s="35">
        <v>3119</v>
      </c>
      <c r="E173" s="412">
        <v>356500</v>
      </c>
    </row>
    <row r="174" spans="3:5" x14ac:dyDescent="0.2">
      <c r="C174" s="35">
        <v>3141</v>
      </c>
      <c r="D174" s="35">
        <v>3141</v>
      </c>
      <c r="E174" s="412">
        <v>13000000</v>
      </c>
    </row>
    <row r="175" spans="3:5" x14ac:dyDescent="0.2">
      <c r="C175" s="35">
        <v>3150</v>
      </c>
      <c r="D175" s="35">
        <v>3150</v>
      </c>
      <c r="E175" s="412">
        <v>700000</v>
      </c>
    </row>
    <row r="176" spans="3:5" x14ac:dyDescent="0.2">
      <c r="C176" s="35">
        <v>3154</v>
      </c>
      <c r="D176" s="35">
        <v>3154</v>
      </c>
      <c r="E176" s="412">
        <v>300000</v>
      </c>
    </row>
    <row r="177" spans="3:5" x14ac:dyDescent="0.2">
      <c r="C177" s="35">
        <v>3168</v>
      </c>
      <c r="D177" s="35">
        <v>3168</v>
      </c>
      <c r="E177" s="412">
        <v>175000</v>
      </c>
    </row>
    <row r="178" spans="3:5" x14ac:dyDescent="0.2">
      <c r="C178" s="35">
        <v>3186</v>
      </c>
      <c r="D178" s="35">
        <v>3186</v>
      </c>
      <c r="E178" s="412">
        <v>250000</v>
      </c>
    </row>
    <row r="179" spans="3:5" x14ac:dyDescent="0.2">
      <c r="C179" s="35">
        <v>3195</v>
      </c>
      <c r="D179" s="35">
        <v>3195</v>
      </c>
      <c r="E179" s="412">
        <v>800000</v>
      </c>
    </row>
    <row r="180" spans="3:5" x14ac:dyDescent="0.2">
      <c r="C180" s="35">
        <v>3204</v>
      </c>
      <c r="D180" s="35">
        <v>3204</v>
      </c>
      <c r="E180" s="412">
        <v>260000</v>
      </c>
    </row>
    <row r="181" spans="3:5" x14ac:dyDescent="0.2">
      <c r="C181" s="35">
        <v>3231</v>
      </c>
      <c r="D181" s="35">
        <v>3231</v>
      </c>
      <c r="E181" s="412">
        <v>4815000</v>
      </c>
    </row>
    <row r="182" spans="3:5" x14ac:dyDescent="0.2">
      <c r="C182" s="35">
        <v>3312</v>
      </c>
      <c r="D182" s="35">
        <v>3312</v>
      </c>
      <c r="E182" s="412">
        <v>725000</v>
      </c>
    </row>
    <row r="183" spans="3:5" x14ac:dyDescent="0.2">
      <c r="C183" s="35">
        <v>3330</v>
      </c>
      <c r="D183" s="35">
        <v>3330</v>
      </c>
      <c r="E183" s="412">
        <v>0</v>
      </c>
    </row>
    <row r="184" spans="3:5" x14ac:dyDescent="0.2">
      <c r="C184" s="35">
        <v>3348</v>
      </c>
      <c r="D184" s="35">
        <v>3348</v>
      </c>
      <c r="E184" s="412">
        <v>165000</v>
      </c>
    </row>
    <row r="185" spans="3:5" x14ac:dyDescent="0.2">
      <c r="C185" s="35">
        <v>3375</v>
      </c>
      <c r="D185" s="35">
        <v>3375</v>
      </c>
      <c r="E185" s="412">
        <v>900000</v>
      </c>
    </row>
    <row r="186" spans="3:5" x14ac:dyDescent="0.2">
      <c r="C186" s="35">
        <v>3420</v>
      </c>
      <c r="D186" s="35">
        <v>3420</v>
      </c>
      <c r="E186" s="412">
        <v>223055</v>
      </c>
    </row>
    <row r="187" spans="3:5" x14ac:dyDescent="0.2">
      <c r="C187" s="35">
        <v>3465</v>
      </c>
      <c r="D187" s="35">
        <v>3465</v>
      </c>
      <c r="E187" s="412">
        <v>200000</v>
      </c>
    </row>
    <row r="188" spans="3:5" x14ac:dyDescent="0.2">
      <c r="C188" s="35">
        <v>3537</v>
      </c>
      <c r="D188" s="35">
        <v>3537</v>
      </c>
      <c r="E188" s="412">
        <v>297000</v>
      </c>
    </row>
    <row r="189" spans="3:5" x14ac:dyDescent="0.2">
      <c r="C189" s="35">
        <v>3555</v>
      </c>
      <c r="D189" s="35">
        <v>3555</v>
      </c>
      <c r="E189" s="412">
        <v>385000</v>
      </c>
    </row>
    <row r="190" spans="3:5" x14ac:dyDescent="0.2">
      <c r="C190" s="35">
        <v>3582</v>
      </c>
      <c r="D190" s="35">
        <v>1968</v>
      </c>
      <c r="E190" s="412">
        <v>850000</v>
      </c>
    </row>
    <row r="191" spans="3:5" x14ac:dyDescent="0.2">
      <c r="C191" s="35">
        <v>3600</v>
      </c>
      <c r="D191" s="35">
        <v>3600</v>
      </c>
      <c r="E191" s="412">
        <v>375000</v>
      </c>
    </row>
    <row r="192" spans="3:5" x14ac:dyDescent="0.2">
      <c r="C192" s="35">
        <v>3609</v>
      </c>
      <c r="D192" s="35">
        <v>3609</v>
      </c>
      <c r="E192" s="412">
        <v>305000</v>
      </c>
    </row>
    <row r="193" spans="3:5" x14ac:dyDescent="0.2">
      <c r="C193" s="35">
        <v>3645</v>
      </c>
      <c r="D193" s="35">
        <v>3645</v>
      </c>
      <c r="E193" s="412">
        <v>1556567</v>
      </c>
    </row>
    <row r="194" spans="3:5" x14ac:dyDescent="0.2">
      <c r="C194" s="35">
        <v>3691</v>
      </c>
      <c r="D194" s="35">
        <v>3691</v>
      </c>
      <c r="E194" s="412">
        <v>726000</v>
      </c>
    </row>
    <row r="195" spans="3:5" x14ac:dyDescent="0.2">
      <c r="C195" s="35">
        <v>3715</v>
      </c>
      <c r="D195" s="35">
        <v>3715</v>
      </c>
      <c r="E195" s="412">
        <v>2500000</v>
      </c>
    </row>
    <row r="196" spans="3:5" x14ac:dyDescent="0.2">
      <c r="C196" s="35">
        <v>3744</v>
      </c>
      <c r="D196" s="35">
        <v>3744</v>
      </c>
      <c r="E196" s="35">
        <v>0</v>
      </c>
    </row>
    <row r="197" spans="3:5" x14ac:dyDescent="0.2">
      <c r="C197" s="35">
        <v>3798</v>
      </c>
      <c r="D197" s="35">
        <v>3798</v>
      </c>
      <c r="E197" s="412">
        <v>300000</v>
      </c>
    </row>
    <row r="198" spans="3:5" x14ac:dyDescent="0.2">
      <c r="C198" s="35">
        <v>3816</v>
      </c>
      <c r="D198" s="35">
        <v>3816</v>
      </c>
      <c r="E198" s="412">
        <v>361000</v>
      </c>
    </row>
    <row r="199" spans="3:5" x14ac:dyDescent="0.2">
      <c r="C199" s="35">
        <v>3841</v>
      </c>
      <c r="D199" s="35">
        <v>3841</v>
      </c>
      <c r="E199" s="412">
        <v>500000</v>
      </c>
    </row>
    <row r="200" spans="3:5" x14ac:dyDescent="0.2">
      <c r="C200" s="35">
        <v>3897</v>
      </c>
      <c r="D200" s="35">
        <v>3897</v>
      </c>
      <c r="E200" s="412"/>
    </row>
    <row r="201" spans="3:5" x14ac:dyDescent="0.2">
      <c r="C201" s="35">
        <v>3906</v>
      </c>
      <c r="D201" s="35">
        <v>3906</v>
      </c>
      <c r="E201" s="412">
        <v>285000</v>
      </c>
    </row>
    <row r="202" spans="3:5" x14ac:dyDescent="0.2">
      <c r="C202" s="35">
        <v>3942</v>
      </c>
      <c r="D202" s="35">
        <v>3942</v>
      </c>
      <c r="E202" s="412">
        <v>250000</v>
      </c>
    </row>
    <row r="203" spans="3:5" x14ac:dyDescent="0.2">
      <c r="C203" s="35">
        <v>3978</v>
      </c>
      <c r="D203" s="35">
        <v>3978</v>
      </c>
      <c r="E203" s="412">
        <v>232000</v>
      </c>
    </row>
    <row r="204" spans="3:5" x14ac:dyDescent="0.2">
      <c r="C204" s="35">
        <v>4023</v>
      </c>
      <c r="D204" s="35">
        <v>4023</v>
      </c>
      <c r="E204" s="412">
        <v>450000</v>
      </c>
    </row>
    <row r="205" spans="3:5" x14ac:dyDescent="0.2">
      <c r="C205" s="35">
        <v>4033</v>
      </c>
      <c r="D205" s="35">
        <v>4033</v>
      </c>
      <c r="E205" s="412">
        <v>637430</v>
      </c>
    </row>
    <row r="206" spans="3:5" x14ac:dyDescent="0.2">
      <c r="C206" s="35">
        <v>4041</v>
      </c>
      <c r="D206" s="35">
        <v>4041</v>
      </c>
      <c r="E206" s="412">
        <v>1500000</v>
      </c>
    </row>
    <row r="207" spans="3:5" x14ac:dyDescent="0.2">
      <c r="C207" s="35">
        <v>4043</v>
      </c>
      <c r="D207" s="35">
        <v>4043</v>
      </c>
      <c r="E207" s="412">
        <v>325000</v>
      </c>
    </row>
    <row r="208" spans="3:5" x14ac:dyDescent="0.2">
      <c r="C208" s="35">
        <v>4068</v>
      </c>
      <c r="D208" s="35">
        <v>4068</v>
      </c>
      <c r="E208" s="412">
        <v>391940</v>
      </c>
    </row>
    <row r="209" spans="3:5" x14ac:dyDescent="0.2">
      <c r="C209" s="35">
        <v>4086</v>
      </c>
      <c r="D209" s="35">
        <v>4086</v>
      </c>
      <c r="E209" s="412">
        <v>1234990</v>
      </c>
    </row>
    <row r="210" spans="3:5" x14ac:dyDescent="0.2">
      <c r="C210" s="35">
        <v>4104</v>
      </c>
      <c r="D210" s="35">
        <v>4104</v>
      </c>
      <c r="E210" s="412">
        <v>3599989</v>
      </c>
    </row>
    <row r="211" spans="3:5" x14ac:dyDescent="0.2">
      <c r="C211" s="35">
        <v>4122</v>
      </c>
      <c r="D211" s="35">
        <v>4122</v>
      </c>
      <c r="E211" s="412">
        <v>889349</v>
      </c>
    </row>
    <row r="212" spans="3:5" x14ac:dyDescent="0.2">
      <c r="C212" s="35">
        <v>4131</v>
      </c>
      <c r="D212" s="35">
        <v>4131</v>
      </c>
      <c r="E212" s="412">
        <v>2500000</v>
      </c>
    </row>
    <row r="213" spans="3:5" x14ac:dyDescent="0.2">
      <c r="C213" s="35">
        <v>4149</v>
      </c>
      <c r="D213" s="35">
        <v>4149</v>
      </c>
      <c r="E213" s="412">
        <v>600000</v>
      </c>
    </row>
    <row r="214" spans="3:5" x14ac:dyDescent="0.2">
      <c r="C214" s="35">
        <v>4203</v>
      </c>
      <c r="D214" s="35">
        <v>4203</v>
      </c>
      <c r="E214" s="412">
        <v>400000</v>
      </c>
    </row>
    <row r="215" spans="3:5" x14ac:dyDescent="0.2">
      <c r="C215" s="35">
        <v>4212</v>
      </c>
      <c r="D215" s="35">
        <v>4212</v>
      </c>
      <c r="E215" s="412">
        <v>200000</v>
      </c>
    </row>
    <row r="216" spans="3:5" x14ac:dyDescent="0.2">
      <c r="C216" s="35">
        <v>4269</v>
      </c>
      <c r="D216" s="35">
        <v>4269</v>
      </c>
      <c r="E216" s="412">
        <v>0</v>
      </c>
    </row>
    <row r="217" spans="3:5" x14ac:dyDescent="0.2">
      <c r="C217" s="35">
        <v>4271</v>
      </c>
      <c r="D217" s="35">
        <v>4271</v>
      </c>
      <c r="E217" s="412">
        <v>575000</v>
      </c>
    </row>
    <row r="218" spans="3:5" x14ac:dyDescent="0.2">
      <c r="C218" s="35">
        <v>4356</v>
      </c>
      <c r="D218" s="35">
        <v>4356</v>
      </c>
      <c r="E218" s="412">
        <v>100000</v>
      </c>
    </row>
    <row r="219" spans="3:5" x14ac:dyDescent="0.2">
      <c r="C219" s="35">
        <v>4419</v>
      </c>
      <c r="D219" s="35">
        <v>4419</v>
      </c>
      <c r="E219" s="412">
        <v>650000</v>
      </c>
    </row>
    <row r="220" spans="3:5" x14ac:dyDescent="0.2">
      <c r="C220" s="35">
        <v>4437</v>
      </c>
      <c r="D220" s="35">
        <v>4437</v>
      </c>
      <c r="E220" s="412">
        <v>755000</v>
      </c>
    </row>
    <row r="221" spans="3:5" x14ac:dyDescent="0.2">
      <c r="C221" s="35">
        <v>4446</v>
      </c>
      <c r="D221" s="35">
        <v>4446</v>
      </c>
      <c r="E221" s="412">
        <v>400000</v>
      </c>
    </row>
    <row r="222" spans="3:5" x14ac:dyDescent="0.2">
      <c r="C222" s="35">
        <v>4491</v>
      </c>
      <c r="D222" s="35">
        <v>4491</v>
      </c>
      <c r="E222" s="412">
        <v>150000</v>
      </c>
    </row>
    <row r="223" spans="3:5" x14ac:dyDescent="0.2">
      <c r="C223" s="35">
        <v>4505</v>
      </c>
      <c r="D223" s="35">
        <v>4505</v>
      </c>
      <c r="E223" s="412">
        <v>50000</v>
      </c>
    </row>
    <row r="224" spans="3:5" x14ac:dyDescent="0.2">
      <c r="C224" s="35">
        <v>4509</v>
      </c>
      <c r="D224" s="35">
        <v>4509</v>
      </c>
      <c r="E224" s="412">
        <v>250000</v>
      </c>
    </row>
    <row r="225" spans="3:5" x14ac:dyDescent="0.2">
      <c r="C225" s="35">
        <v>4518</v>
      </c>
      <c r="D225" s="35">
        <v>4518</v>
      </c>
      <c r="E225" s="412">
        <v>250000</v>
      </c>
    </row>
    <row r="226" spans="3:5" x14ac:dyDescent="0.2">
      <c r="C226" s="35">
        <v>4527</v>
      </c>
      <c r="D226" s="35">
        <v>4527</v>
      </c>
      <c r="E226" s="412">
        <v>375000</v>
      </c>
    </row>
    <row r="227" spans="3:5" x14ac:dyDescent="0.2">
      <c r="C227" s="35">
        <v>4536</v>
      </c>
      <c r="D227" s="35">
        <v>4536</v>
      </c>
      <c r="E227" s="412">
        <v>900000</v>
      </c>
    </row>
    <row r="228" spans="3:5" x14ac:dyDescent="0.2">
      <c r="C228" s="35">
        <v>4554</v>
      </c>
      <c r="D228" s="35">
        <v>4554</v>
      </c>
      <c r="E228" s="412">
        <v>525000</v>
      </c>
    </row>
    <row r="229" spans="3:5" x14ac:dyDescent="0.2">
      <c r="C229" s="35">
        <v>4572</v>
      </c>
      <c r="D229" s="35">
        <v>4572</v>
      </c>
      <c r="E229" s="412">
        <v>135000</v>
      </c>
    </row>
    <row r="230" spans="3:5" x14ac:dyDescent="0.2">
      <c r="C230" s="35">
        <v>4581</v>
      </c>
      <c r="D230" s="35">
        <v>4581</v>
      </c>
      <c r="E230" s="412">
        <v>1500000</v>
      </c>
    </row>
    <row r="231" spans="3:5" x14ac:dyDescent="0.2">
      <c r="C231" s="35">
        <v>4599</v>
      </c>
      <c r="D231" s="35">
        <v>4599</v>
      </c>
      <c r="E231" s="412">
        <v>468497</v>
      </c>
    </row>
    <row r="232" spans="3:5" x14ac:dyDescent="0.2">
      <c r="C232" s="35">
        <v>4617</v>
      </c>
      <c r="D232" s="35">
        <v>4617</v>
      </c>
      <c r="E232" s="412">
        <v>604900</v>
      </c>
    </row>
    <row r="233" spans="3:5" x14ac:dyDescent="0.2">
      <c r="C233" s="35">
        <v>4644</v>
      </c>
      <c r="D233" s="35">
        <v>4644</v>
      </c>
      <c r="E233" s="412">
        <v>636000</v>
      </c>
    </row>
    <row r="234" spans="3:5" x14ac:dyDescent="0.2">
      <c r="C234" s="35">
        <v>4662</v>
      </c>
      <c r="D234" s="35">
        <v>4662</v>
      </c>
      <c r="E234" s="412">
        <v>700000</v>
      </c>
    </row>
    <row r="235" spans="3:5" x14ac:dyDescent="0.2">
      <c r="C235" s="35">
        <v>4689</v>
      </c>
      <c r="D235" s="35">
        <v>4689</v>
      </c>
      <c r="E235" s="412">
        <v>100000</v>
      </c>
    </row>
    <row r="236" spans="3:5" x14ac:dyDescent="0.2">
      <c r="C236" s="35">
        <v>4725</v>
      </c>
      <c r="D236" s="35">
        <v>4725</v>
      </c>
      <c r="E236" s="412">
        <v>1904345</v>
      </c>
    </row>
    <row r="237" spans="3:5" x14ac:dyDescent="0.2">
      <c r="C237" s="35">
        <v>4772</v>
      </c>
      <c r="D237" s="35">
        <v>4772</v>
      </c>
      <c r="E237" s="412">
        <v>550000</v>
      </c>
    </row>
    <row r="238" spans="3:5" x14ac:dyDescent="0.2">
      <c r="C238" s="35">
        <v>4773</v>
      </c>
      <c r="D238" s="35">
        <v>4773</v>
      </c>
      <c r="E238" s="412">
        <v>280000</v>
      </c>
    </row>
    <row r="239" spans="3:5" x14ac:dyDescent="0.2">
      <c r="C239" s="35">
        <v>4774</v>
      </c>
      <c r="D239" s="35">
        <v>4774</v>
      </c>
      <c r="E239" s="412">
        <v>600000</v>
      </c>
    </row>
    <row r="240" spans="3:5" x14ac:dyDescent="0.2">
      <c r="C240" s="35">
        <v>4775</v>
      </c>
      <c r="D240" s="35">
        <v>4775</v>
      </c>
      <c r="E240" s="412"/>
    </row>
    <row r="241" spans="3:5" x14ac:dyDescent="0.2">
      <c r="C241" s="35">
        <v>4776</v>
      </c>
      <c r="D241" s="35">
        <v>4776</v>
      </c>
      <c r="E241" s="412">
        <v>265000</v>
      </c>
    </row>
    <row r="242" spans="3:5" x14ac:dyDescent="0.2">
      <c r="C242" s="35">
        <v>4777</v>
      </c>
      <c r="D242" s="35">
        <v>4777</v>
      </c>
      <c r="E242" s="412">
        <v>315000</v>
      </c>
    </row>
    <row r="243" spans="3:5" x14ac:dyDescent="0.2">
      <c r="C243" s="35">
        <v>4778</v>
      </c>
      <c r="D243" s="35">
        <v>4778</v>
      </c>
      <c r="E243" s="412">
        <v>305000</v>
      </c>
    </row>
    <row r="244" spans="3:5" x14ac:dyDescent="0.2">
      <c r="C244" s="35">
        <v>4779</v>
      </c>
      <c r="D244" s="35">
        <v>4779</v>
      </c>
      <c r="E244" s="412">
        <v>900000</v>
      </c>
    </row>
    <row r="245" spans="3:5" x14ac:dyDescent="0.2">
      <c r="C245" s="35">
        <v>4784</v>
      </c>
      <c r="D245" s="35">
        <v>4784</v>
      </c>
      <c r="E245" s="35">
        <v>0</v>
      </c>
    </row>
    <row r="246" spans="3:5" x14ac:dyDescent="0.2">
      <c r="C246" s="35">
        <v>4785</v>
      </c>
      <c r="D246" s="35">
        <v>4785</v>
      </c>
      <c r="E246" s="412">
        <v>0</v>
      </c>
    </row>
    <row r="247" spans="3:5" x14ac:dyDescent="0.2">
      <c r="C247" s="35">
        <v>4788</v>
      </c>
      <c r="D247" s="35">
        <v>4788</v>
      </c>
      <c r="E247" s="412">
        <v>417743</v>
      </c>
    </row>
    <row r="248" spans="3:5" x14ac:dyDescent="0.2">
      <c r="C248" s="35">
        <v>4797</v>
      </c>
      <c r="D248" s="35">
        <v>4797</v>
      </c>
      <c r="E248" s="412">
        <v>1820000</v>
      </c>
    </row>
    <row r="249" spans="3:5" x14ac:dyDescent="0.2">
      <c r="C249" s="35">
        <v>4824</v>
      </c>
      <c r="D249" s="35">
        <v>5510</v>
      </c>
      <c r="E249" s="412">
        <v>500000</v>
      </c>
    </row>
    <row r="250" spans="3:5" x14ac:dyDescent="0.2">
      <c r="C250" s="35">
        <v>4860</v>
      </c>
      <c r="D250" s="35">
        <v>4860</v>
      </c>
      <c r="E250" s="412">
        <v>560000</v>
      </c>
    </row>
    <row r="251" spans="3:5" x14ac:dyDescent="0.2">
      <c r="C251" s="35">
        <v>4869</v>
      </c>
      <c r="D251" s="35">
        <v>4869</v>
      </c>
      <c r="E251" s="412">
        <v>750000</v>
      </c>
    </row>
    <row r="252" spans="3:5" x14ac:dyDescent="0.2">
      <c r="C252" s="35">
        <v>4878</v>
      </c>
      <c r="D252" s="35">
        <v>4878</v>
      </c>
      <c r="E252" s="412">
        <v>500000</v>
      </c>
    </row>
    <row r="253" spans="3:5" x14ac:dyDescent="0.2">
      <c r="C253" s="35">
        <v>4890</v>
      </c>
      <c r="D253" s="35">
        <v>4890</v>
      </c>
      <c r="E253" s="412">
        <v>761081</v>
      </c>
    </row>
    <row r="254" spans="3:5" x14ac:dyDescent="0.2">
      <c r="C254" s="35">
        <v>4905</v>
      </c>
      <c r="D254" s="35">
        <v>4905</v>
      </c>
      <c r="E254" s="412">
        <v>0</v>
      </c>
    </row>
    <row r="255" spans="3:5" x14ac:dyDescent="0.2">
      <c r="C255" s="35">
        <v>4978</v>
      </c>
      <c r="D255" s="35">
        <v>4978</v>
      </c>
      <c r="E255" s="412">
        <v>325000</v>
      </c>
    </row>
    <row r="256" spans="3:5" x14ac:dyDescent="0.2">
      <c r="C256" s="35">
        <v>4995</v>
      </c>
      <c r="D256" s="35">
        <v>4995</v>
      </c>
      <c r="E256" s="412">
        <v>700000</v>
      </c>
    </row>
    <row r="257" spans="3:5" x14ac:dyDescent="0.2">
      <c r="C257" s="35">
        <v>5013</v>
      </c>
      <c r="D257" s="35">
        <v>5013</v>
      </c>
      <c r="E257" s="412">
        <v>270000</v>
      </c>
    </row>
    <row r="258" spans="3:5" x14ac:dyDescent="0.2">
      <c r="C258" s="35">
        <v>5049</v>
      </c>
      <c r="D258" s="35">
        <v>5049</v>
      </c>
      <c r="E258" s="412">
        <v>1450000</v>
      </c>
    </row>
    <row r="259" spans="3:5" x14ac:dyDescent="0.2">
      <c r="C259" s="35">
        <v>5121</v>
      </c>
      <c r="D259" s="35">
        <v>5121</v>
      </c>
      <c r="E259" s="412">
        <v>690000</v>
      </c>
    </row>
    <row r="260" spans="3:5" x14ac:dyDescent="0.2">
      <c r="C260" s="35">
        <v>5139</v>
      </c>
      <c r="D260" s="35">
        <v>5139</v>
      </c>
      <c r="E260" s="412">
        <v>45000</v>
      </c>
    </row>
    <row r="261" spans="3:5" x14ac:dyDescent="0.2">
      <c r="C261" s="35">
        <v>5157</v>
      </c>
      <c r="D261" s="35">
        <v>6099</v>
      </c>
      <c r="E261" s="412">
        <v>400000</v>
      </c>
    </row>
    <row r="262" spans="3:5" x14ac:dyDescent="0.2">
      <c r="C262" s="35">
        <v>5163</v>
      </c>
      <c r="D262" s="35">
        <v>5163</v>
      </c>
      <c r="E262" s="412">
        <v>550000</v>
      </c>
    </row>
    <row r="263" spans="3:5" x14ac:dyDescent="0.2">
      <c r="C263" s="35">
        <v>5166</v>
      </c>
      <c r="D263" s="35">
        <v>5166</v>
      </c>
      <c r="E263" s="412">
        <v>700000</v>
      </c>
    </row>
    <row r="264" spans="3:5" x14ac:dyDescent="0.2">
      <c r="C264" s="35">
        <v>5184</v>
      </c>
      <c r="D264" s="35">
        <v>5184</v>
      </c>
      <c r="E264" s="412">
        <v>230000</v>
      </c>
    </row>
    <row r="265" spans="3:5" x14ac:dyDescent="0.2">
      <c r="C265" s="35">
        <v>5250</v>
      </c>
      <c r="D265" s="35">
        <v>5250</v>
      </c>
      <c r="E265" s="412">
        <v>1848661</v>
      </c>
    </row>
    <row r="266" spans="3:5" x14ac:dyDescent="0.2">
      <c r="C266" s="35">
        <v>5256</v>
      </c>
      <c r="D266" s="35">
        <v>5256</v>
      </c>
      <c r="E266" s="412">
        <v>450000</v>
      </c>
    </row>
    <row r="267" spans="3:5" x14ac:dyDescent="0.2">
      <c r="C267" s="35">
        <v>5283</v>
      </c>
      <c r="D267" s="35">
        <v>5283</v>
      </c>
      <c r="E267" s="412">
        <v>600000</v>
      </c>
    </row>
    <row r="268" spans="3:5" x14ac:dyDescent="0.2">
      <c r="C268" s="35">
        <v>5310</v>
      </c>
      <c r="D268" s="35">
        <v>5310</v>
      </c>
      <c r="E268" s="412">
        <v>450000</v>
      </c>
    </row>
    <row r="269" spans="3:5" x14ac:dyDescent="0.2">
      <c r="C269" s="35">
        <v>5319</v>
      </c>
      <c r="D269" s="35">
        <v>5160</v>
      </c>
      <c r="E269" s="412">
        <v>608327</v>
      </c>
    </row>
    <row r="270" spans="3:5" x14ac:dyDescent="0.2">
      <c r="C270" s="35">
        <v>5323</v>
      </c>
      <c r="D270" s="35">
        <v>5325</v>
      </c>
      <c r="E270" s="412"/>
    </row>
    <row r="271" spans="3:5" x14ac:dyDescent="0.2">
      <c r="C271" s="35">
        <v>5463</v>
      </c>
      <c r="D271" s="35">
        <v>5463</v>
      </c>
      <c r="E271" s="412">
        <v>0</v>
      </c>
    </row>
    <row r="272" spans="3:5" x14ac:dyDescent="0.2">
      <c r="C272" s="35">
        <v>5486</v>
      </c>
      <c r="D272" s="35">
        <v>5486</v>
      </c>
      <c r="E272" s="412">
        <v>175000</v>
      </c>
    </row>
    <row r="273" spans="3:5" x14ac:dyDescent="0.2">
      <c r="C273" s="35">
        <v>5508</v>
      </c>
      <c r="D273" s="35">
        <v>5508</v>
      </c>
      <c r="E273" s="412">
        <v>300000</v>
      </c>
    </row>
    <row r="274" spans="3:5" x14ac:dyDescent="0.2">
      <c r="C274" s="35">
        <v>5607</v>
      </c>
      <c r="D274" s="35">
        <v>5607</v>
      </c>
      <c r="E274" s="412">
        <v>250000</v>
      </c>
    </row>
    <row r="275" spans="3:5" x14ac:dyDescent="0.2">
      <c r="C275" s="35">
        <v>5643</v>
      </c>
      <c r="D275" s="35">
        <v>5643</v>
      </c>
      <c r="E275" s="412">
        <v>900000</v>
      </c>
    </row>
    <row r="276" spans="3:5" x14ac:dyDescent="0.2">
      <c r="C276" s="35">
        <v>5697</v>
      </c>
      <c r="D276" s="35">
        <v>5697</v>
      </c>
      <c r="E276" s="412">
        <v>444100</v>
      </c>
    </row>
    <row r="277" spans="3:5" x14ac:dyDescent="0.2">
      <c r="C277" s="35">
        <v>5724</v>
      </c>
      <c r="D277" s="35">
        <v>5724</v>
      </c>
      <c r="E277" s="412">
        <v>325000</v>
      </c>
    </row>
    <row r="278" spans="3:5" x14ac:dyDescent="0.2">
      <c r="C278" s="35">
        <v>5751</v>
      </c>
      <c r="D278" s="35">
        <v>5751</v>
      </c>
      <c r="E278" s="412">
        <v>234887</v>
      </c>
    </row>
    <row r="279" spans="3:5" x14ac:dyDescent="0.2">
      <c r="C279" s="35">
        <v>5805</v>
      </c>
      <c r="D279" s="35">
        <v>5805</v>
      </c>
      <c r="E279" s="412">
        <v>1600000</v>
      </c>
    </row>
    <row r="280" spans="3:5" x14ac:dyDescent="0.2">
      <c r="C280" s="35">
        <v>5823</v>
      </c>
      <c r="D280" s="35">
        <v>5823</v>
      </c>
      <c r="E280" s="412">
        <v>300000</v>
      </c>
    </row>
    <row r="281" spans="3:5" x14ac:dyDescent="0.2">
      <c r="C281" s="35">
        <v>5832</v>
      </c>
      <c r="D281" s="35">
        <v>5832</v>
      </c>
      <c r="E281" s="412">
        <v>100000</v>
      </c>
    </row>
    <row r="282" spans="3:5" x14ac:dyDescent="0.2">
      <c r="C282" s="35">
        <v>5877</v>
      </c>
      <c r="D282" s="35">
        <v>5877</v>
      </c>
      <c r="E282" s="412">
        <v>1438550</v>
      </c>
    </row>
    <row r="283" spans="3:5" x14ac:dyDescent="0.2">
      <c r="C283" s="35">
        <v>5895</v>
      </c>
      <c r="D283" s="35">
        <v>5895</v>
      </c>
      <c r="E283" s="412">
        <v>175000</v>
      </c>
    </row>
    <row r="284" spans="3:5" x14ac:dyDescent="0.2">
      <c r="C284" s="35">
        <v>5922</v>
      </c>
      <c r="D284" s="35">
        <v>5922</v>
      </c>
      <c r="E284" s="412">
        <v>500000</v>
      </c>
    </row>
    <row r="285" spans="3:5" x14ac:dyDescent="0.2">
      <c r="C285" s="35">
        <v>5949</v>
      </c>
      <c r="D285" s="35">
        <v>5949</v>
      </c>
      <c r="E285" s="412">
        <v>675000</v>
      </c>
    </row>
    <row r="286" spans="3:5" x14ac:dyDescent="0.2">
      <c r="C286" s="35">
        <v>5976</v>
      </c>
      <c r="D286" s="35">
        <v>5976</v>
      </c>
      <c r="E286" s="412">
        <v>321000</v>
      </c>
    </row>
    <row r="287" spans="3:5" x14ac:dyDescent="0.2">
      <c r="C287" s="35">
        <v>5994</v>
      </c>
      <c r="D287" s="35">
        <v>5994</v>
      </c>
      <c r="E287" s="412">
        <v>650000</v>
      </c>
    </row>
    <row r="288" spans="3:5" x14ac:dyDescent="0.2">
      <c r="C288" s="35">
        <v>6003</v>
      </c>
      <c r="D288" s="35">
        <v>6003</v>
      </c>
      <c r="E288" s="412">
        <v>318500</v>
      </c>
    </row>
    <row r="289" spans="3:5" x14ac:dyDescent="0.2">
      <c r="C289" s="35">
        <v>6012</v>
      </c>
      <c r="D289" s="35">
        <v>6012</v>
      </c>
      <c r="E289" s="412">
        <v>50000</v>
      </c>
    </row>
    <row r="290" spans="3:5" x14ac:dyDescent="0.2">
      <c r="C290" s="35">
        <v>6030</v>
      </c>
      <c r="D290" s="35">
        <v>6030</v>
      </c>
      <c r="E290" s="412">
        <v>1035000</v>
      </c>
    </row>
    <row r="291" spans="3:5" x14ac:dyDescent="0.2">
      <c r="C291" s="35">
        <v>6039</v>
      </c>
      <c r="D291" s="35">
        <v>6039</v>
      </c>
      <c r="E291" s="412">
        <v>5123525</v>
      </c>
    </row>
    <row r="292" spans="3:5" x14ac:dyDescent="0.2">
      <c r="C292" s="35">
        <v>6048</v>
      </c>
      <c r="D292" s="35">
        <v>6035</v>
      </c>
      <c r="E292" s="412">
        <v>300000</v>
      </c>
    </row>
    <row r="293" spans="3:5" x14ac:dyDescent="0.2">
      <c r="C293" s="35">
        <v>6091</v>
      </c>
      <c r="D293" s="35">
        <v>6091</v>
      </c>
      <c r="E293" s="412">
        <v>850000</v>
      </c>
    </row>
    <row r="294" spans="3:5" x14ac:dyDescent="0.2">
      <c r="C294" s="35">
        <v>6093</v>
      </c>
      <c r="D294" s="35">
        <v>6093</v>
      </c>
      <c r="E294" s="412">
        <v>946575</v>
      </c>
    </row>
    <row r="295" spans="3:5" x14ac:dyDescent="0.2">
      <c r="C295" s="35">
        <v>6094</v>
      </c>
      <c r="D295" s="35">
        <v>6094</v>
      </c>
      <c r="E295" s="412">
        <v>397800</v>
      </c>
    </row>
    <row r="296" spans="3:5" x14ac:dyDescent="0.2">
      <c r="C296" s="35">
        <v>6095</v>
      </c>
      <c r="D296" s="35">
        <v>6095</v>
      </c>
      <c r="E296" s="412">
        <v>712000</v>
      </c>
    </row>
    <row r="297" spans="3:5" x14ac:dyDescent="0.2">
      <c r="C297" s="35">
        <v>6096</v>
      </c>
      <c r="D297" s="35">
        <v>6096</v>
      </c>
      <c r="E297" s="412">
        <v>1100000</v>
      </c>
    </row>
    <row r="298" spans="3:5" x14ac:dyDescent="0.2">
      <c r="C298" s="35">
        <v>6097</v>
      </c>
      <c r="D298" s="35">
        <v>6097</v>
      </c>
      <c r="E298" s="412">
        <v>385000</v>
      </c>
    </row>
    <row r="299" spans="3:5" x14ac:dyDescent="0.2">
      <c r="C299" s="35">
        <v>6098</v>
      </c>
      <c r="D299" s="35">
        <v>6098</v>
      </c>
      <c r="E299" s="412">
        <v>747880</v>
      </c>
    </row>
    <row r="300" spans="3:5" x14ac:dyDescent="0.2">
      <c r="C300" s="35">
        <v>6100</v>
      </c>
      <c r="D300" s="35">
        <v>6100</v>
      </c>
      <c r="E300" s="412">
        <v>875000</v>
      </c>
    </row>
    <row r="301" spans="3:5" x14ac:dyDescent="0.2">
      <c r="C301" s="35">
        <v>6101</v>
      </c>
      <c r="D301" s="35">
        <v>6101</v>
      </c>
      <c r="E301" s="412">
        <v>4379650</v>
      </c>
    </row>
    <row r="302" spans="3:5" x14ac:dyDescent="0.2">
      <c r="C302" s="35">
        <v>6102</v>
      </c>
      <c r="D302" s="35">
        <v>6102</v>
      </c>
      <c r="E302" s="412">
        <v>900000</v>
      </c>
    </row>
    <row r="303" spans="3:5" x14ac:dyDescent="0.2">
      <c r="C303" s="35">
        <v>6120</v>
      </c>
      <c r="D303" s="35">
        <v>6120</v>
      </c>
      <c r="E303" s="412">
        <v>1555000</v>
      </c>
    </row>
    <row r="304" spans="3:5" x14ac:dyDescent="0.2">
      <c r="C304" s="35">
        <v>6138</v>
      </c>
      <c r="D304" s="35">
        <v>6138</v>
      </c>
      <c r="E304" s="412">
        <v>275000</v>
      </c>
    </row>
    <row r="305" spans="3:5" x14ac:dyDescent="0.2">
      <c r="C305" s="35">
        <v>6165</v>
      </c>
      <c r="D305" s="35">
        <v>6165</v>
      </c>
      <c r="E305" s="412">
        <v>130000</v>
      </c>
    </row>
    <row r="306" spans="3:5" x14ac:dyDescent="0.2">
      <c r="C306" s="35">
        <v>6175</v>
      </c>
      <c r="D306" s="35">
        <v>6175</v>
      </c>
      <c r="E306" s="412">
        <v>300000</v>
      </c>
    </row>
    <row r="307" spans="3:5" x14ac:dyDescent="0.2">
      <c r="C307" s="35">
        <v>6219</v>
      </c>
      <c r="D307" s="35">
        <v>6219</v>
      </c>
      <c r="E307" s="412">
        <v>840000</v>
      </c>
    </row>
    <row r="308" spans="3:5" x14ac:dyDescent="0.2">
      <c r="C308" s="35">
        <v>6246</v>
      </c>
      <c r="D308" s="35">
        <v>6246</v>
      </c>
      <c r="E308" s="412">
        <v>0</v>
      </c>
    </row>
    <row r="309" spans="3:5" x14ac:dyDescent="0.2">
      <c r="C309" s="35">
        <v>6264</v>
      </c>
      <c r="D309" s="35">
        <v>6264</v>
      </c>
      <c r="E309" s="412">
        <v>850000</v>
      </c>
    </row>
    <row r="310" spans="3:5" x14ac:dyDescent="0.2">
      <c r="C310" s="35">
        <v>6273</v>
      </c>
      <c r="D310" s="35">
        <v>6273</v>
      </c>
      <c r="E310" s="412">
        <v>535000</v>
      </c>
    </row>
    <row r="311" spans="3:5" x14ac:dyDescent="0.2">
      <c r="C311" s="35">
        <v>6408</v>
      </c>
      <c r="D311" s="35">
        <v>6408</v>
      </c>
      <c r="E311" s="412">
        <v>450000</v>
      </c>
    </row>
    <row r="312" spans="3:5" x14ac:dyDescent="0.2">
      <c r="C312" s="35">
        <v>6417</v>
      </c>
      <c r="D312" s="35">
        <v>6417</v>
      </c>
      <c r="E312" s="412"/>
    </row>
    <row r="313" spans="3:5" x14ac:dyDescent="0.2">
      <c r="C313" s="35">
        <v>6453</v>
      </c>
      <c r="D313" s="35">
        <v>6453</v>
      </c>
      <c r="E313" s="412">
        <v>523645</v>
      </c>
    </row>
    <row r="314" spans="3:5" x14ac:dyDescent="0.2">
      <c r="C314" s="35">
        <v>6460</v>
      </c>
      <c r="D314" s="35">
        <v>6460</v>
      </c>
      <c r="E314" s="412">
        <v>420000</v>
      </c>
    </row>
    <row r="315" spans="3:5" x14ac:dyDescent="0.2">
      <c r="C315" s="35">
        <v>6462</v>
      </c>
      <c r="D315" s="35">
        <v>6462</v>
      </c>
      <c r="E315" s="412">
        <v>120000</v>
      </c>
    </row>
    <row r="316" spans="3:5" x14ac:dyDescent="0.2">
      <c r="C316" s="35">
        <v>6471</v>
      </c>
      <c r="D316" s="35">
        <v>6471</v>
      </c>
      <c r="E316" s="412">
        <v>175000</v>
      </c>
    </row>
    <row r="317" spans="3:5" x14ac:dyDescent="0.2">
      <c r="C317" s="35">
        <v>6509</v>
      </c>
      <c r="D317" s="35">
        <v>6509</v>
      </c>
      <c r="E317" s="412">
        <v>110000</v>
      </c>
    </row>
    <row r="318" spans="3:5" x14ac:dyDescent="0.2">
      <c r="C318" s="35">
        <v>6512</v>
      </c>
      <c r="D318" s="35">
        <v>6512</v>
      </c>
      <c r="E318" s="412">
        <v>115000</v>
      </c>
    </row>
    <row r="319" spans="3:5" x14ac:dyDescent="0.2">
      <c r="C319" s="35">
        <v>6516</v>
      </c>
      <c r="D319" s="35">
        <v>6516</v>
      </c>
      <c r="E319" s="412">
        <v>0</v>
      </c>
    </row>
    <row r="320" spans="3:5" x14ac:dyDescent="0.2">
      <c r="C320" s="35">
        <v>6534</v>
      </c>
      <c r="D320" s="35">
        <v>6534</v>
      </c>
      <c r="E320" s="412">
        <v>523500</v>
      </c>
    </row>
    <row r="321" spans="3:5" x14ac:dyDescent="0.2">
      <c r="C321" s="35">
        <v>6561</v>
      </c>
      <c r="D321" s="35">
        <v>6561</v>
      </c>
      <c r="E321" s="412">
        <v>260000</v>
      </c>
    </row>
    <row r="322" spans="3:5" x14ac:dyDescent="0.2">
      <c r="C322" s="35">
        <v>6579</v>
      </c>
      <c r="D322" s="35">
        <v>6579</v>
      </c>
      <c r="E322" s="412">
        <v>995000</v>
      </c>
    </row>
    <row r="323" spans="3:5" x14ac:dyDescent="0.2">
      <c r="C323" s="35">
        <v>6592</v>
      </c>
      <c r="D323" s="35">
        <v>6592</v>
      </c>
      <c r="E323" s="412">
        <v>300000</v>
      </c>
    </row>
    <row r="324" spans="3:5" x14ac:dyDescent="0.2">
      <c r="C324" s="35">
        <v>6615</v>
      </c>
      <c r="D324" s="35">
        <v>6615</v>
      </c>
      <c r="E324" s="412">
        <v>546997</v>
      </c>
    </row>
    <row r="325" spans="3:5" x14ac:dyDescent="0.2">
      <c r="C325" s="35">
        <v>6651</v>
      </c>
      <c r="D325" s="35">
        <v>6651</v>
      </c>
      <c r="E325" s="412">
        <v>240000</v>
      </c>
    </row>
    <row r="326" spans="3:5" x14ac:dyDescent="0.2">
      <c r="C326" s="35">
        <v>6660</v>
      </c>
      <c r="D326" s="35">
        <v>6660</v>
      </c>
      <c r="E326" s="412">
        <v>1193350</v>
      </c>
    </row>
    <row r="327" spans="3:5" x14ac:dyDescent="0.2">
      <c r="C327" s="35">
        <v>6700</v>
      </c>
      <c r="D327" s="35">
        <v>6700</v>
      </c>
      <c r="E327" s="412">
        <v>195000</v>
      </c>
    </row>
    <row r="328" spans="3:5" x14ac:dyDescent="0.2">
      <c r="C328" s="35">
        <v>6741</v>
      </c>
      <c r="D328" s="35">
        <v>6741</v>
      </c>
      <c r="E328" s="412">
        <v>550000</v>
      </c>
    </row>
    <row r="329" spans="3:5" x14ac:dyDescent="0.2">
      <c r="C329" s="35">
        <v>6759</v>
      </c>
      <c r="D329" s="35">
        <v>6759</v>
      </c>
      <c r="E329" s="412">
        <v>415000</v>
      </c>
    </row>
    <row r="330" spans="3:5" x14ac:dyDescent="0.2">
      <c r="C330" s="35">
        <v>6762</v>
      </c>
      <c r="D330" s="35">
        <v>6762</v>
      </c>
      <c r="E330" s="412">
        <v>300000</v>
      </c>
    </row>
    <row r="331" spans="3:5" x14ac:dyDescent="0.2">
      <c r="C331" s="35">
        <v>6768</v>
      </c>
      <c r="D331" s="35">
        <v>6768</v>
      </c>
      <c r="E331" s="35">
        <v>0</v>
      </c>
    </row>
    <row r="332" spans="3:5" x14ac:dyDescent="0.2">
      <c r="C332" s="35">
        <v>6795</v>
      </c>
      <c r="D332" s="35">
        <v>6795</v>
      </c>
      <c r="E332" s="412">
        <v>3950000</v>
      </c>
    </row>
    <row r="333" spans="3:5" x14ac:dyDescent="0.2">
      <c r="C333" s="35">
        <v>6822</v>
      </c>
      <c r="D333" s="35">
        <v>6822</v>
      </c>
      <c r="E333" s="412">
        <v>992500</v>
      </c>
    </row>
    <row r="334" spans="3:5" x14ac:dyDescent="0.2">
      <c r="C334" s="35">
        <v>6840</v>
      </c>
      <c r="D334" s="35">
        <v>6840</v>
      </c>
      <c r="E334" s="412">
        <v>625000</v>
      </c>
    </row>
    <row r="335" spans="3:5" x14ac:dyDescent="0.2">
      <c r="C335" s="35">
        <v>6854</v>
      </c>
      <c r="D335" s="35">
        <v>6854</v>
      </c>
      <c r="E335" s="412">
        <v>485000</v>
      </c>
    </row>
    <row r="336" spans="3:5" x14ac:dyDescent="0.2">
      <c r="C336" s="35">
        <v>6867</v>
      </c>
      <c r="D336" s="35">
        <v>6867</v>
      </c>
      <c r="E336" s="412">
        <v>1025000</v>
      </c>
    </row>
    <row r="337" spans="3:5" x14ac:dyDescent="0.2">
      <c r="C337" s="35">
        <v>6921</v>
      </c>
      <c r="D337" s="35">
        <v>6921</v>
      </c>
      <c r="E337" s="412">
        <v>325000</v>
      </c>
    </row>
    <row r="338" spans="3:5" x14ac:dyDescent="0.2">
      <c r="C338" s="35">
        <v>6930</v>
      </c>
      <c r="D338" s="35">
        <v>6930</v>
      </c>
      <c r="E338" s="412">
        <v>487000</v>
      </c>
    </row>
    <row r="339" spans="3:5" x14ac:dyDescent="0.2">
      <c r="C339" s="35">
        <v>6937</v>
      </c>
      <c r="D339" s="35">
        <v>6937</v>
      </c>
      <c r="E339" s="412">
        <v>330000</v>
      </c>
    </row>
    <row r="340" spans="3:5" x14ac:dyDescent="0.2">
      <c r="C340" s="35">
        <v>6943</v>
      </c>
      <c r="D340" s="35">
        <v>6943</v>
      </c>
      <c r="E340" s="412">
        <v>100000</v>
      </c>
    </row>
    <row r="341" spans="3:5" x14ac:dyDescent="0.2">
      <c r="C341" s="35">
        <v>6950</v>
      </c>
      <c r="D341" s="35">
        <v>6950</v>
      </c>
      <c r="E341" s="412">
        <v>686740</v>
      </c>
    </row>
    <row r="342" spans="3:5" x14ac:dyDescent="0.2">
      <c r="C342" s="35">
        <v>6957</v>
      </c>
      <c r="D342" s="35">
        <v>6957</v>
      </c>
      <c r="E342" s="412">
        <v>10637793</v>
      </c>
    </row>
    <row r="343" spans="3:5" x14ac:dyDescent="0.2">
      <c r="C343" s="35">
        <v>6961</v>
      </c>
      <c r="D343" s="35">
        <v>6961</v>
      </c>
      <c r="E343" s="412">
        <v>625000</v>
      </c>
    </row>
    <row r="344" spans="3:5" x14ac:dyDescent="0.2">
      <c r="C344" s="35">
        <v>6969</v>
      </c>
      <c r="D344" s="35">
        <v>6969</v>
      </c>
      <c r="E344" s="412">
        <v>200000</v>
      </c>
    </row>
    <row r="345" spans="3:5" x14ac:dyDescent="0.2">
      <c r="C345" s="35">
        <v>6975</v>
      </c>
      <c r="D345" s="35">
        <v>6975</v>
      </c>
      <c r="E345" s="412">
        <v>450000</v>
      </c>
    </row>
    <row r="346" spans="3:5" x14ac:dyDescent="0.2">
      <c r="C346" s="35">
        <v>6983</v>
      </c>
      <c r="D346" s="35">
        <v>6983</v>
      </c>
      <c r="E346" s="412">
        <v>353995</v>
      </c>
    </row>
    <row r="347" spans="3:5" x14ac:dyDescent="0.2">
      <c r="C347" s="35">
        <v>6985</v>
      </c>
      <c r="D347" s="35">
        <v>6985</v>
      </c>
      <c r="E347" s="412">
        <v>425000</v>
      </c>
    </row>
    <row r="348" spans="3:5" x14ac:dyDescent="0.2">
      <c r="C348" s="35">
        <v>6987</v>
      </c>
      <c r="D348" s="35">
        <v>6987</v>
      </c>
      <c r="E348" s="412">
        <v>470000</v>
      </c>
    </row>
    <row r="349" spans="3:5" x14ac:dyDescent="0.2">
      <c r="C349" s="35">
        <v>6990</v>
      </c>
      <c r="D349" s="35">
        <v>6990</v>
      </c>
      <c r="E349" s="412">
        <v>891000</v>
      </c>
    </row>
    <row r="350" spans="3:5" x14ac:dyDescent="0.2">
      <c r="C350" s="35">
        <v>6992</v>
      </c>
      <c r="D350" s="35">
        <v>6992</v>
      </c>
      <c r="E350" s="412">
        <v>500000</v>
      </c>
    </row>
    <row r="351" spans="3:5" x14ac:dyDescent="0.2">
      <c r="C351" s="35">
        <v>7002</v>
      </c>
      <c r="D351" s="35">
        <v>7002</v>
      </c>
      <c r="E351" s="412">
        <v>136000</v>
      </c>
    </row>
    <row r="352" spans="3:5" x14ac:dyDescent="0.2">
      <c r="C352" s="35">
        <v>7029</v>
      </c>
      <c r="D352" s="35">
        <v>7029</v>
      </c>
      <c r="E352" s="412">
        <v>835000</v>
      </c>
    </row>
    <row r="353" spans="3:5" x14ac:dyDescent="0.2">
      <c r="C353" s="35">
        <v>7038</v>
      </c>
      <c r="D353" s="35">
        <v>7038</v>
      </c>
      <c r="E353" s="412">
        <v>288150</v>
      </c>
    </row>
    <row r="354" spans="3:5" x14ac:dyDescent="0.2">
      <c r="C354" s="35">
        <v>7047</v>
      </c>
      <c r="D354" s="35">
        <v>7047</v>
      </c>
      <c r="E354" s="412">
        <v>125000</v>
      </c>
    </row>
    <row r="355" spans="3:5" x14ac:dyDescent="0.2">
      <c r="C355" s="35">
        <v>7056</v>
      </c>
      <c r="D355" s="35">
        <v>7056</v>
      </c>
      <c r="E355" s="412">
        <v>1447515</v>
      </c>
    </row>
    <row r="356" spans="3:5" x14ac:dyDescent="0.2">
      <c r="C356" s="35">
        <v>7092</v>
      </c>
      <c r="D356" s="35">
        <v>7092</v>
      </c>
      <c r="E356" s="412">
        <v>550000</v>
      </c>
    </row>
    <row r="357" spans="3:5" x14ac:dyDescent="0.2">
      <c r="C357" s="35">
        <v>7098</v>
      </c>
      <c r="D357" s="35">
        <v>7098</v>
      </c>
      <c r="E357" s="412">
        <v>325000</v>
      </c>
    </row>
    <row r="358" spans="3:5" x14ac:dyDescent="0.2">
      <c r="C358" s="35">
        <v>7110</v>
      </c>
      <c r="D358" s="35">
        <v>7110</v>
      </c>
      <c r="E358" s="412">
        <v>400000</v>
      </c>
    </row>
    <row r="359" spans="3:5" x14ac:dyDescent="0.2">
      <c r="C359" s="35">
        <v>5976</v>
      </c>
      <c r="D359" s="35">
        <v>5976</v>
      </c>
      <c r="E359" s="412">
        <v>5201000</v>
      </c>
    </row>
    <row r="360" spans="3:5" x14ac:dyDescent="0.2">
      <c r="C360" s="35">
        <v>5994</v>
      </c>
      <c r="D360" s="35">
        <v>5994</v>
      </c>
      <c r="E360" s="412">
        <v>4617889</v>
      </c>
    </row>
    <row r="361" spans="3:5" x14ac:dyDescent="0.2">
      <c r="C361" s="35">
        <v>6003</v>
      </c>
      <c r="D361" s="35">
        <v>6003</v>
      </c>
      <c r="E361" s="412">
        <v>2667543</v>
      </c>
    </row>
    <row r="362" spans="3:5" x14ac:dyDescent="0.2">
      <c r="C362" s="35">
        <v>6012</v>
      </c>
      <c r="D362" s="35">
        <v>6012</v>
      </c>
      <c r="E362" s="412">
        <v>2465000</v>
      </c>
    </row>
    <row r="363" spans="3:5" x14ac:dyDescent="0.2">
      <c r="C363" s="35">
        <v>6030</v>
      </c>
      <c r="D363" s="35">
        <v>6030</v>
      </c>
      <c r="E363" s="412">
        <v>3710000</v>
      </c>
    </row>
    <row r="364" spans="3:5" x14ac:dyDescent="0.2">
      <c r="C364" s="35">
        <v>6039</v>
      </c>
      <c r="D364" s="35">
        <v>6039</v>
      </c>
      <c r="E364" s="412">
        <v>43189804</v>
      </c>
    </row>
    <row r="365" spans="3:5" x14ac:dyDescent="0.2">
      <c r="C365" s="35">
        <v>6048</v>
      </c>
      <c r="D365" s="35">
        <v>6035</v>
      </c>
      <c r="E365" s="412">
        <v>3519478</v>
      </c>
    </row>
    <row r="366" spans="3:5" x14ac:dyDescent="0.2">
      <c r="C366" s="35">
        <v>6050</v>
      </c>
      <c r="D366" s="35">
        <v>6050</v>
      </c>
    </row>
    <row r="367" spans="3:5" x14ac:dyDescent="0.2">
      <c r="C367" s="35">
        <v>6091</v>
      </c>
      <c r="D367" s="35">
        <v>6091</v>
      </c>
      <c r="E367" s="412">
        <v>4370000</v>
      </c>
    </row>
    <row r="368" spans="3:5" x14ac:dyDescent="0.2">
      <c r="C368" s="35">
        <v>6092</v>
      </c>
      <c r="D368" s="35">
        <v>6092</v>
      </c>
    </row>
    <row r="369" spans="3:5" x14ac:dyDescent="0.2">
      <c r="C369" s="35">
        <v>6093</v>
      </c>
      <c r="D369" s="35">
        <v>6093</v>
      </c>
      <c r="E369" s="412">
        <v>5475875</v>
      </c>
    </row>
    <row r="370" spans="3:5" x14ac:dyDescent="0.2">
      <c r="C370" s="35">
        <v>6094</v>
      </c>
      <c r="D370" s="35">
        <v>6094</v>
      </c>
      <c r="E370" s="412">
        <v>2704400</v>
      </c>
    </row>
    <row r="371" spans="3:5" x14ac:dyDescent="0.2">
      <c r="C371" s="35">
        <v>6095</v>
      </c>
      <c r="D371" s="35">
        <v>6095</v>
      </c>
      <c r="E371" s="412">
        <v>4367000</v>
      </c>
    </row>
    <row r="372" spans="3:5" x14ac:dyDescent="0.2">
      <c r="C372" s="35">
        <v>6096</v>
      </c>
      <c r="D372" s="35">
        <v>6096</v>
      </c>
      <c r="E372" s="412">
        <v>4260000</v>
      </c>
    </row>
    <row r="373" spans="3:5" x14ac:dyDescent="0.2">
      <c r="C373" s="35">
        <v>6097</v>
      </c>
      <c r="D373" s="35">
        <v>6097</v>
      </c>
      <c r="E373" s="412">
        <v>1915000</v>
      </c>
    </row>
    <row r="374" spans="3:5" x14ac:dyDescent="0.2">
      <c r="C374" s="35">
        <v>6098</v>
      </c>
      <c r="D374" s="35">
        <v>6098</v>
      </c>
      <c r="E374" s="412">
        <v>7107716</v>
      </c>
    </row>
    <row r="375" spans="3:5" x14ac:dyDescent="0.2">
      <c r="C375" s="35">
        <v>6100</v>
      </c>
      <c r="D375" s="35">
        <v>6100</v>
      </c>
      <c r="E375" s="412">
        <v>4528272</v>
      </c>
    </row>
    <row r="376" spans="3:5" x14ac:dyDescent="0.2">
      <c r="C376" s="35">
        <v>6101</v>
      </c>
      <c r="D376" s="35">
        <v>6101</v>
      </c>
      <c r="E376" s="412">
        <v>26015637</v>
      </c>
    </row>
    <row r="377" spans="3:5" x14ac:dyDescent="0.2">
      <c r="C377" s="35">
        <v>6102</v>
      </c>
      <c r="D377" s="35">
        <v>6102</v>
      </c>
      <c r="E377" s="412">
        <v>9300341</v>
      </c>
    </row>
    <row r="378" spans="3:5" x14ac:dyDescent="0.2">
      <c r="C378" s="35">
        <v>6120</v>
      </c>
      <c r="D378" s="35">
        <v>6120</v>
      </c>
      <c r="E378" s="412">
        <v>10003000</v>
      </c>
    </row>
    <row r="379" spans="3:5" x14ac:dyDescent="0.2">
      <c r="C379" s="35">
        <v>6138</v>
      </c>
      <c r="D379" s="35">
        <v>6138</v>
      </c>
      <c r="E379" s="412">
        <v>2032000</v>
      </c>
    </row>
    <row r="380" spans="3:5" x14ac:dyDescent="0.2">
      <c r="C380" s="35">
        <v>6165</v>
      </c>
      <c r="D380" s="35">
        <v>6165</v>
      </c>
      <c r="E380" s="412">
        <v>1345500</v>
      </c>
    </row>
    <row r="381" spans="3:5" x14ac:dyDescent="0.2">
      <c r="C381" s="35">
        <v>6175</v>
      </c>
      <c r="D381" s="35">
        <v>6175</v>
      </c>
      <c r="E381" s="412">
        <v>4160000</v>
      </c>
    </row>
    <row r="382" spans="3:5" x14ac:dyDescent="0.2">
      <c r="C382" s="35">
        <v>6219</v>
      </c>
      <c r="D382" s="35">
        <v>6219</v>
      </c>
      <c r="E382" s="412">
        <v>7968019</v>
      </c>
    </row>
    <row r="383" spans="3:5" x14ac:dyDescent="0.2">
      <c r="C383" s="35">
        <v>6246</v>
      </c>
      <c r="D383" s="35">
        <v>6246</v>
      </c>
      <c r="E383" s="412">
        <v>1278000</v>
      </c>
    </row>
    <row r="384" spans="3:5" x14ac:dyDescent="0.2">
      <c r="C384" s="35">
        <v>6264</v>
      </c>
      <c r="D384" s="35">
        <v>6264</v>
      </c>
      <c r="E384" s="412">
        <v>4920000</v>
      </c>
    </row>
    <row r="385" spans="3:5" x14ac:dyDescent="0.2">
      <c r="C385" s="35">
        <v>6273</v>
      </c>
      <c r="D385" s="35">
        <v>6273</v>
      </c>
      <c r="E385" s="412">
        <v>3155000</v>
      </c>
    </row>
    <row r="386" spans="3:5" x14ac:dyDescent="0.2">
      <c r="C386" s="35">
        <v>6291</v>
      </c>
      <c r="D386" s="35">
        <v>6291</v>
      </c>
    </row>
    <row r="387" spans="3:5" x14ac:dyDescent="0.2">
      <c r="C387" s="35">
        <v>6345</v>
      </c>
      <c r="D387" s="35">
        <v>6345</v>
      </c>
    </row>
    <row r="388" spans="3:5" x14ac:dyDescent="0.2">
      <c r="C388" s="35">
        <v>6408</v>
      </c>
      <c r="D388" s="35">
        <v>6408</v>
      </c>
      <c r="E388" s="412">
        <v>2955000</v>
      </c>
    </row>
    <row r="389" spans="3:5" x14ac:dyDescent="0.2">
      <c r="C389" s="35">
        <v>6417</v>
      </c>
      <c r="D389" s="35">
        <v>6417</v>
      </c>
      <c r="E389" s="412">
        <v>85000</v>
      </c>
    </row>
    <row r="390" spans="3:5" x14ac:dyDescent="0.2">
      <c r="C390" s="35">
        <v>6453</v>
      </c>
      <c r="D390" s="35">
        <v>6453</v>
      </c>
      <c r="E390" s="412">
        <v>2936099</v>
      </c>
    </row>
    <row r="391" spans="3:5" x14ac:dyDescent="0.2">
      <c r="C391" s="35">
        <v>6460</v>
      </c>
      <c r="D391" s="35">
        <v>6460</v>
      </c>
      <c r="E391" s="412">
        <v>3283000</v>
      </c>
    </row>
    <row r="392" spans="3:5" x14ac:dyDescent="0.2">
      <c r="C392" s="35">
        <v>6462</v>
      </c>
      <c r="D392" s="35">
        <v>6462</v>
      </c>
      <c r="E392" s="412">
        <v>2146000</v>
      </c>
    </row>
    <row r="393" spans="3:5" x14ac:dyDescent="0.2">
      <c r="C393" s="35">
        <v>6471</v>
      </c>
      <c r="D393" s="35">
        <v>6471</v>
      </c>
      <c r="E393" s="412">
        <v>1956669</v>
      </c>
    </row>
    <row r="394" spans="3:5" x14ac:dyDescent="0.2">
      <c r="C394" s="35">
        <v>6509</v>
      </c>
      <c r="D394" s="35">
        <v>6509</v>
      </c>
      <c r="E394" s="412">
        <v>2340000</v>
      </c>
    </row>
    <row r="395" spans="3:5" x14ac:dyDescent="0.2">
      <c r="C395" s="35">
        <v>6512</v>
      </c>
      <c r="D395" s="35">
        <v>6512</v>
      </c>
      <c r="E395" s="412">
        <v>1618913</v>
      </c>
    </row>
    <row r="396" spans="3:5" x14ac:dyDescent="0.2">
      <c r="C396" s="35">
        <v>6516</v>
      </c>
      <c r="D396" s="35">
        <v>6516</v>
      </c>
      <c r="E396" s="412">
        <v>965000</v>
      </c>
    </row>
    <row r="397" spans="3:5" x14ac:dyDescent="0.2">
      <c r="C397" s="35">
        <v>6534</v>
      </c>
      <c r="D397" s="35">
        <v>6534</v>
      </c>
      <c r="E397" s="412">
        <v>3243500</v>
      </c>
    </row>
    <row r="398" spans="3:5" x14ac:dyDescent="0.2">
      <c r="C398" s="35">
        <v>6561</v>
      </c>
      <c r="D398" s="35">
        <v>6561</v>
      </c>
      <c r="E398" s="412">
        <v>2374500</v>
      </c>
    </row>
    <row r="399" spans="3:5" x14ac:dyDescent="0.2">
      <c r="C399" s="35">
        <v>6570</v>
      </c>
      <c r="D399" s="35">
        <v>6570</v>
      </c>
    </row>
    <row r="400" spans="3:5" x14ac:dyDescent="0.2">
      <c r="C400" s="35">
        <v>6579</v>
      </c>
      <c r="D400" s="35">
        <v>6579</v>
      </c>
      <c r="E400" s="412">
        <v>9084385</v>
      </c>
    </row>
    <row r="401" spans="3:5" x14ac:dyDescent="0.2">
      <c r="C401" s="35">
        <v>6591</v>
      </c>
      <c r="D401" s="35">
        <v>6591</v>
      </c>
      <c r="E401" s="412">
        <v>933806</v>
      </c>
    </row>
    <row r="402" spans="3:5" x14ac:dyDescent="0.2">
      <c r="C402" s="35">
        <v>6592</v>
      </c>
      <c r="D402" s="35">
        <v>6592</v>
      </c>
      <c r="E402" s="412">
        <v>3014316</v>
      </c>
    </row>
    <row r="403" spans="3:5" x14ac:dyDescent="0.2">
      <c r="C403" s="35">
        <v>6615</v>
      </c>
      <c r="D403" s="35">
        <v>6615</v>
      </c>
      <c r="E403" s="412">
        <v>3814135</v>
      </c>
    </row>
    <row r="404" spans="3:5" x14ac:dyDescent="0.2">
      <c r="C404" s="35">
        <v>6633</v>
      </c>
      <c r="D404" s="35">
        <v>6633</v>
      </c>
      <c r="E404" s="412">
        <v>300000</v>
      </c>
    </row>
    <row r="405" spans="3:5" x14ac:dyDescent="0.2">
      <c r="C405" s="35">
        <v>6651</v>
      </c>
      <c r="D405" s="35">
        <v>6651</v>
      </c>
      <c r="E405" s="412">
        <v>1689278</v>
      </c>
    </row>
    <row r="406" spans="3:5" x14ac:dyDescent="0.2">
      <c r="C406" s="35">
        <v>6660</v>
      </c>
      <c r="D406" s="35">
        <v>6660</v>
      </c>
      <c r="E406" s="412">
        <v>6594350</v>
      </c>
    </row>
    <row r="407" spans="3:5" x14ac:dyDescent="0.2">
      <c r="C407" s="35">
        <v>6700</v>
      </c>
      <c r="D407" s="35">
        <v>6700</v>
      </c>
      <c r="E407" s="412">
        <v>2229500</v>
      </c>
    </row>
    <row r="408" spans="3:5" x14ac:dyDescent="0.2">
      <c r="C408" s="35">
        <v>6741</v>
      </c>
      <c r="D408" s="35">
        <v>6741</v>
      </c>
      <c r="E408" s="412">
        <v>4220000</v>
      </c>
    </row>
    <row r="409" spans="3:5" x14ac:dyDescent="0.2">
      <c r="C409" s="35">
        <v>6750</v>
      </c>
      <c r="D409" s="35">
        <v>6750</v>
      </c>
      <c r="E409" s="412">
        <v>230000</v>
      </c>
    </row>
    <row r="410" spans="3:5" x14ac:dyDescent="0.2">
      <c r="C410" s="35">
        <v>6759</v>
      </c>
      <c r="D410" s="35">
        <v>6759</v>
      </c>
      <c r="E410" s="412">
        <v>4040000</v>
      </c>
    </row>
    <row r="411" spans="3:5" x14ac:dyDescent="0.2">
      <c r="C411" s="35">
        <v>6762</v>
      </c>
      <c r="D411" s="35">
        <v>6762</v>
      </c>
      <c r="E411" s="412">
        <v>2940022</v>
      </c>
    </row>
    <row r="412" spans="3:5" x14ac:dyDescent="0.2">
      <c r="C412" s="35">
        <v>6768</v>
      </c>
      <c r="D412" s="35">
        <v>6768</v>
      </c>
      <c r="E412" s="412">
        <v>13128944</v>
      </c>
    </row>
    <row r="413" spans="3:5" x14ac:dyDescent="0.2">
      <c r="C413" s="35">
        <v>6795</v>
      </c>
      <c r="D413" s="35">
        <v>6795</v>
      </c>
      <c r="E413" s="412">
        <v>27890000</v>
      </c>
    </row>
    <row r="414" spans="3:5" x14ac:dyDescent="0.2">
      <c r="C414" s="35">
        <v>6822</v>
      </c>
      <c r="D414" s="35">
        <v>6822</v>
      </c>
      <c r="E414" s="412">
        <v>16881560</v>
      </c>
    </row>
    <row r="415" spans="3:5" x14ac:dyDescent="0.2">
      <c r="C415" s="35">
        <v>6840</v>
      </c>
      <c r="D415" s="35">
        <v>6840</v>
      </c>
      <c r="E415" s="412">
        <v>5112000</v>
      </c>
    </row>
    <row r="416" spans="3:5" x14ac:dyDescent="0.2">
      <c r="C416" s="35">
        <v>6854</v>
      </c>
      <c r="D416" s="35">
        <v>6854</v>
      </c>
      <c r="E416" s="412">
        <v>3175000</v>
      </c>
    </row>
    <row r="417" spans="3:5" x14ac:dyDescent="0.2">
      <c r="C417" s="35">
        <v>6867</v>
      </c>
      <c r="D417" s="35">
        <v>6867</v>
      </c>
      <c r="E417" s="412">
        <v>5990000</v>
      </c>
    </row>
    <row r="418" spans="3:5" x14ac:dyDescent="0.2">
      <c r="C418" s="35">
        <v>6894</v>
      </c>
      <c r="D418" s="35">
        <v>6894</v>
      </c>
    </row>
    <row r="419" spans="3:5" x14ac:dyDescent="0.2">
      <c r="C419" s="35">
        <v>6921</v>
      </c>
      <c r="D419" s="35">
        <v>6921</v>
      </c>
      <c r="E419" s="412">
        <v>2525000</v>
      </c>
    </row>
    <row r="420" spans="3:5" x14ac:dyDescent="0.2">
      <c r="C420" s="35">
        <v>6930</v>
      </c>
      <c r="D420" s="35">
        <v>6930</v>
      </c>
      <c r="E420" s="412">
        <v>3523598</v>
      </c>
    </row>
    <row r="421" spans="3:5" x14ac:dyDescent="0.2">
      <c r="C421" s="35">
        <v>6937</v>
      </c>
      <c r="D421" s="35">
        <v>6937</v>
      </c>
      <c r="E421" s="412">
        <v>3213122</v>
      </c>
    </row>
    <row r="422" spans="3:5" x14ac:dyDescent="0.2">
      <c r="C422" s="35">
        <v>6943</v>
      </c>
      <c r="D422" s="35">
        <v>6943</v>
      </c>
      <c r="E422" s="412">
        <v>1255000</v>
      </c>
    </row>
    <row r="423" spans="3:5" x14ac:dyDescent="0.2">
      <c r="C423" s="35">
        <v>6950</v>
      </c>
      <c r="D423" s="35">
        <v>6950</v>
      </c>
      <c r="E423" s="412">
        <v>5542315</v>
      </c>
    </row>
    <row r="424" spans="3:5" x14ac:dyDescent="0.2">
      <c r="C424" s="35">
        <v>6957</v>
      </c>
      <c r="D424" s="35">
        <v>6957</v>
      </c>
      <c r="E424" s="412">
        <v>54337720</v>
      </c>
    </row>
    <row r="425" spans="3:5" x14ac:dyDescent="0.2">
      <c r="C425" s="35">
        <v>6961</v>
      </c>
      <c r="D425" s="35">
        <v>6961</v>
      </c>
      <c r="E425" s="412">
        <v>13836167</v>
      </c>
    </row>
    <row r="426" spans="3:5" x14ac:dyDescent="0.2">
      <c r="C426" s="35">
        <v>6969</v>
      </c>
      <c r="D426" s="35">
        <v>6969</v>
      </c>
      <c r="E426" s="412">
        <v>3182000</v>
      </c>
    </row>
    <row r="427" spans="3:5" x14ac:dyDescent="0.2">
      <c r="C427" s="35">
        <v>6975</v>
      </c>
      <c r="D427" s="35">
        <v>6975</v>
      </c>
      <c r="E427" s="412">
        <v>2877000</v>
      </c>
    </row>
    <row r="428" spans="3:5" x14ac:dyDescent="0.2">
      <c r="C428" s="35">
        <v>6983</v>
      </c>
      <c r="D428" s="35">
        <v>6983</v>
      </c>
      <c r="E428" s="412">
        <v>2994371</v>
      </c>
    </row>
    <row r="429" spans="3:5" x14ac:dyDescent="0.2">
      <c r="C429" s="35">
        <v>6985</v>
      </c>
      <c r="D429" s="35">
        <v>6985</v>
      </c>
      <c r="E429" s="412">
        <v>2635000</v>
      </c>
    </row>
    <row r="430" spans="3:5" x14ac:dyDescent="0.2">
      <c r="C430" s="35">
        <v>6987</v>
      </c>
      <c r="D430" s="35">
        <v>6987</v>
      </c>
      <c r="E430" s="412">
        <v>5103250</v>
      </c>
    </row>
    <row r="431" spans="3:5" x14ac:dyDescent="0.2">
      <c r="C431" s="35">
        <v>6990</v>
      </c>
      <c r="D431" s="35">
        <v>6990</v>
      </c>
      <c r="E431" s="412">
        <v>5929500</v>
      </c>
    </row>
    <row r="432" spans="3:5" x14ac:dyDescent="0.2">
      <c r="C432" s="35">
        <v>6992</v>
      </c>
      <c r="D432" s="35">
        <v>6992</v>
      </c>
      <c r="E432" s="412">
        <v>4726332</v>
      </c>
    </row>
    <row r="433" spans="3:5" x14ac:dyDescent="0.2">
      <c r="C433" s="35">
        <v>7002</v>
      </c>
      <c r="D433" s="35">
        <v>7002</v>
      </c>
      <c r="E433" s="412">
        <v>2246000</v>
      </c>
    </row>
    <row r="434" spans="3:5" x14ac:dyDescent="0.2">
      <c r="C434" s="35">
        <v>7029</v>
      </c>
      <c r="D434" s="35">
        <v>7029</v>
      </c>
      <c r="E434" s="412">
        <v>5673000</v>
      </c>
    </row>
    <row r="435" spans="3:5" x14ac:dyDescent="0.2">
      <c r="C435" s="35">
        <v>7032</v>
      </c>
      <c r="D435" s="35">
        <v>7032</v>
      </c>
    </row>
    <row r="436" spans="3:5" x14ac:dyDescent="0.2">
      <c r="C436" s="35">
        <v>7038</v>
      </c>
      <c r="D436" s="35">
        <v>7038</v>
      </c>
      <c r="E436" s="412">
        <v>3035474</v>
      </c>
    </row>
    <row r="437" spans="3:5" x14ac:dyDescent="0.2">
      <c r="C437" s="35">
        <v>7047</v>
      </c>
      <c r="D437" s="35">
        <v>7047</v>
      </c>
      <c r="E437" s="412">
        <v>953000</v>
      </c>
    </row>
    <row r="438" spans="3:5" x14ac:dyDescent="0.2">
      <c r="C438" s="35">
        <v>7056</v>
      </c>
      <c r="D438" s="35">
        <v>7056</v>
      </c>
      <c r="E438" s="412">
        <v>6637641</v>
      </c>
    </row>
    <row r="439" spans="3:5" x14ac:dyDescent="0.2">
      <c r="C439" s="35">
        <v>7083</v>
      </c>
      <c r="D439" s="35">
        <v>7083</v>
      </c>
    </row>
    <row r="440" spans="3:5" x14ac:dyDescent="0.2">
      <c r="C440" s="35">
        <v>7092</v>
      </c>
      <c r="D440" s="35">
        <v>7092</v>
      </c>
      <c r="E440" s="412">
        <v>4317069</v>
      </c>
    </row>
    <row r="441" spans="3:5" x14ac:dyDescent="0.2">
      <c r="C441" s="35">
        <v>7098</v>
      </c>
      <c r="D441" s="35">
        <v>7098</v>
      </c>
      <c r="E441" s="412">
        <v>2540000</v>
      </c>
    </row>
    <row r="442" spans="3:5" x14ac:dyDescent="0.2">
      <c r="C442" s="35">
        <v>7110</v>
      </c>
      <c r="D442" s="35">
        <v>7110</v>
      </c>
      <c r="E442" s="412">
        <v>4840604</v>
      </c>
    </row>
    <row r="443" spans="3:5" x14ac:dyDescent="0.2">
      <c r="C443" s="35">
        <v>7910</v>
      </c>
      <c r="D443" s="35">
        <v>7910</v>
      </c>
    </row>
    <row r="444" spans="3:5" x14ac:dyDescent="0.2">
      <c r="C444" s="35">
        <v>7911</v>
      </c>
      <c r="D444" s="35">
        <v>7911</v>
      </c>
    </row>
    <row r="445" spans="3:5" x14ac:dyDescent="0.2">
      <c r="C445" s="35">
        <v>7912</v>
      </c>
      <c r="D445" s="35">
        <v>7912</v>
      </c>
    </row>
    <row r="446" spans="3:5" x14ac:dyDescent="0.2">
      <c r="C446" s="35">
        <v>7913</v>
      </c>
      <c r="D446" s="35">
        <v>7913</v>
      </c>
    </row>
    <row r="447" spans="3:5" x14ac:dyDescent="0.2">
      <c r="C447" s="35">
        <v>7914</v>
      </c>
      <c r="D447" s="35">
        <v>7914</v>
      </c>
    </row>
    <row r="448" spans="3:5" x14ac:dyDescent="0.2">
      <c r="C448" s="35">
        <v>7915</v>
      </c>
      <c r="D448" s="35">
        <v>7915</v>
      </c>
    </row>
    <row r="449" spans="3:4" x14ac:dyDescent="0.2">
      <c r="C449" s="35">
        <v>7916</v>
      </c>
      <c r="D449" s="35">
        <v>7916</v>
      </c>
    </row>
    <row r="450" spans="3:4" x14ac:dyDescent="0.2">
      <c r="C450" s="35">
        <v>7917</v>
      </c>
      <c r="D450" s="35">
        <v>7917</v>
      </c>
    </row>
    <row r="451" spans="3:4" x14ac:dyDescent="0.2">
      <c r="C451" s="35">
        <v>7918</v>
      </c>
      <c r="D451" s="35">
        <v>7918</v>
      </c>
    </row>
    <row r="452" spans="3:4" x14ac:dyDescent="0.2">
      <c r="C452" s="35">
        <v>7919</v>
      </c>
      <c r="D452" s="35">
        <v>7919</v>
      </c>
    </row>
    <row r="453" spans="3:4" x14ac:dyDescent="0.2">
      <c r="C453" s="35">
        <v>7920</v>
      </c>
      <c r="D453" s="35">
        <v>7920</v>
      </c>
    </row>
    <row r="454" spans="3:4" x14ac:dyDescent="0.2">
      <c r="C454" s="35">
        <v>7921</v>
      </c>
      <c r="D454" s="35">
        <v>7921</v>
      </c>
    </row>
    <row r="455" spans="3:4" x14ac:dyDescent="0.2">
      <c r="C455" s="35">
        <v>7922</v>
      </c>
      <c r="D455" s="35">
        <v>7922</v>
      </c>
    </row>
    <row r="456" spans="3:4" x14ac:dyDescent="0.2">
      <c r="C456" s="35">
        <v>7923</v>
      </c>
      <c r="D456" s="35">
        <v>7923</v>
      </c>
    </row>
    <row r="457" spans="3:4" x14ac:dyDescent="0.2">
      <c r="C457" s="35">
        <v>7924</v>
      </c>
      <c r="D457" s="35">
        <v>7924</v>
      </c>
    </row>
    <row r="458" spans="3:4" x14ac:dyDescent="0.2">
      <c r="C458" s="35">
        <v>7925</v>
      </c>
      <c r="D458" s="35">
        <v>7925</v>
      </c>
    </row>
    <row r="459" spans="3:4" x14ac:dyDescent="0.2">
      <c r="C459" s="35">
        <v>7926</v>
      </c>
      <c r="D459" s="35">
        <v>7926</v>
      </c>
    </row>
    <row r="460" spans="3:4" x14ac:dyDescent="0.2">
      <c r="C460" s="35">
        <v>7927</v>
      </c>
      <c r="D460" s="35">
        <v>7927</v>
      </c>
    </row>
    <row r="461" spans="3:4" x14ac:dyDescent="0.2">
      <c r="C461" s="35">
        <v>7928</v>
      </c>
      <c r="D461" s="35">
        <v>7928</v>
      </c>
    </row>
    <row r="462" spans="3:4" x14ac:dyDescent="0.2">
      <c r="C462" s="35">
        <v>7929</v>
      </c>
      <c r="D462" s="35">
        <v>7929</v>
      </c>
    </row>
    <row r="463" spans="3:4" x14ac:dyDescent="0.2">
      <c r="C463" s="35">
        <v>7930</v>
      </c>
      <c r="D463" s="35">
        <v>7930</v>
      </c>
    </row>
    <row r="464" spans="3:4" x14ac:dyDescent="0.2">
      <c r="C464" s="35">
        <v>7931</v>
      </c>
      <c r="D464" s="35">
        <v>7931</v>
      </c>
    </row>
    <row r="465" spans="3:4" x14ac:dyDescent="0.2">
      <c r="C465" s="35">
        <v>7932</v>
      </c>
      <c r="D465" s="35">
        <v>7932</v>
      </c>
    </row>
    <row r="466" spans="3:4" x14ac:dyDescent="0.2">
      <c r="C466" s="35">
        <v>7933</v>
      </c>
      <c r="D466" s="35">
        <v>7933</v>
      </c>
    </row>
    <row r="467" spans="3:4" x14ac:dyDescent="0.2">
      <c r="C467" s="35">
        <v>7934</v>
      </c>
      <c r="D467" s="35">
        <v>7934</v>
      </c>
    </row>
    <row r="468" spans="3:4" x14ac:dyDescent="0.2">
      <c r="C468" s="35">
        <v>7935</v>
      </c>
      <c r="D468" s="35">
        <v>7935</v>
      </c>
    </row>
    <row r="469" spans="3:4" x14ac:dyDescent="0.2">
      <c r="C469" s="35">
        <v>7936</v>
      </c>
      <c r="D469" s="35">
        <v>7936</v>
      </c>
    </row>
    <row r="470" spans="3:4" x14ac:dyDescent="0.2">
      <c r="C470" s="35">
        <v>7937</v>
      </c>
      <c r="D470" s="35">
        <v>7937</v>
      </c>
    </row>
    <row r="471" spans="3:4" x14ac:dyDescent="0.2">
      <c r="C471" s="35">
        <v>9001</v>
      </c>
      <c r="D471" s="35">
        <v>9001</v>
      </c>
    </row>
    <row r="472" spans="3:4" x14ac:dyDescent="0.2">
      <c r="C472" s="35">
        <v>9004</v>
      </c>
      <c r="D472" s="35">
        <v>9004</v>
      </c>
    </row>
    <row r="473" spans="3:4" x14ac:dyDescent="0.2">
      <c r="C473" s="35">
        <v>9006</v>
      </c>
      <c r="D473" s="35">
        <v>9006</v>
      </c>
    </row>
    <row r="474" spans="3:4" x14ac:dyDescent="0.2">
      <c r="C474" s="35">
        <v>9007</v>
      </c>
      <c r="D474" s="35">
        <v>9007</v>
      </c>
    </row>
    <row r="475" spans="3:4" x14ac:dyDescent="0.2">
      <c r="C475" s="35">
        <v>9008</v>
      </c>
      <c r="D475" s="35">
        <v>9008</v>
      </c>
    </row>
  </sheetData>
  <mergeCells count="10">
    <mergeCell ref="AD8:AE8"/>
    <mergeCell ref="AC54:AE54"/>
    <mergeCell ref="U2:AH2"/>
    <mergeCell ref="A1:S1"/>
    <mergeCell ref="A2:S2"/>
    <mergeCell ref="A4:S4"/>
    <mergeCell ref="AA4:AC4"/>
    <mergeCell ref="F6:L6"/>
    <mergeCell ref="AB6:AD6"/>
    <mergeCell ref="W6:Y6"/>
  </mergeCells>
  <phoneticPr fontId="78" type="noConversion"/>
  <conditionalFormatting sqref="AH20:AH38">
    <cfRule type="cellIs" dxfId="1" priority="1" operator="lessThan">
      <formula>0</formula>
    </cfRule>
  </conditionalFormatting>
  <dataValidations count="1">
    <dataValidation type="list" allowBlank="1" showInputMessage="1" showErrorMessage="1" sqref="F6:J6 AE6:AF6" xr:uid="{63E7EB1A-E298-4C6A-9EF4-AA211C900BE8}">
      <formula1>District_List</formula1>
    </dataValidation>
  </dataValidations>
  <pageMargins left="0.3" right="0.28000000000000003" top="0.49" bottom="0.47" header="0.3" footer="0.18"/>
  <pageSetup scale="69" orientation="portrait" horizontalDpi="1200" verticalDpi="1200" r:id="rId1"/>
  <headerFooter>
    <oddFooter>&amp;LIASB:  &amp;F  &amp;A</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D5B2D-A41B-4165-AFE8-E82E01FD74B8}">
  <sheetPr>
    <tabColor rgb="FFFFFF00"/>
    <pageSetUpPr fitToPage="1"/>
  </sheetPr>
  <dimension ref="A1:AM94"/>
  <sheetViews>
    <sheetView showGridLines="0" topLeftCell="T33" zoomScale="85" zoomScaleNormal="85" workbookViewId="0">
      <selection activeCell="AM40" sqref="AM40"/>
    </sheetView>
  </sheetViews>
  <sheetFormatPr defaultColWidth="8.85546875" defaultRowHeight="12.75" x14ac:dyDescent="0.2"/>
  <cols>
    <col min="1" max="1" width="17.85546875" style="35" hidden="1" customWidth="1"/>
    <col min="2" max="2" width="33.5703125" style="35" hidden="1" customWidth="1"/>
    <col min="3" max="3" width="26.140625" style="35" hidden="1" customWidth="1"/>
    <col min="4" max="4" width="16.140625" style="35" hidden="1" customWidth="1"/>
    <col min="5" max="5" width="13.5703125" style="35" hidden="1" customWidth="1"/>
    <col min="6" max="6" width="23.7109375" style="35" hidden="1" customWidth="1"/>
    <col min="7" max="7" width="17.140625" style="35" hidden="1" customWidth="1"/>
    <col min="8" max="8" width="17.85546875" style="35" hidden="1" customWidth="1"/>
    <col min="9" max="9" width="25.5703125" style="35" hidden="1" customWidth="1"/>
    <col min="10" max="10" width="18.5703125" style="35" hidden="1" customWidth="1"/>
    <col min="11" max="11" width="18.140625" style="35" hidden="1" customWidth="1"/>
    <col min="12" max="12" width="20.5703125" style="35" hidden="1" customWidth="1"/>
    <col min="13" max="13" width="17.140625" style="35" hidden="1" customWidth="1"/>
    <col min="14" max="14" width="19.42578125" style="35" hidden="1" customWidth="1"/>
    <col min="15" max="15" width="16.28515625" style="35" hidden="1" customWidth="1"/>
    <col min="16" max="16" width="15.7109375" style="35" hidden="1" customWidth="1"/>
    <col min="17" max="17" width="11.5703125" style="35" hidden="1" customWidth="1"/>
    <col min="18" max="18" width="15.7109375" style="35" hidden="1" customWidth="1"/>
    <col min="19" max="19" width="14.28515625" style="35" hidden="1" customWidth="1"/>
    <col min="20" max="20" width="19.140625" style="209" customWidth="1"/>
    <col min="21" max="21" width="11.85546875" style="209" customWidth="1"/>
    <col min="22" max="22" width="12.85546875" style="35" customWidth="1"/>
    <col min="23" max="23" width="13.28515625" style="35" customWidth="1"/>
    <col min="24" max="24" width="11.85546875" style="35" customWidth="1"/>
    <col min="25" max="25" width="12.7109375" style="35" customWidth="1"/>
    <col min="26" max="26" width="4.85546875" style="35" customWidth="1"/>
    <col min="27" max="28" width="13.5703125" style="35" customWidth="1"/>
    <col min="29" max="29" width="14.140625" style="35" customWidth="1"/>
    <col min="30" max="30" width="18.140625" style="35" customWidth="1"/>
    <col min="31" max="31" width="16.42578125" style="196" customWidth="1"/>
    <col min="32" max="32" width="11.28515625" style="209" customWidth="1"/>
    <col min="33" max="34" width="12.5703125" style="196" customWidth="1"/>
    <col min="35" max="35" width="15" style="35" customWidth="1"/>
    <col min="36" max="16384" width="8.85546875" style="35"/>
  </cols>
  <sheetData>
    <row r="1" spans="1:39" ht="18" x14ac:dyDescent="0.25">
      <c r="A1" s="438" t="s">
        <v>304</v>
      </c>
      <c r="B1" s="438"/>
      <c r="C1" s="438"/>
      <c r="D1" s="438"/>
      <c r="E1" s="438"/>
      <c r="F1" s="438"/>
      <c r="G1" s="438"/>
      <c r="H1" s="438"/>
      <c r="I1" s="438"/>
      <c r="J1" s="438"/>
      <c r="K1" s="438"/>
      <c r="L1" s="438"/>
      <c r="M1" s="438"/>
      <c r="N1" s="438"/>
      <c r="O1" s="438"/>
      <c r="P1" s="439"/>
      <c r="Q1" s="439"/>
      <c r="R1" s="439"/>
      <c r="S1" s="439"/>
      <c r="T1" s="207"/>
    </row>
    <row r="2" spans="1:39" ht="54.6" customHeight="1" x14ac:dyDescent="0.3">
      <c r="A2" s="438" t="s">
        <v>388</v>
      </c>
      <c r="B2" s="438"/>
      <c r="C2" s="438"/>
      <c r="D2" s="438"/>
      <c r="E2" s="438"/>
      <c r="F2" s="438"/>
      <c r="G2" s="438"/>
      <c r="H2" s="438"/>
      <c r="I2" s="438"/>
      <c r="J2" s="438"/>
      <c r="K2" s="438"/>
      <c r="L2" s="438"/>
      <c r="M2" s="438"/>
      <c r="N2" s="438"/>
      <c r="O2" s="438"/>
      <c r="P2" s="439"/>
      <c r="Q2" s="439"/>
      <c r="R2" s="439"/>
      <c r="S2" s="439"/>
      <c r="T2" s="207"/>
      <c r="U2" s="446" t="s">
        <v>560</v>
      </c>
      <c r="V2" s="446"/>
      <c r="W2" s="446"/>
      <c r="X2" s="446"/>
      <c r="Y2" s="446"/>
      <c r="Z2" s="446"/>
      <c r="AA2" s="446"/>
      <c r="AB2" s="446"/>
      <c r="AC2" s="446"/>
      <c r="AD2" s="446"/>
      <c r="AE2" s="446"/>
      <c r="AF2" s="446"/>
      <c r="AG2" s="446"/>
      <c r="AH2" s="446"/>
    </row>
    <row r="3" spans="1:39" ht="15" x14ac:dyDescent="0.2">
      <c r="A3" s="139"/>
      <c r="B3" s="139"/>
      <c r="C3" s="139"/>
      <c r="D3" s="139"/>
      <c r="E3" s="139"/>
      <c r="F3" s="139"/>
      <c r="G3" s="139"/>
      <c r="H3" s="139"/>
      <c r="I3" s="139"/>
      <c r="J3" s="139"/>
      <c r="K3" s="139"/>
      <c r="L3" s="139"/>
      <c r="M3" s="139"/>
      <c r="N3" s="139"/>
      <c r="O3" s="139"/>
      <c r="P3" s="139"/>
      <c r="Q3" s="139"/>
      <c r="R3" s="139"/>
      <c r="S3" s="139"/>
      <c r="T3" s="208" t="s">
        <v>544</v>
      </c>
      <c r="U3" s="278" t="s">
        <v>543</v>
      </c>
      <c r="V3" s="35" t="s">
        <v>542</v>
      </c>
    </row>
    <row r="4" spans="1:39" ht="15" x14ac:dyDescent="0.25">
      <c r="A4" s="440" t="str">
        <f>CONCATENATE(Instructions!G16," ",Instructions!H16," ",Instructions!I16)</f>
        <v>FY 2011 to FY 2023</v>
      </c>
      <c r="B4" s="440"/>
      <c r="C4" s="440"/>
      <c r="D4" s="440"/>
      <c r="E4" s="440"/>
      <c r="F4" s="440"/>
      <c r="G4" s="440"/>
      <c r="H4" s="440"/>
      <c r="I4" s="440"/>
      <c r="J4" s="440"/>
      <c r="K4" s="440"/>
      <c r="L4" s="440"/>
      <c r="M4" s="440"/>
      <c r="N4" s="440"/>
      <c r="O4" s="440"/>
      <c r="P4" s="439"/>
      <c r="Q4" s="439"/>
      <c r="R4" s="439"/>
      <c r="S4" s="439"/>
      <c r="T4" s="207"/>
      <c r="AA4" s="433" t="s">
        <v>390</v>
      </c>
      <c r="AB4" s="433"/>
      <c r="AC4" s="433"/>
      <c r="AD4" s="146"/>
    </row>
    <row r="5" spans="1:39" ht="5.0999999999999996" customHeight="1" thickBot="1" x14ac:dyDescent="0.25"/>
    <row r="6" spans="1:39" ht="18.75" thickBot="1" x14ac:dyDescent="0.3">
      <c r="A6" s="49">
        <f>VLOOKUP(AB6,List!M:R,6,FALSE)</f>
        <v>4777</v>
      </c>
      <c r="C6" s="68"/>
      <c r="D6" s="69"/>
      <c r="E6" s="69"/>
      <c r="F6" s="434" t="s">
        <v>215</v>
      </c>
      <c r="G6" s="435"/>
      <c r="H6" s="435"/>
      <c r="I6" s="435"/>
      <c r="J6" s="435"/>
      <c r="K6" s="436"/>
      <c r="L6" s="437"/>
      <c r="M6" s="69"/>
      <c r="N6" s="69"/>
      <c r="O6" s="69"/>
      <c r="P6" s="69"/>
      <c r="Q6" s="69"/>
      <c r="R6" s="69"/>
      <c r="S6" s="70"/>
      <c r="AA6" s="139"/>
      <c r="AB6" s="443" t="s">
        <v>187</v>
      </c>
      <c r="AC6" s="444"/>
      <c r="AD6" s="445"/>
      <c r="AE6" s="217"/>
      <c r="AF6" s="236"/>
      <c r="AG6" s="218"/>
      <c r="AH6" s="218"/>
      <c r="AI6" s="219"/>
      <c r="AJ6" s="139"/>
      <c r="AK6" s="139"/>
      <c r="AL6" s="139"/>
      <c r="AM6" s="139"/>
    </row>
    <row r="7" spans="1:39" ht="9" customHeight="1" x14ac:dyDescent="0.2">
      <c r="C7" s="71"/>
      <c r="S7" s="72"/>
      <c r="AA7" s="139"/>
      <c r="AB7" s="139"/>
      <c r="AC7" s="139"/>
      <c r="AD7" s="139"/>
      <c r="AE7" s="197"/>
      <c r="AF7" s="208"/>
      <c r="AG7" s="197"/>
      <c r="AH7" s="197"/>
      <c r="AI7" s="139"/>
      <c r="AJ7" s="139"/>
      <c r="AK7" s="139"/>
      <c r="AL7" s="139"/>
      <c r="AM7" s="139"/>
    </row>
    <row r="8" spans="1:39" s="66" customFormat="1" ht="59.1" customHeight="1" x14ac:dyDescent="0.2">
      <c r="C8" s="80" t="s">
        <v>389</v>
      </c>
      <c r="D8" s="74"/>
      <c r="E8" s="73" t="s">
        <v>404</v>
      </c>
      <c r="F8" s="73"/>
      <c r="G8" s="73" t="s">
        <v>405</v>
      </c>
      <c r="H8" s="73"/>
      <c r="I8" s="73" t="s">
        <v>361</v>
      </c>
      <c r="J8" s="73"/>
      <c r="K8" s="73" t="s">
        <v>362</v>
      </c>
      <c r="L8" s="73" t="s">
        <v>519</v>
      </c>
      <c r="M8" s="73" t="s">
        <v>363</v>
      </c>
      <c r="N8" s="73"/>
      <c r="O8" s="113" t="s">
        <v>364</v>
      </c>
      <c r="P8" s="73"/>
      <c r="Q8" s="73" t="s">
        <v>365</v>
      </c>
      <c r="R8" s="73"/>
      <c r="S8" s="81" t="str">
        <f>ServedEnr_Compare!O7</f>
        <v>Balance as a Percentage of Expenditures</v>
      </c>
      <c r="T8" s="210"/>
      <c r="U8" s="205" t="s">
        <v>389</v>
      </c>
      <c r="V8" s="206" t="s">
        <v>367</v>
      </c>
      <c r="W8" s="206" t="s">
        <v>361</v>
      </c>
      <c r="X8" s="206" t="s">
        <v>524</v>
      </c>
      <c r="Y8" s="206" t="s">
        <v>528</v>
      </c>
      <c r="Z8" s="204"/>
      <c r="AA8" s="203" t="s">
        <v>525</v>
      </c>
      <c r="AB8" s="203" t="s">
        <v>526</v>
      </c>
      <c r="AC8" s="221" t="s">
        <v>527</v>
      </c>
      <c r="AD8" s="466" t="s">
        <v>523</v>
      </c>
      <c r="AE8" s="467"/>
      <c r="AF8" s="237" t="s">
        <v>520</v>
      </c>
      <c r="AG8" s="203" t="s">
        <v>440</v>
      </c>
      <c r="AH8" s="203" t="s">
        <v>518</v>
      </c>
      <c r="AI8" s="140"/>
      <c r="AJ8" s="137"/>
      <c r="AK8" s="137"/>
      <c r="AL8" s="137"/>
      <c r="AM8" s="137"/>
    </row>
    <row r="9" spans="1:39" s="66" customFormat="1" hidden="1" x14ac:dyDescent="0.2">
      <c r="C9" s="82"/>
      <c r="D9" s="74"/>
      <c r="E9" s="75">
        <f>Data_Drop_History!K1</f>
        <v>11</v>
      </c>
      <c r="F9" s="75"/>
      <c r="G9" s="75">
        <f>E9+1</f>
        <v>12</v>
      </c>
      <c r="H9" s="75"/>
      <c r="I9" s="75">
        <f>Data_Drop_History!N1</f>
        <v>14</v>
      </c>
      <c r="J9" s="75"/>
      <c r="K9" s="75">
        <f>I9+1</f>
        <v>15</v>
      </c>
      <c r="L9" s="75"/>
      <c r="M9" s="75">
        <f>K9+1</f>
        <v>16</v>
      </c>
      <c r="N9" s="75"/>
      <c r="O9" s="114">
        <f>Data_Drop_History!M1</f>
        <v>13</v>
      </c>
      <c r="P9" s="75"/>
      <c r="Q9" s="75">
        <f>Data_Drop_History!Q1</f>
        <v>17</v>
      </c>
      <c r="R9" s="75"/>
      <c r="S9" s="83"/>
      <c r="T9" s="211"/>
      <c r="U9" s="220"/>
      <c r="V9" s="202"/>
      <c r="W9" s="202"/>
      <c r="X9" s="202"/>
      <c r="Y9" s="202"/>
      <c r="Z9" s="202"/>
      <c r="AA9" s="140"/>
      <c r="AB9" s="140"/>
      <c r="AC9" s="140"/>
      <c r="AD9" s="140"/>
      <c r="AE9" s="198"/>
      <c r="AF9" s="238"/>
      <c r="AG9" s="198"/>
      <c r="AH9" s="198"/>
      <c r="AI9" s="140"/>
      <c r="AJ9" s="137"/>
      <c r="AK9" s="137"/>
      <c r="AL9" s="137"/>
      <c r="AM9" s="137"/>
    </row>
    <row r="10" spans="1:39" s="66" customFormat="1" ht="6" customHeight="1" x14ac:dyDescent="0.2">
      <c r="C10" s="82"/>
      <c r="D10" s="74"/>
      <c r="E10" s="76"/>
      <c r="F10" s="76"/>
      <c r="G10" s="76"/>
      <c r="H10" s="73"/>
      <c r="I10" s="73"/>
      <c r="J10" s="73"/>
      <c r="K10" s="73"/>
      <c r="L10" s="73"/>
      <c r="M10" s="73"/>
      <c r="N10" s="73"/>
      <c r="O10" s="113"/>
      <c r="P10" s="73"/>
      <c r="Q10" s="73"/>
      <c r="R10" s="73"/>
      <c r="S10" s="81"/>
      <c r="T10" s="210"/>
      <c r="U10" s="220"/>
      <c r="V10" s="202"/>
      <c r="W10" s="202"/>
      <c r="X10" s="202"/>
      <c r="Y10" s="202"/>
      <c r="Z10" s="202"/>
      <c r="AA10" s="140"/>
      <c r="AB10" s="140"/>
      <c r="AC10" s="142"/>
      <c r="AD10" s="142"/>
      <c r="AE10" s="199"/>
      <c r="AF10" s="239"/>
      <c r="AG10" s="199"/>
      <c r="AH10" s="199"/>
      <c r="AI10" s="142"/>
      <c r="AJ10" s="143"/>
      <c r="AK10" s="143"/>
      <c r="AL10" s="143"/>
      <c r="AM10" s="137"/>
    </row>
    <row r="11" spans="1:39" ht="21" hidden="1" customHeight="1" thickTop="1" thickBot="1" x14ac:dyDescent="0.25">
      <c r="A11" s="35" t="str">
        <f>CONCATENATE(C11,"_",$A$6)</f>
        <v>2011_4777</v>
      </c>
      <c r="C11" s="84">
        <v>2011</v>
      </c>
      <c r="D11" s="77"/>
      <c r="E11" s="78">
        <f>VLOOKUP($A11,Data_Drop_History!$A:$Q,'Management Fund Sandbox'!E$9,FALSE)</f>
        <v>749.7</v>
      </c>
      <c r="F11" s="78"/>
      <c r="G11" s="78">
        <f>VLOOKUP($A11,Data_Drop_History!$A:$Q,'Management Fund Sandbox'!G$9,FALSE)</f>
        <v>702</v>
      </c>
      <c r="H11" s="77"/>
      <c r="I11" s="79">
        <f>VLOOKUP($A11,Data_Drop_History!$A:$Q,'Management Fund Sandbox'!I$9,FALSE)</f>
        <v>167928.62</v>
      </c>
      <c r="J11" s="79"/>
      <c r="K11" s="79">
        <f>VLOOKUP($A11,Data_Drop_History!$A:$Q,'Management Fund Sandbox'!K$9,FALSE)</f>
        <v>178570.22</v>
      </c>
      <c r="L11" s="79">
        <f t="shared" ref="L11:L19" si="0">IFERROR(K11-I11,K11)</f>
        <v>10641.600000000006</v>
      </c>
      <c r="M11" s="79">
        <f>VLOOKUP($A11,Data_Drop_History!$A:$Q,'Management Fund Sandbox'!M$9,FALSE)</f>
        <v>164082.29999999999</v>
      </c>
      <c r="N11" s="79"/>
      <c r="O11" s="115">
        <f>VLOOKUP($A11,Data_Drop_History!$A:$Q,'Management Fund Sandbox'!O$9,FALSE)</f>
        <v>211106.53</v>
      </c>
      <c r="P11" s="79"/>
      <c r="Q11" s="79">
        <f>VLOOKUP($A11,Data_Drop_History!$A:$Q,'Management Fund Sandbox'!Q$9,FALSE)</f>
        <v>281.58999999999997</v>
      </c>
      <c r="R11" s="79"/>
      <c r="S11" s="116">
        <f t="shared" ref="S11:S24" si="1">O11/M11</f>
        <v>1.2865892908619638</v>
      </c>
      <c r="T11" s="212"/>
      <c r="U11" s="255">
        <v>2011</v>
      </c>
      <c r="V11" s="248">
        <f>M11</f>
        <v>164082.29999999999</v>
      </c>
      <c r="W11" s="248">
        <f>I11</f>
        <v>167928.62</v>
      </c>
      <c r="X11" s="248">
        <f>L11</f>
        <v>10641.600000000006</v>
      </c>
      <c r="Y11" s="248">
        <f>W11+X11</f>
        <v>178570.22</v>
      </c>
      <c r="Z11" s="256"/>
      <c r="AA11" s="257"/>
      <c r="AB11" s="257"/>
      <c r="AC11" s="257"/>
      <c r="AD11" s="257"/>
      <c r="AE11" s="258"/>
      <c r="AF11" s="259"/>
      <c r="AG11" s="258"/>
      <c r="AH11" s="258">
        <f>O11</f>
        <v>211106.53</v>
      </c>
      <c r="AI11" s="141"/>
      <c r="AJ11" s="138"/>
      <c r="AK11" s="138"/>
      <c r="AL11" s="138"/>
      <c r="AM11" s="139"/>
    </row>
    <row r="12" spans="1:39" ht="21" hidden="1" customHeight="1" thickTop="1" thickBot="1" x14ac:dyDescent="0.25">
      <c r="A12" s="35" t="str">
        <f>CONCATENATE(C12,"_",$A$6)</f>
        <v>2012_4777</v>
      </c>
      <c r="C12" s="84">
        <f>C11+1</f>
        <v>2012</v>
      </c>
      <c r="D12" s="77"/>
      <c r="E12" s="78">
        <f>VLOOKUP($A12,Data_Drop_History!$A:$Q,'Management Fund Sandbox'!E$9,FALSE)</f>
        <v>708.3</v>
      </c>
      <c r="F12" s="78"/>
      <c r="G12" s="78">
        <f>VLOOKUP($A12,Data_Drop_History!$A:$Q,'Management Fund Sandbox'!G$9,FALSE)</f>
        <v>674</v>
      </c>
      <c r="H12" s="77"/>
      <c r="I12" s="79">
        <f>VLOOKUP($A12,Data_Drop_History!$A:$Q,'Management Fund Sandbox'!I$9,FALSE)</f>
        <v>94933.77</v>
      </c>
      <c r="J12" s="79"/>
      <c r="K12" s="79">
        <f>VLOOKUP($A12,Data_Drop_History!$A:$Q,'Management Fund Sandbox'!K$9,FALSE)</f>
        <v>105550.66</v>
      </c>
      <c r="L12" s="79">
        <f t="shared" si="0"/>
        <v>10616.89</v>
      </c>
      <c r="M12" s="79">
        <f>VLOOKUP($A12,Data_Drop_History!$A:$Q,'Management Fund Sandbox'!M$9,FALSE)</f>
        <v>140877.60999999999</v>
      </c>
      <c r="N12" s="79"/>
      <c r="O12" s="115">
        <f>VLOOKUP($A12,Data_Drop_History!$A:$Q,'Management Fund Sandbox'!O$9,FALSE)</f>
        <v>175779.58</v>
      </c>
      <c r="P12" s="79"/>
      <c r="Q12" s="79">
        <f>VLOOKUP($A12,Data_Drop_History!$A:$Q,'Management Fund Sandbox'!Q$9,FALSE)</f>
        <v>248.17</v>
      </c>
      <c r="R12" s="79"/>
      <c r="S12" s="116">
        <f t="shared" si="1"/>
        <v>1.2477467498206423</v>
      </c>
      <c r="T12" s="212"/>
      <c r="U12" s="260">
        <v>2012</v>
      </c>
      <c r="V12" s="248">
        <f t="shared" ref="V12:V24" si="2">M12</f>
        <v>140877.60999999999</v>
      </c>
      <c r="W12" s="248">
        <f t="shared" ref="W12:W24" si="3">I12</f>
        <v>94933.77</v>
      </c>
      <c r="X12" s="248">
        <f t="shared" ref="X12:X24" si="4">L12</f>
        <v>10616.89</v>
      </c>
      <c r="Y12" s="248">
        <f t="shared" ref="Y12:Y38" si="5">W12+X12</f>
        <v>105550.66</v>
      </c>
      <c r="Z12" s="261"/>
      <c r="AA12" s="262"/>
      <c r="AB12" s="262"/>
      <c r="AC12" s="262"/>
      <c r="AD12" s="262"/>
      <c r="AE12" s="254"/>
      <c r="AF12" s="263"/>
      <c r="AG12" s="254"/>
      <c r="AH12" s="258">
        <f t="shared" ref="AH12:AH24" si="6">O12</f>
        <v>175779.58</v>
      </c>
      <c r="AI12" s="141"/>
      <c r="AJ12" s="138"/>
      <c r="AK12" s="138"/>
      <c r="AL12" s="138"/>
      <c r="AM12" s="139"/>
    </row>
    <row r="13" spans="1:39" ht="21" hidden="1" customHeight="1" thickTop="1" thickBot="1" x14ac:dyDescent="0.25">
      <c r="A13" s="35" t="str">
        <f>CONCATENATE(C13,"_",$A$6)</f>
        <v>2013_4777</v>
      </c>
      <c r="C13" s="84">
        <f t="shared" ref="C13:C24" si="7">C12+1</f>
        <v>2013</v>
      </c>
      <c r="D13" s="77"/>
      <c r="E13" s="78">
        <f>VLOOKUP($A13,Data_Drop_History!$A:$Q,'Management Fund Sandbox'!E$9,FALSE)</f>
        <v>680.5</v>
      </c>
      <c r="F13" s="78"/>
      <c r="G13" s="78">
        <f>VLOOKUP($A13,Data_Drop_History!$A:$Q,'Management Fund Sandbox'!G$9,FALSE)</f>
        <v>646</v>
      </c>
      <c r="H13" s="77"/>
      <c r="I13" s="79">
        <f>VLOOKUP($A13,Data_Drop_History!$A:$Q,'Management Fund Sandbox'!I$9,FALSE)</f>
        <v>125969.99</v>
      </c>
      <c r="J13" s="79"/>
      <c r="K13" s="79">
        <f>VLOOKUP($A13,Data_Drop_History!$A:$Q,'Management Fund Sandbox'!K$9,FALSE)</f>
        <v>129723.35</v>
      </c>
      <c r="L13" s="79">
        <f t="shared" si="0"/>
        <v>3753.3600000000006</v>
      </c>
      <c r="M13" s="79">
        <f>VLOOKUP($A13,Data_Drop_History!$A:$Q,'Management Fund Sandbox'!M$9,FALSE)</f>
        <v>166335.46</v>
      </c>
      <c r="N13" s="79"/>
      <c r="O13" s="115">
        <f>VLOOKUP($A13,Data_Drop_History!$A:$Q,'Management Fund Sandbox'!O$9,FALSE)</f>
        <v>139167.47</v>
      </c>
      <c r="P13" s="79"/>
      <c r="Q13" s="79">
        <f>VLOOKUP($A13,Data_Drop_History!$A:$Q,'Management Fund Sandbox'!Q$9,FALSE)</f>
        <v>204.51</v>
      </c>
      <c r="R13" s="79"/>
      <c r="S13" s="116">
        <f t="shared" si="1"/>
        <v>0.83666747908112926</v>
      </c>
      <c r="T13" s="212"/>
      <c r="U13" s="260">
        <v>2013</v>
      </c>
      <c r="V13" s="248">
        <f t="shared" si="2"/>
        <v>166335.46</v>
      </c>
      <c r="W13" s="248">
        <f t="shared" si="3"/>
        <v>125969.99</v>
      </c>
      <c r="X13" s="248">
        <f t="shared" si="4"/>
        <v>3753.3600000000006</v>
      </c>
      <c r="Y13" s="248">
        <f t="shared" si="5"/>
        <v>129723.35</v>
      </c>
      <c r="Z13" s="261"/>
      <c r="AA13" s="262"/>
      <c r="AB13" s="262"/>
      <c r="AC13" s="262"/>
      <c r="AD13" s="262"/>
      <c r="AE13" s="254"/>
      <c r="AF13" s="263"/>
      <c r="AG13" s="254"/>
      <c r="AH13" s="258">
        <f t="shared" si="6"/>
        <v>139167.47</v>
      </c>
      <c r="AI13" s="141"/>
      <c r="AJ13" s="138"/>
      <c r="AK13" s="138"/>
      <c r="AL13" s="138"/>
      <c r="AM13" s="139"/>
    </row>
    <row r="14" spans="1:39" ht="21" hidden="1" customHeight="1" thickTop="1" thickBot="1" x14ac:dyDescent="0.25">
      <c r="A14" s="35" t="str">
        <f>CONCATENATE(C14,"_",$A$6)</f>
        <v>2014_4777</v>
      </c>
      <c r="C14" s="84">
        <f t="shared" si="7"/>
        <v>2014</v>
      </c>
      <c r="D14" s="77"/>
      <c r="E14" s="78">
        <f>VLOOKUP($A14,Data_Drop_History!$A:$Q,'Management Fund Sandbox'!E$9,FALSE)</f>
        <v>698.2</v>
      </c>
      <c r="F14" s="78"/>
      <c r="G14" s="78">
        <f>VLOOKUP($A14,Data_Drop_History!$A:$Q,'Management Fund Sandbox'!G$9,FALSE)</f>
        <v>650</v>
      </c>
      <c r="H14" s="77"/>
      <c r="I14" s="79">
        <f>VLOOKUP($A14,Data_Drop_History!$A:$Q,'Management Fund Sandbox'!I$9,FALSE)</f>
        <v>250612.92</v>
      </c>
      <c r="J14" s="79"/>
      <c r="K14" s="79">
        <f>VLOOKUP($A14,Data_Drop_History!$A:$Q,'Management Fund Sandbox'!K$9,FALSE)</f>
        <v>255560.03</v>
      </c>
      <c r="L14" s="79">
        <f t="shared" si="0"/>
        <v>4947.109999999986</v>
      </c>
      <c r="M14" s="79">
        <f>VLOOKUP($A14,Data_Drop_History!$A:$Q,'Management Fund Sandbox'!M$9,FALSE)</f>
        <v>190801.28</v>
      </c>
      <c r="N14" s="79"/>
      <c r="O14" s="115">
        <f>VLOOKUP($A14,Data_Drop_History!$A:$Q,'Management Fund Sandbox'!O$9,FALSE)</f>
        <v>203926.22</v>
      </c>
      <c r="P14" s="79"/>
      <c r="Q14" s="79">
        <f>VLOOKUP($A14,Data_Drop_History!$A:$Q,'Management Fund Sandbox'!Q$9,FALSE)</f>
        <v>292.07</v>
      </c>
      <c r="R14" s="79"/>
      <c r="S14" s="116">
        <f t="shared" si="1"/>
        <v>1.0687885322362618</v>
      </c>
      <c r="T14" s="212" t="s">
        <v>521</v>
      </c>
      <c r="U14" s="246">
        <v>2014</v>
      </c>
      <c r="V14" s="248">
        <f t="shared" si="2"/>
        <v>190801.28</v>
      </c>
      <c r="W14" s="248">
        <f t="shared" si="3"/>
        <v>250612.92</v>
      </c>
      <c r="X14" s="248">
        <f t="shared" si="4"/>
        <v>4947.109999999986</v>
      </c>
      <c r="Y14" s="248">
        <f t="shared" si="5"/>
        <v>255560.03</v>
      </c>
      <c r="Z14" s="249"/>
      <c r="AA14" s="250"/>
      <c r="AB14" s="250"/>
      <c r="AC14" s="251"/>
      <c r="AD14" s="252"/>
      <c r="AE14" s="250"/>
      <c r="AF14" s="253"/>
      <c r="AG14" s="250"/>
      <c r="AH14" s="258">
        <f t="shared" si="6"/>
        <v>203926.22</v>
      </c>
      <c r="AI14" s="141"/>
      <c r="AJ14" s="138"/>
      <c r="AK14" s="138"/>
      <c r="AL14" s="138"/>
      <c r="AM14" s="139"/>
    </row>
    <row r="15" spans="1:39" ht="21" hidden="1" customHeight="1" thickTop="1" thickBot="1" x14ac:dyDescent="0.25">
      <c r="A15" s="35" t="str">
        <f t="shared" ref="A15:A24" si="8">CONCATENATE(C15,"_",$A$6)</f>
        <v>2015_4777</v>
      </c>
      <c r="C15" s="84">
        <f t="shared" si="7"/>
        <v>2015</v>
      </c>
      <c r="D15" s="77"/>
      <c r="E15" s="78">
        <f>VLOOKUP($A15,Data_Drop_History!$A:$Q,'Management Fund Sandbox'!E$9,FALSE)</f>
        <v>678.6</v>
      </c>
      <c r="F15" s="78"/>
      <c r="G15" s="78">
        <f>VLOOKUP($A15,Data_Drop_History!$A:$Q,'Management Fund Sandbox'!G$9,FALSE)</f>
        <v>639</v>
      </c>
      <c r="H15" s="77"/>
      <c r="I15" s="79">
        <f>VLOOKUP($A15,Data_Drop_History!$A:$Q,'Management Fund Sandbox'!I$9,FALSE)</f>
        <v>413367.98</v>
      </c>
      <c r="J15" s="79"/>
      <c r="K15" s="79">
        <f>VLOOKUP($A15,Data_Drop_History!$A:$Q,'Management Fund Sandbox'!K$9,FALSE)</f>
        <v>429410.59</v>
      </c>
      <c r="L15" s="79">
        <f t="shared" si="0"/>
        <v>16042.610000000044</v>
      </c>
      <c r="M15" s="79">
        <f>VLOOKUP($A15,Data_Drop_History!$A:$Q,'Management Fund Sandbox'!M$9,FALSE)</f>
        <v>244231.12</v>
      </c>
      <c r="N15" s="79"/>
      <c r="O15" s="115">
        <f>VLOOKUP($A15,Data_Drop_History!$A:$Q,'Management Fund Sandbox'!O$9,FALSE)</f>
        <v>389105.69</v>
      </c>
      <c r="P15" s="79"/>
      <c r="Q15" s="79">
        <f>VLOOKUP($A15,Data_Drop_History!$A:$Q,'Management Fund Sandbox'!Q$9,FALSE)</f>
        <v>573.39</v>
      </c>
      <c r="R15" s="79"/>
      <c r="S15" s="116">
        <f t="shared" si="1"/>
        <v>1.5931863638016319</v>
      </c>
      <c r="T15" s="212" t="s">
        <v>540</v>
      </c>
      <c r="U15" s="226">
        <v>2015</v>
      </c>
      <c r="V15" s="248">
        <f t="shared" si="2"/>
        <v>244231.12</v>
      </c>
      <c r="W15" s="248">
        <f t="shared" si="3"/>
        <v>413367.98</v>
      </c>
      <c r="X15" s="248">
        <f t="shared" si="4"/>
        <v>16042.610000000044</v>
      </c>
      <c r="Y15" s="248">
        <f t="shared" si="5"/>
        <v>429410.59</v>
      </c>
      <c r="Z15" s="227"/>
      <c r="AA15" s="250"/>
      <c r="AB15" s="250"/>
      <c r="AC15" s="224">
        <f>AA15*AB15</f>
        <v>0</v>
      </c>
      <c r="AD15" s="252"/>
      <c r="AE15" s="225">
        <f>AH13</f>
        <v>139167.47</v>
      </c>
      <c r="AF15" s="240" t="str">
        <f>IF(AC15&gt;AE15,"Y","N")</f>
        <v>N</v>
      </c>
      <c r="AG15" s="225">
        <f>IF(AF15="N",0,AC15-AE15)</f>
        <v>0</v>
      </c>
      <c r="AH15" s="258">
        <f t="shared" si="6"/>
        <v>389105.69</v>
      </c>
      <c r="AI15" s="141"/>
      <c r="AJ15" s="138"/>
      <c r="AK15" s="138"/>
      <c r="AL15" s="138"/>
      <c r="AM15" s="139"/>
    </row>
    <row r="16" spans="1:39" ht="21" hidden="1" customHeight="1" thickTop="1" thickBot="1" x14ac:dyDescent="0.25">
      <c r="A16" s="35" t="str">
        <f t="shared" si="8"/>
        <v>2016_4777</v>
      </c>
      <c r="C16" s="84">
        <f t="shared" si="7"/>
        <v>2016</v>
      </c>
      <c r="D16" s="77"/>
      <c r="E16" s="78">
        <f>VLOOKUP($A16,Data_Drop_History!$A:$Q,'Management Fund Sandbox'!E$9,FALSE)</f>
        <v>659</v>
      </c>
      <c r="F16" s="78"/>
      <c r="G16" s="78">
        <f>VLOOKUP($A16,Data_Drop_History!$A:$Q,'Management Fund Sandbox'!G$9,FALSE)</f>
        <v>614</v>
      </c>
      <c r="H16" s="77"/>
      <c r="I16" s="79">
        <f>VLOOKUP($A16,Data_Drop_History!$A:$Q,'Management Fund Sandbox'!I$9,FALSE)</f>
        <v>195614.47</v>
      </c>
      <c r="J16" s="79"/>
      <c r="K16" s="79">
        <f>VLOOKUP($A16,Data_Drop_History!$A:$Q,'Management Fund Sandbox'!K$9,FALSE)</f>
        <v>215836.82</v>
      </c>
      <c r="L16" s="79">
        <f t="shared" si="0"/>
        <v>20222.350000000006</v>
      </c>
      <c r="M16" s="79">
        <f>VLOOKUP($A16,Data_Drop_History!$A:$Q,'Management Fund Sandbox'!M$9,FALSE)</f>
        <v>239247.65</v>
      </c>
      <c r="N16" s="79"/>
      <c r="O16" s="115">
        <f>VLOOKUP($A16,Data_Drop_History!$A:$Q,'Management Fund Sandbox'!O$9,FALSE)</f>
        <v>365694.86</v>
      </c>
      <c r="P16" s="79"/>
      <c r="Q16" s="79">
        <f>VLOOKUP($A16,Data_Drop_History!$A:$Q,'Management Fund Sandbox'!Q$9,FALSE)</f>
        <v>554.91999999999996</v>
      </c>
      <c r="R16" s="79"/>
      <c r="S16" s="116">
        <f t="shared" si="1"/>
        <v>1.5285201756422686</v>
      </c>
      <c r="T16" s="212"/>
      <c r="U16" s="226">
        <v>2016</v>
      </c>
      <c r="V16" s="248">
        <f t="shared" si="2"/>
        <v>239247.65</v>
      </c>
      <c r="W16" s="248">
        <f t="shared" si="3"/>
        <v>195614.47</v>
      </c>
      <c r="X16" s="248">
        <f t="shared" si="4"/>
        <v>20222.350000000006</v>
      </c>
      <c r="Y16" s="248">
        <f t="shared" si="5"/>
        <v>215836.82</v>
      </c>
      <c r="Z16" s="227"/>
      <c r="AA16" s="250"/>
      <c r="AB16" s="250"/>
      <c r="AC16" s="224">
        <f t="shared" ref="AC16:AC27" si="9">AA16*AB16</f>
        <v>0</v>
      </c>
      <c r="AD16" s="252"/>
      <c r="AE16" s="225">
        <f>AH14</f>
        <v>203926.22</v>
      </c>
      <c r="AF16" s="240" t="str">
        <f t="shared" ref="AF16:AF19" si="10">IF(AC16&gt;AE16,"Y","N")</f>
        <v>N</v>
      </c>
      <c r="AG16" s="225">
        <f t="shared" ref="AG16:AG19" si="11">IF(AF16="N",0,AC16-AE16)</f>
        <v>0</v>
      </c>
      <c r="AH16" s="258">
        <f t="shared" si="6"/>
        <v>365694.86</v>
      </c>
      <c r="AI16" s="141"/>
      <c r="AJ16" s="138"/>
      <c r="AK16" s="138"/>
      <c r="AL16" s="138"/>
      <c r="AM16" s="139"/>
    </row>
    <row r="17" spans="1:39" ht="21" hidden="1" customHeight="1" thickTop="1" thickBot="1" x14ac:dyDescent="0.25">
      <c r="A17" s="35" t="str">
        <f t="shared" si="8"/>
        <v>2017_4777</v>
      </c>
      <c r="C17" s="84">
        <f t="shared" si="7"/>
        <v>2017</v>
      </c>
      <c r="D17" s="77"/>
      <c r="E17" s="78">
        <f>VLOOKUP($A17,Data_Drop_History!$A:$Q,'Management Fund Sandbox'!E$9,FALSE)</f>
        <v>641.20000000000005</v>
      </c>
      <c r="F17" s="78"/>
      <c r="G17" s="78">
        <f>VLOOKUP($A17,Data_Drop_History!$A:$Q,'Management Fund Sandbox'!G$9,FALSE)</f>
        <v>591</v>
      </c>
      <c r="H17" s="77"/>
      <c r="I17" s="79">
        <f>VLOOKUP($A17,Data_Drop_History!$A:$Q,'Management Fund Sandbox'!I$9,FALSE)</f>
        <v>389031.65</v>
      </c>
      <c r="J17" s="79"/>
      <c r="K17" s="79">
        <f>VLOOKUP($A17,Data_Drop_History!$A:$Q,'Management Fund Sandbox'!K$9,FALSE)</f>
        <v>420963.3</v>
      </c>
      <c r="L17" s="79">
        <f t="shared" si="0"/>
        <v>31931.649999999965</v>
      </c>
      <c r="M17" s="79">
        <f>VLOOKUP($A17,Data_Drop_History!$A:$Q,'Management Fund Sandbox'!M$9,FALSE)</f>
        <v>219339.43</v>
      </c>
      <c r="N17" s="79"/>
      <c r="O17" s="115">
        <f>VLOOKUP($A17,Data_Drop_History!$A:$Q,'Management Fund Sandbox'!O$9,FALSE)</f>
        <v>567318.73</v>
      </c>
      <c r="P17" s="79"/>
      <c r="Q17" s="79">
        <f>VLOOKUP($A17,Data_Drop_History!$A:$Q,'Management Fund Sandbox'!Q$9,FALSE)</f>
        <v>884.78</v>
      </c>
      <c r="R17" s="79"/>
      <c r="S17" s="116">
        <f t="shared" si="1"/>
        <v>2.5864876643474455</v>
      </c>
      <c r="T17" s="212"/>
      <c r="U17" s="226">
        <v>2017</v>
      </c>
      <c r="V17" s="248">
        <f t="shared" si="2"/>
        <v>219339.43</v>
      </c>
      <c r="W17" s="248">
        <f t="shared" si="3"/>
        <v>389031.65</v>
      </c>
      <c r="X17" s="248">
        <f t="shared" si="4"/>
        <v>31931.649999999965</v>
      </c>
      <c r="Y17" s="248">
        <f t="shared" si="5"/>
        <v>420963.3</v>
      </c>
      <c r="Z17" s="227"/>
      <c r="AA17" s="250"/>
      <c r="AB17" s="250"/>
      <c r="AC17" s="224">
        <f t="shared" si="9"/>
        <v>0</v>
      </c>
      <c r="AD17" s="252"/>
      <c r="AE17" s="225">
        <f>AH15</f>
        <v>389105.69</v>
      </c>
      <c r="AF17" s="240" t="str">
        <f t="shared" si="10"/>
        <v>N</v>
      </c>
      <c r="AG17" s="225">
        <f t="shared" si="11"/>
        <v>0</v>
      </c>
      <c r="AH17" s="258">
        <f t="shared" si="6"/>
        <v>567318.73</v>
      </c>
      <c r="AI17" s="141"/>
      <c r="AJ17" s="138"/>
      <c r="AK17" s="138"/>
      <c r="AL17" s="138"/>
      <c r="AM17" s="139"/>
    </row>
    <row r="18" spans="1:39" ht="21" hidden="1" customHeight="1" thickTop="1" thickBot="1" x14ac:dyDescent="0.25">
      <c r="A18" s="35" t="str">
        <f t="shared" si="8"/>
        <v>2018_4777</v>
      </c>
      <c r="C18" s="84">
        <f t="shared" si="7"/>
        <v>2018</v>
      </c>
      <c r="D18" s="77"/>
      <c r="E18" s="78">
        <f>VLOOKUP($A18,Data_Drop_History!$A:$Q,'Management Fund Sandbox'!E$9,FALSE)</f>
        <v>609.20000000000005</v>
      </c>
      <c r="F18" s="78"/>
      <c r="G18" s="78">
        <f>VLOOKUP($A18,Data_Drop_History!$A:$Q,'Management Fund Sandbox'!G$9,FALSE)</f>
        <v>550</v>
      </c>
      <c r="H18" s="77"/>
      <c r="I18" s="79">
        <f>VLOOKUP($A18,Data_Drop_History!$A:$Q,'Management Fund Sandbox'!I$9,FALSE)</f>
        <v>318947.74</v>
      </c>
      <c r="J18" s="79"/>
      <c r="K18" s="79">
        <f>VLOOKUP($A18,Data_Drop_History!$A:$Q,'Management Fund Sandbox'!K$9,FALSE)</f>
        <v>334297.05</v>
      </c>
      <c r="L18" s="79">
        <f t="shared" si="0"/>
        <v>15349.309999999998</v>
      </c>
      <c r="M18" s="79">
        <f>VLOOKUP($A18,Data_Drop_History!$A:$Q,'Management Fund Sandbox'!M$9,FALSE)</f>
        <v>185906.54</v>
      </c>
      <c r="N18" s="79"/>
      <c r="O18" s="115">
        <f>VLOOKUP($A18,Data_Drop_History!$A:$Q,'Management Fund Sandbox'!O$9,FALSE)</f>
        <v>715709.24</v>
      </c>
      <c r="P18" s="79"/>
      <c r="Q18" s="79">
        <f>VLOOKUP($A18,Data_Drop_History!$A:$Q,'Management Fund Sandbox'!Q$9,FALSE)</f>
        <v>1174.83</v>
      </c>
      <c r="R18" s="79"/>
      <c r="S18" s="116">
        <f t="shared" si="1"/>
        <v>3.8498335776675741</v>
      </c>
      <c r="T18" s="212"/>
      <c r="U18" s="226">
        <v>2018</v>
      </c>
      <c r="V18" s="248">
        <f t="shared" si="2"/>
        <v>185906.54</v>
      </c>
      <c r="W18" s="248">
        <f t="shared" si="3"/>
        <v>318947.74</v>
      </c>
      <c r="X18" s="248">
        <f t="shared" si="4"/>
        <v>15349.309999999998</v>
      </c>
      <c r="Y18" s="248">
        <f t="shared" si="5"/>
        <v>334297.05</v>
      </c>
      <c r="Z18" s="227"/>
      <c r="AA18" s="250"/>
      <c r="AB18" s="250"/>
      <c r="AC18" s="224">
        <f t="shared" si="9"/>
        <v>0</v>
      </c>
      <c r="AD18" s="252"/>
      <c r="AE18" s="225">
        <f>AH16</f>
        <v>365694.86</v>
      </c>
      <c r="AF18" s="240" t="str">
        <f t="shared" si="10"/>
        <v>N</v>
      </c>
      <c r="AG18" s="225">
        <f t="shared" si="11"/>
        <v>0</v>
      </c>
      <c r="AH18" s="258">
        <f t="shared" si="6"/>
        <v>715709.24</v>
      </c>
      <c r="AI18" s="141"/>
      <c r="AJ18" s="138"/>
      <c r="AK18" s="138"/>
      <c r="AL18" s="138"/>
      <c r="AM18" s="139"/>
    </row>
    <row r="19" spans="1:39" ht="21" hidden="1" customHeight="1" thickTop="1" thickBot="1" x14ac:dyDescent="0.25">
      <c r="A19" s="35" t="str">
        <f t="shared" si="8"/>
        <v>2019_4777</v>
      </c>
      <c r="C19" s="84">
        <f t="shared" si="7"/>
        <v>2019</v>
      </c>
      <c r="D19" s="77"/>
      <c r="E19" s="78">
        <f>VLOOKUP($A19,Data_Drop_History!$A:$Q,'Management Fund Sandbox'!E$9,FALSE)</f>
        <v>618.20000000000005</v>
      </c>
      <c r="F19" s="78"/>
      <c r="G19" s="78">
        <f>VLOOKUP($A19,Data_Drop_History!$A:$Q,'Management Fund Sandbox'!G$9,FALSE)</f>
        <v>552</v>
      </c>
      <c r="H19" s="77"/>
      <c r="I19" s="79">
        <f>VLOOKUP($A19,Data_Drop_History!$A:$Q,'Management Fund Sandbox'!I$9,FALSE)</f>
        <v>200059.18</v>
      </c>
      <c r="J19" s="79"/>
      <c r="K19" s="79">
        <f>VLOOKUP($A19,Data_Drop_History!$A:$Q,'Management Fund Sandbox'!K$9,FALSE)</f>
        <v>204758.84</v>
      </c>
      <c r="L19" s="79">
        <f t="shared" si="0"/>
        <v>4699.6600000000035</v>
      </c>
      <c r="M19" s="79">
        <f>VLOOKUP($A19,Data_Drop_History!$A:$Q,'Management Fund Sandbox'!M$9,FALSE)</f>
        <v>175841.02</v>
      </c>
      <c r="N19" s="79"/>
      <c r="O19" s="115">
        <f>VLOOKUP($A19,Data_Drop_History!$A:$Q,'Management Fund Sandbox'!O$9,FALSE)</f>
        <v>744627.06</v>
      </c>
      <c r="P19" s="79"/>
      <c r="Q19" s="79">
        <f>VLOOKUP($A19,Data_Drop_History!$A:$Q,'Management Fund Sandbox'!Q$9,FALSE)</f>
        <v>1204.51</v>
      </c>
      <c r="R19" s="79"/>
      <c r="S19" s="116">
        <f t="shared" si="1"/>
        <v>4.2346607179598941</v>
      </c>
      <c r="T19" s="212"/>
      <c r="U19" s="301">
        <v>2019</v>
      </c>
      <c r="V19" s="291">
        <f t="shared" si="2"/>
        <v>175841.02</v>
      </c>
      <c r="W19" s="291">
        <f t="shared" si="3"/>
        <v>200059.18</v>
      </c>
      <c r="X19" s="291">
        <f t="shared" si="4"/>
        <v>4699.6600000000035</v>
      </c>
      <c r="Y19" s="291">
        <f t="shared" si="5"/>
        <v>204758.84</v>
      </c>
      <c r="Z19" s="267"/>
      <c r="AA19" s="293"/>
      <c r="AB19" s="293"/>
      <c r="AC19" s="294">
        <f t="shared" si="9"/>
        <v>0</v>
      </c>
      <c r="AD19" s="295"/>
      <c r="AE19" s="296">
        <f t="shared" ref="AE19" si="12">AH17</f>
        <v>567318.73</v>
      </c>
      <c r="AF19" s="297" t="str">
        <f t="shared" si="10"/>
        <v>N</v>
      </c>
      <c r="AG19" s="296">
        <f t="shared" si="11"/>
        <v>0</v>
      </c>
      <c r="AH19" s="298">
        <f t="shared" si="6"/>
        <v>744627.06</v>
      </c>
      <c r="AI19" s="141"/>
      <c r="AJ19" s="138"/>
      <c r="AK19" s="138"/>
      <c r="AL19" s="138"/>
      <c r="AM19" s="139"/>
    </row>
    <row r="20" spans="1:39" ht="20.100000000000001" customHeight="1" x14ac:dyDescent="0.2">
      <c r="A20" s="35" t="str">
        <f t="shared" si="8"/>
        <v>2020_4777</v>
      </c>
      <c r="C20" s="84">
        <f t="shared" si="7"/>
        <v>2020</v>
      </c>
      <c r="D20" s="77"/>
      <c r="E20" s="78">
        <f>VLOOKUP($A20,Data_Drop_History!$A:$Q,'Management Fund Sandbox'!E$9,FALSE)</f>
        <v>600.4</v>
      </c>
      <c r="F20" s="78"/>
      <c r="G20" s="78">
        <f>VLOOKUP($A20,Data_Drop_History!$A:$Q,'Management Fund Sandbox'!G$9,FALSE)</f>
        <v>558</v>
      </c>
      <c r="H20" s="77"/>
      <c r="I20" s="79">
        <f>VLOOKUP($A20,Data_Drop_History!$A:$Q,'Management Fund Sandbox'!I$9,FALSE)</f>
        <v>148328.65</v>
      </c>
      <c r="J20" s="79"/>
      <c r="K20" s="79">
        <f>VLOOKUP($A20,Data_Drop_History!$A:$Q,'Management Fund Sandbox'!K$9,FALSE)</f>
        <v>149450.73000000001</v>
      </c>
      <c r="L20" s="79">
        <f>IFERROR(K20-I20,K20)</f>
        <v>1122.0800000000163</v>
      </c>
      <c r="M20" s="79">
        <f>VLOOKUP($A20,Data_Drop_History!$A:$Q,'Management Fund Sandbox'!M$9,FALSE)</f>
        <v>212732.9</v>
      </c>
      <c r="N20" s="79"/>
      <c r="O20" s="115">
        <f>VLOOKUP($A20,Data_Drop_History!$A:$Q,'Management Fund Sandbox'!O$9,FALSE)</f>
        <v>681344.89</v>
      </c>
      <c r="P20" s="79"/>
      <c r="Q20" s="79">
        <f>VLOOKUP($A20,Data_Drop_History!$A:$Q,'Management Fund Sandbox'!Q$9,FALSE)</f>
        <v>1134.82</v>
      </c>
      <c r="R20" s="79"/>
      <c r="S20" s="116">
        <f t="shared" si="1"/>
        <v>3.2028186049266476</v>
      </c>
      <c r="T20" s="212"/>
      <c r="U20" s="318">
        <v>2020</v>
      </c>
      <c r="V20" s="303">
        <f t="shared" si="2"/>
        <v>212732.9</v>
      </c>
      <c r="W20" s="303">
        <f t="shared" si="3"/>
        <v>148328.65</v>
      </c>
      <c r="X20" s="303">
        <f t="shared" si="4"/>
        <v>1122.0800000000163</v>
      </c>
      <c r="Y20" s="303">
        <f t="shared" si="5"/>
        <v>149450.73000000001</v>
      </c>
      <c r="Z20" s="319"/>
      <c r="AA20" s="305"/>
      <c r="AB20" s="305"/>
      <c r="AC20" s="320">
        <f t="shared" si="9"/>
        <v>0</v>
      </c>
      <c r="AD20" s="307"/>
      <c r="AE20" s="310"/>
      <c r="AF20" s="321"/>
      <c r="AG20" s="310">
        <f>W20</f>
        <v>148328.65</v>
      </c>
      <c r="AH20" s="311">
        <f t="shared" si="6"/>
        <v>681344.89</v>
      </c>
      <c r="AI20" s="141"/>
      <c r="AJ20" s="138"/>
      <c r="AK20" s="138"/>
      <c r="AL20" s="138"/>
      <c r="AM20" s="139"/>
    </row>
    <row r="21" spans="1:39" ht="21" customHeight="1" x14ac:dyDescent="0.2">
      <c r="A21" s="35" t="str">
        <f t="shared" si="8"/>
        <v>2021_4777</v>
      </c>
      <c r="C21" s="84">
        <f t="shared" si="7"/>
        <v>2021</v>
      </c>
      <c r="D21" s="77"/>
      <c r="E21" s="78">
        <f>VLOOKUP($A21,Data_Drop_History!$A:$Q,'Management Fund Sandbox'!E$9,FALSE)</f>
        <v>585.29999999999995</v>
      </c>
      <c r="F21" s="78"/>
      <c r="G21" s="78">
        <f>VLOOKUP($A21,Data_Drop_History!$A:$Q,'Management Fund Sandbox'!G$9,FALSE)</f>
        <v>522.1</v>
      </c>
      <c r="H21" s="77"/>
      <c r="I21" s="79">
        <f>VLOOKUP($A21,Data_Drop_History!$A:$Q,'Management Fund Sandbox'!I$9,FALSE)</f>
        <v>171432.85</v>
      </c>
      <c r="J21" s="79"/>
      <c r="K21" s="79">
        <f>VLOOKUP($A21,Data_Drop_History!$A:$Q,'Management Fund Sandbox'!K$9,FALSE)</f>
        <v>172016.31</v>
      </c>
      <c r="L21" s="79">
        <f t="shared" ref="L21:L24" si="13">IFERROR(K21-I21,K21)</f>
        <v>583.45999999999185</v>
      </c>
      <c r="M21" s="79">
        <f>VLOOKUP($A21,Data_Drop_History!$A:$Q,'Management Fund Sandbox'!M$9,FALSE)</f>
        <v>171099.28</v>
      </c>
      <c r="N21" s="79"/>
      <c r="O21" s="115">
        <f>VLOOKUP($A21,Data_Drop_History!$A:$Q,'Management Fund Sandbox'!O$9,FALSE)</f>
        <v>682261.92</v>
      </c>
      <c r="P21" s="79"/>
      <c r="Q21" s="79">
        <f>VLOOKUP($A21,Data_Drop_History!$A:$Q,'Management Fund Sandbox'!Q$9,FALSE)</f>
        <v>1165.6600000000001</v>
      </c>
      <c r="R21" s="79"/>
      <c r="S21" s="116">
        <f t="shared" si="1"/>
        <v>3.9875206955867966</v>
      </c>
      <c r="T21" s="212"/>
      <c r="U21" s="318">
        <v>2021</v>
      </c>
      <c r="V21" s="303">
        <f t="shared" si="2"/>
        <v>171099.28</v>
      </c>
      <c r="W21" s="303">
        <f t="shared" si="3"/>
        <v>171432.85</v>
      </c>
      <c r="X21" s="303">
        <f t="shared" si="4"/>
        <v>583.45999999999185</v>
      </c>
      <c r="Y21" s="303">
        <f t="shared" si="5"/>
        <v>172016.31</v>
      </c>
      <c r="Z21" s="319"/>
      <c r="AA21" s="305"/>
      <c r="AB21" s="305"/>
      <c r="AC21" s="320">
        <f t="shared" si="9"/>
        <v>0</v>
      </c>
      <c r="AD21" s="307"/>
      <c r="AE21" s="310"/>
      <c r="AF21" s="321"/>
      <c r="AG21" s="310">
        <f t="shared" ref="AG21:AG24" si="14">W21</f>
        <v>171432.85</v>
      </c>
      <c r="AH21" s="311">
        <f t="shared" si="6"/>
        <v>682261.92</v>
      </c>
      <c r="AI21" s="141"/>
      <c r="AJ21" s="138"/>
      <c r="AK21" s="138"/>
      <c r="AL21" s="138"/>
      <c r="AM21" s="139"/>
    </row>
    <row r="22" spans="1:39" ht="21" customHeight="1" x14ac:dyDescent="0.2">
      <c r="A22" s="35" t="str">
        <f t="shared" si="8"/>
        <v>2022_4777</v>
      </c>
      <c r="C22" s="84">
        <f t="shared" si="7"/>
        <v>2022</v>
      </c>
      <c r="D22" s="77"/>
      <c r="E22" s="78">
        <f>VLOOKUP($A22,Data_Drop_History!$A:$Q,'Management Fund Sandbox'!E$9,FALSE)</f>
        <v>548.6</v>
      </c>
      <c r="F22" s="78"/>
      <c r="G22" s="78">
        <f>VLOOKUP($A22,Data_Drop_History!$A:$Q,'Management Fund Sandbox'!G$9,FALSE)</f>
        <v>494.4</v>
      </c>
      <c r="H22" s="77"/>
      <c r="I22" s="79">
        <f>VLOOKUP($A22,Data_Drop_History!$A:$Q,'Management Fund Sandbox'!I$9,FALSE)</f>
        <v>150005.79</v>
      </c>
      <c r="J22" s="79"/>
      <c r="K22" s="79">
        <f>VLOOKUP($A22,Data_Drop_History!$A:$Q,'Management Fund Sandbox'!K$9,FALSE)</f>
        <v>150466.59</v>
      </c>
      <c r="L22" s="79">
        <f t="shared" si="13"/>
        <v>460.79999999998836</v>
      </c>
      <c r="M22" s="79">
        <f>VLOOKUP($A22,Data_Drop_History!$A:$Q,'Management Fund Sandbox'!M$9,FALSE)</f>
        <v>194471.26</v>
      </c>
      <c r="N22" s="79"/>
      <c r="O22" s="115">
        <f>VLOOKUP($A22,Data_Drop_History!$A:$Q,'Management Fund Sandbox'!O$9,FALSE)</f>
        <v>638257.25</v>
      </c>
      <c r="P22" s="79"/>
      <c r="Q22" s="79">
        <f>VLOOKUP($A22,Data_Drop_History!$A:$Q,'Management Fund Sandbox'!Q$9,FALSE)</f>
        <v>1163.43</v>
      </c>
      <c r="R22" s="79"/>
      <c r="S22" s="116">
        <f t="shared" si="1"/>
        <v>3.2820132393856039</v>
      </c>
      <c r="T22" s="212"/>
      <c r="U22" s="318">
        <v>2022</v>
      </c>
      <c r="V22" s="303">
        <f t="shared" si="2"/>
        <v>194471.26</v>
      </c>
      <c r="W22" s="303">
        <f t="shared" si="3"/>
        <v>150005.79</v>
      </c>
      <c r="X22" s="303">
        <f t="shared" si="4"/>
        <v>460.79999999998836</v>
      </c>
      <c r="Y22" s="303">
        <f t="shared" si="5"/>
        <v>150466.59</v>
      </c>
      <c r="Z22" s="319"/>
      <c r="AA22" s="305"/>
      <c r="AB22" s="305"/>
      <c r="AC22" s="320">
        <f t="shared" si="9"/>
        <v>0</v>
      </c>
      <c r="AD22" s="307"/>
      <c r="AE22" s="310"/>
      <c r="AF22" s="321"/>
      <c r="AG22" s="310">
        <f t="shared" si="14"/>
        <v>150005.79</v>
      </c>
      <c r="AH22" s="311">
        <f t="shared" si="6"/>
        <v>638257.25</v>
      </c>
      <c r="AI22" s="141"/>
      <c r="AJ22" s="138"/>
      <c r="AK22" s="138"/>
      <c r="AL22" s="138"/>
      <c r="AM22" s="139"/>
    </row>
    <row r="23" spans="1:39" ht="21" customHeight="1" x14ac:dyDescent="0.2">
      <c r="A23" s="35" t="str">
        <f t="shared" si="8"/>
        <v>2023_4777</v>
      </c>
      <c r="C23" s="84">
        <f t="shared" si="7"/>
        <v>2023</v>
      </c>
      <c r="D23" s="77"/>
      <c r="E23" s="78">
        <f>VLOOKUP($A23,Data_Drop_History!$A:$Q,'Management Fund Sandbox'!E$9,FALSE)</f>
        <v>556.9</v>
      </c>
      <c r="F23" s="78"/>
      <c r="G23" s="78">
        <f>VLOOKUP($A23,Data_Drop_History!$A:$Q,'Management Fund Sandbox'!G$9,FALSE)</f>
        <v>490.1</v>
      </c>
      <c r="H23" s="77"/>
      <c r="I23" s="79">
        <f>VLOOKUP($A23,Data_Drop_History!$A:$Q,'Management Fund Sandbox'!I$9,FALSE)</f>
        <v>140144.95000000001</v>
      </c>
      <c r="J23" s="79"/>
      <c r="K23" s="79">
        <f>VLOOKUP($A23,Data_Drop_History!$A:$Q,'Management Fund Sandbox'!K$9,FALSE)</f>
        <v>140144.95000000001</v>
      </c>
      <c r="L23" s="79">
        <f t="shared" si="13"/>
        <v>0</v>
      </c>
      <c r="M23" s="79">
        <f>VLOOKUP($A23,Data_Drop_History!$A:$Q,'Management Fund Sandbox'!M$9,FALSE)</f>
        <v>289090</v>
      </c>
      <c r="N23" s="79"/>
      <c r="O23" s="115">
        <f>VLOOKUP($A23,Data_Drop_History!$A:$Q,'Management Fund Sandbox'!O$9,FALSE)</f>
        <v>489312.2</v>
      </c>
      <c r="P23" s="79"/>
      <c r="Q23" s="79">
        <f>VLOOKUP($A23,Data_Drop_History!$A:$Q,'Management Fund Sandbox'!Q$9,FALSE)</f>
        <v>878.64</v>
      </c>
      <c r="R23" s="79"/>
      <c r="S23" s="116">
        <f t="shared" si="1"/>
        <v>1.6925946936940053</v>
      </c>
      <c r="T23" s="212"/>
      <c r="U23" s="318">
        <v>2023</v>
      </c>
      <c r="V23" s="303">
        <f t="shared" si="2"/>
        <v>289090</v>
      </c>
      <c r="W23" s="303">
        <f t="shared" si="3"/>
        <v>140144.95000000001</v>
      </c>
      <c r="X23" s="303">
        <f t="shared" si="4"/>
        <v>0</v>
      </c>
      <c r="Y23" s="303">
        <f t="shared" si="5"/>
        <v>140144.95000000001</v>
      </c>
      <c r="Z23" s="319"/>
      <c r="AA23" s="305"/>
      <c r="AB23" s="305"/>
      <c r="AC23" s="320">
        <f t="shared" si="9"/>
        <v>0</v>
      </c>
      <c r="AD23" s="307"/>
      <c r="AE23" s="310"/>
      <c r="AF23" s="321"/>
      <c r="AG23" s="310">
        <f t="shared" si="14"/>
        <v>140144.95000000001</v>
      </c>
      <c r="AH23" s="311">
        <f t="shared" si="6"/>
        <v>489312.2</v>
      </c>
      <c r="AI23" s="141"/>
      <c r="AJ23" s="138"/>
      <c r="AK23" s="138"/>
      <c r="AL23" s="138"/>
      <c r="AM23" s="139"/>
    </row>
    <row r="24" spans="1:39" ht="21" customHeight="1" x14ac:dyDescent="0.2">
      <c r="A24" s="35" t="str">
        <f t="shared" si="8"/>
        <v>2024_4777</v>
      </c>
      <c r="C24" s="84">
        <f t="shared" si="7"/>
        <v>2024</v>
      </c>
      <c r="D24" s="77"/>
      <c r="E24" s="78">
        <f>VLOOKUP($A24,Data_Drop_History!$A:$Q,'Management Fund Sandbox'!E$9,FALSE)</f>
        <v>545.20000000000005</v>
      </c>
      <c r="F24" s="78"/>
      <c r="G24" s="78">
        <f>VLOOKUP($A24,Data_Drop_History!$A:$Q,'Management Fund Sandbox'!G$9,FALSE)</f>
        <v>489.1</v>
      </c>
      <c r="H24" s="77"/>
      <c r="I24" s="79">
        <f>VLOOKUP($A24,Data_Drop_History!$A:$Q,'Management Fund Sandbox'!I$9,FALSE)</f>
        <v>185095.52</v>
      </c>
      <c r="J24" s="79"/>
      <c r="K24" s="79">
        <f>VLOOKUP($A24,Data_Drop_History!$A:$Q,'Management Fund Sandbox'!K$9,FALSE)</f>
        <v>186582.46</v>
      </c>
      <c r="L24" s="79">
        <f t="shared" si="13"/>
        <v>1486.9400000000023</v>
      </c>
      <c r="M24" s="79">
        <f>VLOOKUP($A24,Data_Drop_History!$A:$Q,'Management Fund Sandbox'!M$9,FALSE)</f>
        <v>258154.56</v>
      </c>
      <c r="N24" s="79"/>
      <c r="O24" s="115">
        <f>VLOOKUP($A24,Data_Drop_History!$A:$Q,'Management Fund Sandbox'!O$9,FALSE)</f>
        <v>417740.1</v>
      </c>
      <c r="P24" s="79"/>
      <c r="Q24" s="79">
        <f>VLOOKUP($A24,Data_Drop_History!$A:$Q,'Management Fund Sandbox'!Q$9,FALSE)</f>
        <v>766.21</v>
      </c>
      <c r="R24" s="79"/>
      <c r="S24" s="116">
        <f t="shared" si="1"/>
        <v>1.6181782727370766</v>
      </c>
      <c r="T24" s="212"/>
      <c r="U24" s="318">
        <v>2024</v>
      </c>
      <c r="V24" s="316">
        <f t="shared" si="2"/>
        <v>258154.56</v>
      </c>
      <c r="W24" s="316">
        <f t="shared" si="3"/>
        <v>185095.52</v>
      </c>
      <c r="X24" s="316">
        <f t="shared" si="4"/>
        <v>1486.9400000000023</v>
      </c>
      <c r="Y24" s="303">
        <f t="shared" si="5"/>
        <v>186582.46</v>
      </c>
      <c r="Z24" s="319"/>
      <c r="AA24" s="305"/>
      <c r="AB24" s="305"/>
      <c r="AC24" s="320">
        <f t="shared" si="9"/>
        <v>0</v>
      </c>
      <c r="AD24" s="307"/>
      <c r="AE24" s="310"/>
      <c r="AF24" s="321"/>
      <c r="AG24" s="310">
        <f t="shared" si="14"/>
        <v>185095.52</v>
      </c>
      <c r="AH24" s="311">
        <f t="shared" si="6"/>
        <v>417740.1</v>
      </c>
      <c r="AI24" s="141"/>
      <c r="AJ24" s="138"/>
      <c r="AK24" s="138"/>
      <c r="AL24" s="138"/>
      <c r="AM24" s="139"/>
    </row>
    <row r="25" spans="1:39" ht="21" customHeight="1" x14ac:dyDescent="0.2">
      <c r="C25" s="41"/>
      <c r="E25" s="279"/>
      <c r="F25" s="279"/>
      <c r="G25" s="279"/>
      <c r="I25" s="280"/>
      <c r="J25" s="280"/>
      <c r="K25" s="280"/>
      <c r="L25" s="280"/>
      <c r="M25" s="280"/>
      <c r="N25" s="280"/>
      <c r="O25" s="280"/>
      <c r="P25" s="280"/>
      <c r="Q25" s="280"/>
      <c r="R25" s="280"/>
      <c r="S25" s="281"/>
      <c r="T25" s="212"/>
      <c r="U25" s="302" t="s">
        <v>546</v>
      </c>
      <c r="V25" s="292">
        <f>AVERAGE(V20:V24)*1.04</f>
        <v>234113.98400000003</v>
      </c>
      <c r="W25" s="299">
        <f>V25</f>
        <v>234113.98400000003</v>
      </c>
      <c r="X25" s="292">
        <f>AVERAGE($X$20:$X$24)</f>
        <v>730.65599999999972</v>
      </c>
      <c r="Y25" s="312">
        <f t="shared" si="5"/>
        <v>234844.64</v>
      </c>
      <c r="Z25" s="304"/>
      <c r="AA25" s="305"/>
      <c r="AB25" s="305"/>
      <c r="AC25" s="306">
        <f t="shared" si="9"/>
        <v>0</v>
      </c>
      <c r="AD25" s="307"/>
      <c r="AE25" s="308"/>
      <c r="AF25" s="309"/>
      <c r="AG25" s="308">
        <f>W25</f>
        <v>234113.98400000003</v>
      </c>
      <c r="AH25" s="308">
        <f t="shared" ref="AH25:AH26" si="15">AH23+AG25+X25-V25</f>
        <v>490042.85599999991</v>
      </c>
      <c r="AI25" s="141"/>
      <c r="AJ25" s="138"/>
      <c r="AK25" s="138"/>
      <c r="AL25" s="138"/>
      <c r="AM25" s="139"/>
    </row>
    <row r="26" spans="1:39" ht="21" customHeight="1" x14ac:dyDescent="0.2">
      <c r="C26" s="41"/>
      <c r="E26" s="279"/>
      <c r="F26" s="279"/>
      <c r="G26" s="279"/>
      <c r="I26" s="280"/>
      <c r="J26" s="280"/>
      <c r="K26" s="280"/>
      <c r="L26" s="280"/>
      <c r="M26" s="280"/>
      <c r="N26" s="280"/>
      <c r="O26" s="280"/>
      <c r="P26" s="280"/>
      <c r="Q26" s="280"/>
      <c r="R26" s="280"/>
      <c r="S26" s="281"/>
      <c r="T26" s="212"/>
      <c r="U26" s="302" t="s">
        <v>547</v>
      </c>
      <c r="V26" s="292">
        <f t="shared" ref="V26:V38" si="16">AVERAGE(V21:V25)*1.04</f>
        <v>238561.249472</v>
      </c>
      <c r="W26" s="299">
        <f t="shared" ref="W26:W27" si="17">V26</f>
        <v>238561.249472</v>
      </c>
      <c r="X26" s="292">
        <f t="shared" ref="X26:X33" si="18">AVERAGE($X$20:$X$24)</f>
        <v>730.65599999999972</v>
      </c>
      <c r="Y26" s="312">
        <f t="shared" si="5"/>
        <v>239291.90547199998</v>
      </c>
      <c r="Z26" s="304"/>
      <c r="AA26" s="305"/>
      <c r="AB26" s="305"/>
      <c r="AC26" s="306">
        <f t="shared" si="9"/>
        <v>0</v>
      </c>
      <c r="AD26" s="307"/>
      <c r="AE26" s="308"/>
      <c r="AF26" s="309"/>
      <c r="AG26" s="308">
        <f t="shared" ref="AG26:AG27" si="19">W26</f>
        <v>238561.249472</v>
      </c>
      <c r="AH26" s="308">
        <f t="shared" si="15"/>
        <v>418470.75599999999</v>
      </c>
      <c r="AI26" s="141"/>
      <c r="AJ26" s="138"/>
      <c r="AK26" s="138"/>
      <c r="AL26" s="138"/>
      <c r="AM26" s="139"/>
    </row>
    <row r="27" spans="1:39" ht="21" customHeight="1" x14ac:dyDescent="0.2">
      <c r="C27" s="41"/>
      <c r="E27" s="279"/>
      <c r="F27" s="279"/>
      <c r="G27" s="279"/>
      <c r="I27" s="280"/>
      <c r="J27" s="280"/>
      <c r="K27" s="280"/>
      <c r="L27" s="280"/>
      <c r="M27" s="280"/>
      <c r="N27" s="280"/>
      <c r="O27" s="280"/>
      <c r="P27" s="280"/>
      <c r="Q27" s="280"/>
      <c r="R27" s="280"/>
      <c r="S27" s="281"/>
      <c r="T27" s="300" t="s">
        <v>521</v>
      </c>
      <c r="U27" s="302" t="s">
        <v>548</v>
      </c>
      <c r="V27" s="292">
        <f t="shared" si="16"/>
        <v>252593.33912217605</v>
      </c>
      <c r="W27" s="299">
        <f t="shared" si="17"/>
        <v>252593.33912217605</v>
      </c>
      <c r="X27" s="292">
        <f t="shared" si="18"/>
        <v>730.65599999999972</v>
      </c>
      <c r="Y27" s="312">
        <f t="shared" si="5"/>
        <v>253323.99512217604</v>
      </c>
      <c r="Z27" s="304"/>
      <c r="AA27" s="305"/>
      <c r="AB27" s="305"/>
      <c r="AC27" s="306">
        <f t="shared" si="9"/>
        <v>0</v>
      </c>
      <c r="AD27" s="307"/>
      <c r="AE27" s="308"/>
      <c r="AF27" s="309"/>
      <c r="AG27" s="308">
        <f t="shared" si="19"/>
        <v>252593.33912217605</v>
      </c>
      <c r="AH27" s="308">
        <f>AH26+AG27+X27-V27</f>
        <v>419201.41199999989</v>
      </c>
      <c r="AI27" s="141"/>
      <c r="AJ27" s="138"/>
      <c r="AK27" s="138"/>
      <c r="AL27" s="138"/>
      <c r="AM27" s="139"/>
    </row>
    <row r="28" spans="1:39" ht="21" customHeight="1" x14ac:dyDescent="0.2">
      <c r="C28" s="41"/>
      <c r="E28" s="279"/>
      <c r="F28" s="279"/>
      <c r="G28" s="279"/>
      <c r="I28" s="280"/>
      <c r="J28" s="280"/>
      <c r="K28" s="280"/>
      <c r="L28" s="280"/>
      <c r="M28" s="280"/>
      <c r="N28" s="280"/>
      <c r="O28" s="280"/>
      <c r="P28" s="280"/>
      <c r="Q28" s="280"/>
      <c r="R28" s="280"/>
      <c r="S28" s="281"/>
      <c r="T28" s="300" t="s">
        <v>540</v>
      </c>
      <c r="U28" s="302" t="s">
        <v>549</v>
      </c>
      <c r="V28" s="292">
        <f t="shared" si="16"/>
        <v>264682.73157958867</v>
      </c>
      <c r="W28" s="317">
        <f>AG28</f>
        <v>20027.120083199989</v>
      </c>
      <c r="X28" s="292">
        <f t="shared" si="18"/>
        <v>730.65599999999972</v>
      </c>
      <c r="Y28" s="312">
        <f t="shared" si="5"/>
        <v>20757.776083199988</v>
      </c>
      <c r="Z28" s="304"/>
      <c r="AA28" s="306">
        <f>AVERAGE(V24:V26)</f>
        <v>243609.93115733331</v>
      </c>
      <c r="AB28" s="314">
        <v>1.8</v>
      </c>
      <c r="AC28" s="306">
        <f>AA28*AB28</f>
        <v>438497.87608319998</v>
      </c>
      <c r="AD28" s="315" t="s">
        <v>561</v>
      </c>
      <c r="AE28" s="308">
        <f>AH26</f>
        <v>418470.75599999999</v>
      </c>
      <c r="AF28" s="309" t="str">
        <f>IF(AC28&gt;AE28,"Y","N")</f>
        <v>Y</v>
      </c>
      <c r="AG28" s="308">
        <f>IF(AF28="N",0,AC28-(AE28))</f>
        <v>20027.120083199989</v>
      </c>
      <c r="AH28" s="308">
        <f>AH27+W28+X28-V28</f>
        <v>175276.45650361123</v>
      </c>
      <c r="AI28" s="141"/>
      <c r="AJ28" s="138"/>
      <c r="AK28" s="138"/>
      <c r="AL28" s="138"/>
      <c r="AM28" s="139"/>
    </row>
    <row r="29" spans="1:39" ht="21" customHeight="1" x14ac:dyDescent="0.2">
      <c r="C29" s="41"/>
      <c r="E29" s="279"/>
      <c r="F29" s="279"/>
      <c r="G29" s="279"/>
      <c r="I29" s="280"/>
      <c r="J29" s="280"/>
      <c r="K29" s="280"/>
      <c r="L29" s="280"/>
      <c r="M29" s="280"/>
      <c r="N29" s="280"/>
      <c r="O29" s="280"/>
      <c r="P29" s="280"/>
      <c r="Q29" s="280"/>
      <c r="R29" s="280"/>
      <c r="S29" s="281"/>
      <c r="T29" s="212"/>
      <c r="U29" s="302" t="s">
        <v>550</v>
      </c>
      <c r="V29" s="292">
        <f t="shared" si="16"/>
        <v>259606.01974814304</v>
      </c>
      <c r="W29" s="313">
        <f t="shared" ref="W29:W38" si="20">AG29</f>
        <v>3871.9220132695045</v>
      </c>
      <c r="X29" s="292">
        <f t="shared" si="18"/>
        <v>730.65599999999972</v>
      </c>
      <c r="Y29" s="312">
        <f t="shared" si="5"/>
        <v>4602.5780132695045</v>
      </c>
      <c r="Z29" s="304"/>
      <c r="AA29" s="306">
        <f>AVERAGE(V25:V27)</f>
        <v>241756.19086472536</v>
      </c>
      <c r="AB29" s="314">
        <v>1.75</v>
      </c>
      <c r="AC29" s="306">
        <f t="shared" ref="AC29:AC38" si="21">AA29*AB29</f>
        <v>423073.3340132694</v>
      </c>
      <c r="AD29" s="315" t="s">
        <v>562</v>
      </c>
      <c r="AE29" s="308">
        <f t="shared" ref="AE29:AE38" si="22">AH27</f>
        <v>419201.41199999989</v>
      </c>
      <c r="AF29" s="309" t="str">
        <f t="shared" ref="AF29:AF38" si="23">IF(AC29&gt;AE29,"Y","N")</f>
        <v>Y</v>
      </c>
      <c r="AG29" s="308">
        <f t="shared" ref="AG29:AG38" si="24">IF(AF29="N",0,AC29-(AE29))</f>
        <v>3871.9220132695045</v>
      </c>
      <c r="AH29" s="308">
        <f>AH28+W29+X29-V29</f>
        <v>-79726.985231262312</v>
      </c>
      <c r="AI29" s="141"/>
      <c r="AJ29" s="138"/>
      <c r="AK29" s="138"/>
      <c r="AL29" s="138"/>
      <c r="AM29" s="139"/>
    </row>
    <row r="30" spans="1:39" ht="21" customHeight="1" x14ac:dyDescent="0.2">
      <c r="C30" s="41"/>
      <c r="E30" s="279"/>
      <c r="F30" s="279"/>
      <c r="G30" s="279"/>
      <c r="I30" s="280"/>
      <c r="J30" s="280"/>
      <c r="K30" s="280"/>
      <c r="L30" s="280"/>
      <c r="M30" s="280"/>
      <c r="N30" s="280"/>
      <c r="O30" s="280"/>
      <c r="P30" s="280"/>
      <c r="Q30" s="280"/>
      <c r="R30" s="280"/>
      <c r="S30" s="281"/>
      <c r="T30" s="212"/>
      <c r="U30" s="302" t="s">
        <v>551</v>
      </c>
      <c r="V30" s="292">
        <f t="shared" si="16"/>
        <v>259907.9233757568</v>
      </c>
      <c r="W30" s="313">
        <f t="shared" si="20"/>
        <v>253031.35826152214</v>
      </c>
      <c r="X30" s="292">
        <f t="shared" si="18"/>
        <v>730.65599999999972</v>
      </c>
      <c r="Y30" s="312">
        <f t="shared" si="5"/>
        <v>253762.01426152213</v>
      </c>
      <c r="Z30" s="304"/>
      <c r="AA30" s="306">
        <f>AVERAGE(V26:V28)</f>
        <v>251945.77339125492</v>
      </c>
      <c r="AB30" s="314">
        <v>1.7</v>
      </c>
      <c r="AC30" s="306">
        <f t="shared" si="21"/>
        <v>428307.81476513337</v>
      </c>
      <c r="AD30" s="315" t="s">
        <v>563</v>
      </c>
      <c r="AE30" s="308">
        <f t="shared" si="22"/>
        <v>175276.45650361123</v>
      </c>
      <c r="AF30" s="309" t="str">
        <f t="shared" si="23"/>
        <v>Y</v>
      </c>
      <c r="AG30" s="308">
        <f t="shared" si="24"/>
        <v>253031.35826152214</v>
      </c>
      <c r="AH30" s="308">
        <f>AH29+W30+X30-V30</f>
        <v>-85872.894345496985</v>
      </c>
      <c r="AI30" s="141"/>
      <c r="AJ30" s="138"/>
      <c r="AK30" s="138"/>
      <c r="AL30" s="138"/>
      <c r="AM30" s="139"/>
    </row>
    <row r="31" spans="1:39" ht="21" customHeight="1" x14ac:dyDescent="0.2">
      <c r="C31" s="41"/>
      <c r="E31" s="279"/>
      <c r="F31" s="279"/>
      <c r="G31" s="279"/>
      <c r="I31" s="280"/>
      <c r="J31" s="280"/>
      <c r="K31" s="280"/>
      <c r="L31" s="280"/>
      <c r="M31" s="280"/>
      <c r="N31" s="280"/>
      <c r="O31" s="280"/>
      <c r="P31" s="280"/>
      <c r="Q31" s="280"/>
      <c r="R31" s="280"/>
      <c r="S31" s="281"/>
      <c r="T31" s="212"/>
      <c r="U31" s="302" t="s">
        <v>552</v>
      </c>
      <c r="V31" s="292">
        <f t="shared" si="16"/>
        <v>265273.06276591419</v>
      </c>
      <c r="W31" s="313">
        <f t="shared" si="20"/>
        <v>507012.13497871161</v>
      </c>
      <c r="X31" s="292">
        <f t="shared" si="18"/>
        <v>730.65599999999972</v>
      </c>
      <c r="Y31" s="312">
        <f t="shared" si="5"/>
        <v>507742.79097871162</v>
      </c>
      <c r="Z31" s="304"/>
      <c r="AA31" s="306">
        <f t="shared" ref="AA31:AA37" si="25">AVERAGE(V27:V29)</f>
        <v>258960.69681663593</v>
      </c>
      <c r="AB31" s="314">
        <v>1.65</v>
      </c>
      <c r="AC31" s="306">
        <f t="shared" si="21"/>
        <v>427285.14974744926</v>
      </c>
      <c r="AD31" s="315" t="s">
        <v>564</v>
      </c>
      <c r="AE31" s="308">
        <f t="shared" si="22"/>
        <v>-79726.985231262312</v>
      </c>
      <c r="AF31" s="309" t="str">
        <f t="shared" si="23"/>
        <v>Y</v>
      </c>
      <c r="AG31" s="308">
        <f t="shared" si="24"/>
        <v>507012.13497871161</v>
      </c>
      <c r="AH31" s="308">
        <f t="shared" ref="AH31:AH38" si="26">AH30+W31+X31-V31</f>
        <v>156596.83386730042</v>
      </c>
      <c r="AI31" s="141"/>
      <c r="AJ31" s="138" t="s">
        <v>541</v>
      </c>
      <c r="AK31" s="138"/>
      <c r="AL31" s="138"/>
      <c r="AM31" s="139"/>
    </row>
    <row r="32" spans="1:39" ht="21" customHeight="1" x14ac:dyDescent="0.2">
      <c r="C32" s="41"/>
      <c r="E32" s="279"/>
      <c r="F32" s="279"/>
      <c r="G32" s="279"/>
      <c r="I32" s="280"/>
      <c r="J32" s="280"/>
      <c r="K32" s="280"/>
      <c r="L32" s="280"/>
      <c r="M32" s="280"/>
      <c r="N32" s="280"/>
      <c r="O32" s="280"/>
      <c r="P32" s="280"/>
      <c r="Q32" s="280"/>
      <c r="R32" s="280"/>
      <c r="S32" s="281"/>
      <c r="T32" s="212"/>
      <c r="U32" s="302" t="s">
        <v>553</v>
      </c>
      <c r="V32" s="292">
        <f t="shared" si="16"/>
        <v>270829.11993104836</v>
      </c>
      <c r="W32" s="313">
        <f t="shared" si="20"/>
        <v>504111.12085402419</v>
      </c>
      <c r="X32" s="292">
        <f t="shared" si="18"/>
        <v>730.65599999999972</v>
      </c>
      <c r="Y32" s="312">
        <f t="shared" si="5"/>
        <v>504841.77685402421</v>
      </c>
      <c r="Z32" s="304"/>
      <c r="AA32" s="306">
        <f>AVERAGE(V28:V30)</f>
        <v>261398.8915678295</v>
      </c>
      <c r="AB32" s="314">
        <v>1.6</v>
      </c>
      <c r="AC32" s="306">
        <f t="shared" si="21"/>
        <v>418238.22650852724</v>
      </c>
      <c r="AD32" s="315" t="s">
        <v>565</v>
      </c>
      <c r="AE32" s="308">
        <f t="shared" si="22"/>
        <v>-85872.894345496985</v>
      </c>
      <c r="AF32" s="309" t="str">
        <f t="shared" si="23"/>
        <v>Y</v>
      </c>
      <c r="AG32" s="308">
        <f t="shared" si="24"/>
        <v>504111.12085402419</v>
      </c>
      <c r="AH32" s="308">
        <f t="shared" si="26"/>
        <v>390609.49079027621</v>
      </c>
      <c r="AI32" s="141"/>
      <c r="AJ32" s="138"/>
      <c r="AK32" s="138"/>
      <c r="AL32" s="138"/>
      <c r="AM32" s="139"/>
    </row>
    <row r="33" spans="3:39" ht="21" customHeight="1" x14ac:dyDescent="0.2">
      <c r="C33" s="41"/>
      <c r="E33" s="279"/>
      <c r="F33" s="279"/>
      <c r="G33" s="279"/>
      <c r="I33" s="280"/>
      <c r="J33" s="280"/>
      <c r="K33" s="280"/>
      <c r="L33" s="280"/>
      <c r="M33" s="280"/>
      <c r="N33" s="280"/>
      <c r="O33" s="280"/>
      <c r="P33" s="280"/>
      <c r="Q33" s="280"/>
      <c r="R33" s="280"/>
      <c r="S33" s="281"/>
      <c r="T33" s="212"/>
      <c r="U33" s="302" t="s">
        <v>554</v>
      </c>
      <c r="V33" s="292">
        <f t="shared" si="16"/>
        <v>274622.16233929375</v>
      </c>
      <c r="W33" s="313">
        <f t="shared" si="20"/>
        <v>261956.23594060045</v>
      </c>
      <c r="X33" s="292">
        <f t="shared" si="18"/>
        <v>730.65599999999972</v>
      </c>
      <c r="Y33" s="312">
        <f t="shared" si="5"/>
        <v>262686.89194060047</v>
      </c>
      <c r="Z33" s="304"/>
      <c r="AA33" s="306">
        <f>AVERAGE(V29:V31)</f>
        <v>261595.66862993804</v>
      </c>
      <c r="AB33" s="314">
        <v>1.6</v>
      </c>
      <c r="AC33" s="306">
        <f t="shared" si="21"/>
        <v>418553.06980790087</v>
      </c>
      <c r="AD33" s="315" t="s">
        <v>566</v>
      </c>
      <c r="AE33" s="308">
        <f t="shared" si="22"/>
        <v>156596.83386730042</v>
      </c>
      <c r="AF33" s="309" t="str">
        <f t="shared" si="23"/>
        <v>Y</v>
      </c>
      <c r="AG33" s="308">
        <f t="shared" si="24"/>
        <v>261956.23594060045</v>
      </c>
      <c r="AH33" s="308">
        <f t="shared" si="26"/>
        <v>378674.22039158281</v>
      </c>
      <c r="AI33" s="141"/>
      <c r="AJ33" s="138"/>
      <c r="AK33" s="138"/>
      <c r="AL33" s="138"/>
      <c r="AM33" s="139"/>
    </row>
    <row r="34" spans="3:39" ht="21" customHeight="1" x14ac:dyDescent="0.2">
      <c r="C34" s="41"/>
      <c r="E34" s="279"/>
      <c r="F34" s="279"/>
      <c r="G34" s="279"/>
      <c r="I34" s="280"/>
      <c r="J34" s="280"/>
      <c r="K34" s="280"/>
      <c r="L34" s="280"/>
      <c r="M34" s="280"/>
      <c r="N34" s="280"/>
      <c r="O34" s="280"/>
      <c r="P34" s="280"/>
      <c r="Q34" s="280"/>
      <c r="R34" s="280"/>
      <c r="S34" s="281"/>
      <c r="T34" s="212"/>
      <c r="U34" s="302" t="s">
        <v>555</v>
      </c>
      <c r="V34" s="292">
        <f t="shared" si="16"/>
        <v>276689.56393731257</v>
      </c>
      <c r="W34" s="313">
        <f t="shared" si="20"/>
        <v>33929.23244850745</v>
      </c>
      <c r="X34" s="292">
        <f>AVERAGE(X29:X33)</f>
        <v>730.65599999999972</v>
      </c>
      <c r="Y34" s="312">
        <f t="shared" si="5"/>
        <v>34659.888448507452</v>
      </c>
      <c r="Z34" s="304"/>
      <c r="AA34" s="306">
        <f>AVERAGE(V30:V32)</f>
        <v>265336.70202423976</v>
      </c>
      <c r="AB34" s="314">
        <v>1.6</v>
      </c>
      <c r="AC34" s="306">
        <f t="shared" si="21"/>
        <v>424538.72323878366</v>
      </c>
      <c r="AD34" s="315" t="s">
        <v>572</v>
      </c>
      <c r="AE34" s="308">
        <f t="shared" si="22"/>
        <v>390609.49079027621</v>
      </c>
      <c r="AF34" s="309" t="str">
        <f t="shared" si="23"/>
        <v>Y</v>
      </c>
      <c r="AG34" s="308">
        <f t="shared" si="24"/>
        <v>33929.23244850745</v>
      </c>
      <c r="AH34" s="308">
        <f t="shared" si="26"/>
        <v>136644.54490277771</v>
      </c>
      <c r="AI34" s="141"/>
      <c r="AJ34" s="138"/>
      <c r="AK34" s="138"/>
      <c r="AL34" s="138"/>
      <c r="AM34" s="139"/>
    </row>
    <row r="35" spans="3:39" ht="21" customHeight="1" x14ac:dyDescent="0.2">
      <c r="C35" s="41"/>
      <c r="E35" s="279"/>
      <c r="F35" s="279"/>
      <c r="G35" s="279"/>
      <c r="I35" s="280"/>
      <c r="J35" s="280"/>
      <c r="K35" s="280"/>
      <c r="L35" s="280"/>
      <c r="M35" s="280"/>
      <c r="N35" s="280"/>
      <c r="O35" s="280"/>
      <c r="P35" s="280"/>
      <c r="Q35" s="280"/>
      <c r="R35" s="280"/>
      <c r="S35" s="281"/>
      <c r="T35" s="212"/>
      <c r="U35" s="302" t="s">
        <v>556</v>
      </c>
      <c r="V35" s="292">
        <f t="shared" si="16"/>
        <v>280242.9411286597</v>
      </c>
      <c r="W35" s="313">
        <f t="shared" si="20"/>
        <v>53712.096961087198</v>
      </c>
      <c r="X35" s="292">
        <f t="shared" ref="X35:X38" si="27">AVERAGE(X30:X34)</f>
        <v>730.65599999999972</v>
      </c>
      <c r="Y35" s="312">
        <f t="shared" si="5"/>
        <v>54442.752961087201</v>
      </c>
      <c r="Z35" s="304"/>
      <c r="AA35" s="306">
        <f>AVERAGE(V31:V33)</f>
        <v>270241.44834541873</v>
      </c>
      <c r="AB35" s="314">
        <v>1.6</v>
      </c>
      <c r="AC35" s="306">
        <f t="shared" si="21"/>
        <v>432386.31735267001</v>
      </c>
      <c r="AD35" s="315" t="s">
        <v>573</v>
      </c>
      <c r="AE35" s="308">
        <f t="shared" si="22"/>
        <v>378674.22039158281</v>
      </c>
      <c r="AF35" s="309" t="str">
        <f t="shared" si="23"/>
        <v>Y</v>
      </c>
      <c r="AG35" s="308">
        <f t="shared" si="24"/>
        <v>53712.096961087198</v>
      </c>
      <c r="AH35" s="308">
        <f t="shared" si="26"/>
        <v>-89155.64326479481</v>
      </c>
      <c r="AI35" s="141"/>
      <c r="AJ35" s="138"/>
      <c r="AK35" s="138"/>
      <c r="AL35" s="138"/>
      <c r="AM35" s="139"/>
    </row>
    <row r="36" spans="3:39" ht="21" customHeight="1" x14ac:dyDescent="0.2">
      <c r="C36" s="41"/>
      <c r="E36" s="279"/>
      <c r="F36" s="279"/>
      <c r="G36" s="279"/>
      <c r="I36" s="280"/>
      <c r="J36" s="280"/>
      <c r="K36" s="280"/>
      <c r="L36" s="280"/>
      <c r="M36" s="280"/>
      <c r="N36" s="280"/>
      <c r="O36" s="280"/>
      <c r="P36" s="280"/>
      <c r="Q36" s="280"/>
      <c r="R36" s="280"/>
      <c r="S36" s="281"/>
      <c r="T36" s="212"/>
      <c r="U36" s="302" t="s">
        <v>557</v>
      </c>
      <c r="V36" s="292">
        <f t="shared" si="16"/>
        <v>284472.62482126354</v>
      </c>
      <c r="W36" s="313">
        <f t="shared" si="20"/>
        <v>301830.5730746382</v>
      </c>
      <c r="X36" s="292">
        <f t="shared" si="27"/>
        <v>730.65599999999972</v>
      </c>
      <c r="Y36" s="312">
        <f>W36+X36</f>
        <v>302561.22907463822</v>
      </c>
      <c r="Z36" s="304"/>
      <c r="AA36" s="306">
        <f t="shared" si="25"/>
        <v>274046.94873588491</v>
      </c>
      <c r="AB36" s="314">
        <v>1.6</v>
      </c>
      <c r="AC36" s="306">
        <f t="shared" si="21"/>
        <v>438475.11797741591</v>
      </c>
      <c r="AD36" s="315" t="s">
        <v>574</v>
      </c>
      <c r="AE36" s="308">
        <f t="shared" si="22"/>
        <v>136644.54490277771</v>
      </c>
      <c r="AF36" s="309" t="str">
        <f t="shared" si="23"/>
        <v>Y</v>
      </c>
      <c r="AG36" s="308">
        <f t="shared" si="24"/>
        <v>301830.5730746382</v>
      </c>
      <c r="AH36" s="308">
        <f t="shared" si="26"/>
        <v>-71067.039011420158</v>
      </c>
      <c r="AI36" s="141"/>
      <c r="AJ36" s="138"/>
      <c r="AK36" s="138"/>
      <c r="AL36" s="138"/>
      <c r="AM36" s="139"/>
    </row>
    <row r="37" spans="3:39" ht="21" customHeight="1" x14ac:dyDescent="0.2">
      <c r="C37" s="41"/>
      <c r="E37" s="279"/>
      <c r="F37" s="279"/>
      <c r="G37" s="279"/>
      <c r="I37" s="280"/>
      <c r="J37" s="280"/>
      <c r="K37" s="280"/>
      <c r="L37" s="280"/>
      <c r="M37" s="280"/>
      <c r="N37" s="280"/>
      <c r="O37" s="280"/>
      <c r="P37" s="280"/>
      <c r="Q37" s="280"/>
      <c r="R37" s="280"/>
      <c r="S37" s="281"/>
      <c r="T37" s="212"/>
      <c r="U37" s="302" t="s">
        <v>558</v>
      </c>
      <c r="V37" s="292">
        <f t="shared" si="16"/>
        <v>288466.13372877619</v>
      </c>
      <c r="W37" s="313">
        <f t="shared" si="20"/>
        <v>532651.46588093683</v>
      </c>
      <c r="X37" s="292">
        <f t="shared" si="27"/>
        <v>730.65599999999972</v>
      </c>
      <c r="Y37" s="312">
        <f t="shared" si="5"/>
        <v>533382.12188093679</v>
      </c>
      <c r="Z37" s="304"/>
      <c r="AA37" s="306">
        <f t="shared" si="25"/>
        <v>277184.88913508871</v>
      </c>
      <c r="AB37" s="314">
        <v>1.6</v>
      </c>
      <c r="AC37" s="306">
        <f t="shared" si="21"/>
        <v>443495.82261614199</v>
      </c>
      <c r="AD37" s="315" t="s">
        <v>575</v>
      </c>
      <c r="AE37" s="308">
        <f t="shared" si="22"/>
        <v>-89155.64326479481</v>
      </c>
      <c r="AF37" s="309" t="str">
        <f t="shared" si="23"/>
        <v>Y</v>
      </c>
      <c r="AG37" s="308">
        <f t="shared" si="24"/>
        <v>532651.46588093683</v>
      </c>
      <c r="AH37" s="308">
        <f t="shared" si="26"/>
        <v>173848.9491407405</v>
      </c>
      <c r="AI37" s="141"/>
      <c r="AJ37" s="138"/>
      <c r="AK37" s="138"/>
      <c r="AL37" s="138"/>
      <c r="AM37" s="139"/>
    </row>
    <row r="38" spans="3:39" ht="21" customHeight="1" thickBot="1" x14ac:dyDescent="0.25">
      <c r="C38" s="41"/>
      <c r="E38" s="279"/>
      <c r="F38" s="279"/>
      <c r="G38" s="279"/>
      <c r="I38" s="280"/>
      <c r="J38" s="280"/>
      <c r="K38" s="280"/>
      <c r="L38" s="280"/>
      <c r="M38" s="280"/>
      <c r="N38" s="280"/>
      <c r="O38" s="280"/>
      <c r="P38" s="280"/>
      <c r="Q38" s="280"/>
      <c r="R38" s="280"/>
      <c r="S38" s="281"/>
      <c r="T38" s="212"/>
      <c r="U38" s="331" t="s">
        <v>559</v>
      </c>
      <c r="V38" s="292">
        <f t="shared" si="16"/>
        <v>292134.63259870361</v>
      </c>
      <c r="W38" s="333">
        <f t="shared" si="20"/>
        <v>519816.44161794591</v>
      </c>
      <c r="X38" s="332">
        <f t="shared" si="27"/>
        <v>730.65599999999972</v>
      </c>
      <c r="Y38" s="334">
        <f t="shared" si="5"/>
        <v>520547.09761794592</v>
      </c>
      <c r="Z38" s="335"/>
      <c r="AA38" s="336">
        <f>AVERAGE(V34:V36)</f>
        <v>280468.37662907859</v>
      </c>
      <c r="AB38" s="314">
        <v>1.6</v>
      </c>
      <c r="AC38" s="306">
        <f t="shared" si="21"/>
        <v>448749.40260652575</v>
      </c>
      <c r="AD38" s="337" t="s">
        <v>576</v>
      </c>
      <c r="AE38" s="308">
        <f t="shared" si="22"/>
        <v>-71067.039011420158</v>
      </c>
      <c r="AF38" s="309" t="str">
        <f t="shared" si="23"/>
        <v>Y</v>
      </c>
      <c r="AG38" s="308">
        <f t="shared" si="24"/>
        <v>519816.44161794591</v>
      </c>
      <c r="AH38" s="308">
        <f t="shared" si="26"/>
        <v>402261.41415998281</v>
      </c>
      <c r="AI38" s="141"/>
      <c r="AJ38" s="138"/>
      <c r="AK38" s="138"/>
      <c r="AL38" s="138"/>
      <c r="AM38" s="139"/>
    </row>
    <row r="39" spans="3:39" ht="21" customHeight="1" x14ac:dyDescent="0.2">
      <c r="C39" s="41"/>
      <c r="E39" s="279"/>
      <c r="F39" s="279"/>
      <c r="G39" s="279"/>
      <c r="I39" s="280"/>
      <c r="J39" s="280"/>
      <c r="K39" s="280"/>
      <c r="L39" s="280"/>
      <c r="M39" s="280"/>
      <c r="N39" s="280"/>
      <c r="O39" s="280"/>
      <c r="P39" s="280"/>
      <c r="Q39" s="280"/>
      <c r="R39" s="280"/>
      <c r="S39" s="281"/>
      <c r="T39" s="212"/>
      <c r="U39" s="282"/>
      <c r="V39" s="283"/>
      <c r="W39" s="284"/>
      <c r="X39" s="283"/>
      <c r="Y39" s="283"/>
      <c r="Z39" s="285"/>
      <c r="AA39" s="286"/>
      <c r="AB39" s="287"/>
      <c r="AC39" s="286"/>
      <c r="AD39" s="288"/>
      <c r="AE39" s="289"/>
      <c r="AF39" s="290"/>
      <c r="AG39" s="289"/>
      <c r="AH39" s="289"/>
      <c r="AI39" s="141"/>
      <c r="AJ39" s="138"/>
      <c r="AK39" s="138"/>
      <c r="AL39" s="138"/>
      <c r="AM39" s="139"/>
    </row>
    <row r="40" spans="3:39" ht="21" customHeight="1" x14ac:dyDescent="0.2">
      <c r="C40" s="41"/>
      <c r="E40" s="279"/>
      <c r="F40" s="279"/>
      <c r="G40" s="279"/>
      <c r="I40" s="280"/>
      <c r="J40" s="280"/>
      <c r="K40" s="280"/>
      <c r="L40" s="280"/>
      <c r="M40" s="280"/>
      <c r="N40" s="280"/>
      <c r="O40" s="280"/>
      <c r="P40" s="280"/>
      <c r="Q40" s="280"/>
      <c r="R40" s="280"/>
      <c r="S40" s="281"/>
      <c r="T40" s="212"/>
      <c r="U40" s="282"/>
      <c r="V40" s="283"/>
      <c r="W40" s="284"/>
      <c r="X40" s="283"/>
      <c r="Y40" s="283"/>
      <c r="Z40" s="285"/>
      <c r="AA40" s="286"/>
      <c r="AB40" s="287"/>
      <c r="AC40" s="286"/>
      <c r="AD40" s="288"/>
      <c r="AE40" s="289"/>
      <c r="AF40" s="290"/>
      <c r="AG40" s="289"/>
      <c r="AH40" s="289"/>
      <c r="AI40" s="141"/>
      <c r="AJ40" s="138"/>
      <c r="AK40" s="138"/>
      <c r="AL40" s="138"/>
      <c r="AM40" s="139"/>
    </row>
    <row r="41" spans="3:39" ht="21" customHeight="1" x14ac:dyDescent="0.2">
      <c r="C41" s="41"/>
      <c r="E41" s="279"/>
      <c r="F41" s="279"/>
      <c r="G41" s="279"/>
      <c r="I41" s="280"/>
      <c r="J41" s="280"/>
      <c r="K41" s="280"/>
      <c r="L41" s="280"/>
      <c r="M41" s="280"/>
      <c r="N41" s="280"/>
      <c r="O41" s="280"/>
      <c r="P41" s="280"/>
      <c r="Q41" s="280"/>
      <c r="R41" s="280"/>
      <c r="S41" s="281"/>
      <c r="T41" s="212"/>
      <c r="U41" s="282"/>
      <c r="V41" s="283"/>
      <c r="W41" s="284"/>
      <c r="X41" s="283"/>
      <c r="Y41" s="283"/>
      <c r="Z41" s="285"/>
      <c r="AA41" s="286"/>
      <c r="AB41" s="287"/>
      <c r="AC41" s="286"/>
      <c r="AD41" s="288"/>
      <c r="AE41" s="289"/>
      <c r="AF41" s="290"/>
      <c r="AG41" s="289"/>
      <c r="AH41" s="289"/>
      <c r="AI41" s="141"/>
      <c r="AJ41" s="138"/>
      <c r="AK41" s="138"/>
      <c r="AL41" s="138"/>
      <c r="AM41" s="139"/>
    </row>
    <row r="42" spans="3:39" ht="21" customHeight="1" x14ac:dyDescent="0.2">
      <c r="C42" s="41"/>
      <c r="E42" s="279"/>
      <c r="F42" s="279"/>
      <c r="G42" s="279"/>
      <c r="I42" s="280"/>
      <c r="J42" s="280"/>
      <c r="K42" s="280"/>
      <c r="L42" s="280"/>
      <c r="M42" s="280"/>
      <c r="N42" s="280"/>
      <c r="O42" s="280"/>
      <c r="P42" s="280"/>
      <c r="Q42" s="280"/>
      <c r="R42" s="280"/>
      <c r="S42" s="281"/>
      <c r="T42" s="212"/>
      <c r="U42" s="282"/>
      <c r="V42" s="283"/>
      <c r="W42" s="284"/>
      <c r="X42" s="283"/>
      <c r="Y42" s="283"/>
      <c r="Z42" s="285"/>
      <c r="AA42" s="286"/>
      <c r="AB42" s="287"/>
      <c r="AC42" s="286"/>
      <c r="AD42" s="288"/>
      <c r="AE42" s="289"/>
      <c r="AF42" s="290"/>
      <c r="AG42" s="289"/>
      <c r="AH42" s="289"/>
      <c r="AI42" s="141"/>
      <c r="AJ42" s="138"/>
      <c r="AK42" s="138"/>
      <c r="AL42" s="138"/>
      <c r="AM42" s="139"/>
    </row>
    <row r="43" spans="3:39" ht="53.1" customHeight="1" x14ac:dyDescent="0.2">
      <c r="C43" s="41"/>
      <c r="U43" s="282"/>
      <c r="V43" s="283"/>
      <c r="W43" s="284"/>
      <c r="X43" s="283"/>
      <c r="Y43" s="283"/>
      <c r="Z43" s="285"/>
      <c r="AA43" s="286"/>
      <c r="AB43" s="287"/>
      <c r="AC43" s="286"/>
      <c r="AD43" s="288"/>
      <c r="AE43" s="289"/>
      <c r="AF43" s="290"/>
      <c r="AG43" s="289"/>
      <c r="AH43" s="289"/>
      <c r="AI43" s="141"/>
      <c r="AJ43" s="138"/>
      <c r="AK43" s="138"/>
      <c r="AL43" s="138"/>
      <c r="AM43" s="139"/>
    </row>
    <row r="44" spans="3:39" x14ac:dyDescent="0.2">
      <c r="AA44" s="139"/>
      <c r="AB44" s="139"/>
      <c r="AC44" s="141"/>
      <c r="AD44" s="141"/>
      <c r="AE44" s="200"/>
      <c r="AF44" s="242"/>
      <c r="AG44" s="200"/>
      <c r="AH44" s="200"/>
      <c r="AI44" s="141"/>
      <c r="AJ44" s="138"/>
      <c r="AK44" s="138"/>
      <c r="AL44" s="138"/>
      <c r="AM44" s="139"/>
    </row>
    <row r="45" spans="3:39" x14ac:dyDescent="0.2">
      <c r="AA45" s="139"/>
      <c r="AB45" s="139"/>
      <c r="AC45" s="141"/>
      <c r="AD45" s="141"/>
      <c r="AE45" s="200"/>
      <c r="AF45" s="242"/>
      <c r="AG45" s="200"/>
      <c r="AH45" s="200"/>
      <c r="AI45" s="141"/>
      <c r="AJ45" s="138"/>
      <c r="AK45" s="138"/>
      <c r="AL45" s="138"/>
      <c r="AM45" s="139"/>
    </row>
    <row r="46" spans="3:39" x14ac:dyDescent="0.2">
      <c r="AA46" s="139"/>
      <c r="AB46" s="139"/>
      <c r="AC46" s="141"/>
      <c r="AD46" s="141"/>
      <c r="AE46" s="200"/>
      <c r="AF46" s="242"/>
      <c r="AG46" s="200"/>
      <c r="AH46" s="200"/>
      <c r="AI46" s="141"/>
      <c r="AJ46" s="138"/>
      <c r="AK46" s="138"/>
      <c r="AL46" s="138"/>
      <c r="AM46" s="139"/>
    </row>
    <row r="47" spans="3:39" x14ac:dyDescent="0.2">
      <c r="AA47" s="139"/>
      <c r="AB47" s="139"/>
      <c r="AC47" s="141"/>
      <c r="AD47" s="141"/>
      <c r="AE47" s="200"/>
      <c r="AF47" s="242"/>
      <c r="AG47" s="200"/>
      <c r="AH47" s="200"/>
      <c r="AI47" s="141"/>
      <c r="AJ47" s="138"/>
      <c r="AK47" s="138"/>
      <c r="AL47" s="138"/>
      <c r="AM47" s="139"/>
    </row>
    <row r="48" spans="3:39" x14ac:dyDescent="0.2">
      <c r="AA48" s="139"/>
      <c r="AB48" s="139"/>
      <c r="AC48" s="141"/>
      <c r="AD48" s="141"/>
      <c r="AE48" s="200"/>
      <c r="AF48" s="242"/>
      <c r="AG48" s="200"/>
      <c r="AH48" s="200"/>
      <c r="AI48" s="141"/>
      <c r="AJ48" s="138"/>
      <c r="AK48" s="138"/>
      <c r="AL48" s="138"/>
      <c r="AM48" s="139"/>
    </row>
    <row r="49" spans="27:38" x14ac:dyDescent="0.2">
      <c r="AA49" s="139"/>
      <c r="AB49" s="139"/>
      <c r="AC49" s="141"/>
      <c r="AD49" s="141"/>
      <c r="AE49" s="200"/>
      <c r="AF49" s="242"/>
      <c r="AG49" s="200"/>
      <c r="AH49" s="200"/>
      <c r="AI49" s="144"/>
      <c r="AJ49" s="36"/>
      <c r="AK49" s="36"/>
      <c r="AL49" s="36"/>
    </row>
    <row r="50" spans="27:38" x14ac:dyDescent="0.2">
      <c r="AA50" s="145"/>
      <c r="AB50" s="145"/>
      <c r="AC50" s="144"/>
      <c r="AD50" s="144"/>
      <c r="AE50" s="201"/>
      <c r="AF50" s="243"/>
      <c r="AG50" s="201"/>
      <c r="AH50" s="201"/>
      <c r="AI50" s="36"/>
      <c r="AJ50" s="36"/>
      <c r="AK50" s="36"/>
      <c r="AL50" s="36"/>
    </row>
    <row r="51" spans="27:38" x14ac:dyDescent="0.2">
      <c r="AB51" s="213"/>
      <c r="AC51" s="214"/>
      <c r="AD51" s="214"/>
      <c r="AE51" s="215"/>
      <c r="AF51" s="244"/>
      <c r="AG51" s="215"/>
      <c r="AH51" s="215"/>
      <c r="AI51" s="36"/>
      <c r="AJ51" s="36"/>
      <c r="AK51" s="36"/>
      <c r="AL51" s="36"/>
    </row>
    <row r="52" spans="27:38" x14ac:dyDescent="0.2">
      <c r="AB52" s="213"/>
      <c r="AC52" s="214"/>
      <c r="AD52" s="214"/>
      <c r="AE52" s="215"/>
      <c r="AF52" s="244"/>
      <c r="AG52" s="215"/>
      <c r="AH52" s="215"/>
      <c r="AI52" s="36"/>
      <c r="AJ52" s="36"/>
      <c r="AK52" s="36"/>
      <c r="AL52" s="36"/>
    </row>
    <row r="53" spans="27:38" x14ac:dyDescent="0.2">
      <c r="AB53" s="213"/>
      <c r="AC53" s="214"/>
      <c r="AD53" s="214"/>
      <c r="AE53" s="215"/>
      <c r="AF53" s="244"/>
      <c r="AG53" s="215"/>
      <c r="AH53" s="215"/>
      <c r="AI53" s="36"/>
      <c r="AJ53" s="36"/>
      <c r="AK53" s="36"/>
      <c r="AL53" s="36"/>
    </row>
    <row r="54" spans="27:38" ht="48" customHeight="1" x14ac:dyDescent="0.2">
      <c r="AB54" s="213"/>
      <c r="AC54" s="432"/>
      <c r="AD54" s="432"/>
      <c r="AE54" s="432"/>
      <c r="AF54" s="244"/>
      <c r="AG54" s="215"/>
      <c r="AH54" s="215"/>
    </row>
    <row r="55" spans="27:38" x14ac:dyDescent="0.2">
      <c r="AB55" s="213"/>
      <c r="AC55" s="216"/>
      <c r="AD55" s="216"/>
      <c r="AE55" s="216"/>
      <c r="AF55" s="245"/>
      <c r="AG55" s="216"/>
      <c r="AH55" s="216"/>
    </row>
    <row r="56" spans="27:38" x14ac:dyDescent="0.2">
      <c r="AB56" s="213"/>
      <c r="AC56" s="213"/>
      <c r="AD56" s="213"/>
      <c r="AE56" s="216"/>
      <c r="AF56" s="245"/>
      <c r="AG56" s="216"/>
      <c r="AH56" s="216"/>
    </row>
    <row r="57" spans="27:38" x14ac:dyDescent="0.2">
      <c r="AB57" s="213"/>
      <c r="AC57" s="213"/>
      <c r="AD57" s="213"/>
      <c r="AE57" s="216"/>
      <c r="AF57" s="245"/>
      <c r="AG57" s="216"/>
      <c r="AH57" s="216"/>
    </row>
    <row r="85" spans="3:3" x14ac:dyDescent="0.2">
      <c r="C85" s="67" t="str">
        <f>Instructions!B20</f>
        <v>Notes:</v>
      </c>
    </row>
    <row r="86" spans="3:3" x14ac:dyDescent="0.2">
      <c r="C86" s="67" t="str">
        <f>Instructions!B21</f>
        <v>Amounts have been aggregated for school districts that have reorganized between FY 2014 and 2024.</v>
      </c>
    </row>
    <row r="87" spans="3:3" x14ac:dyDescent="0.2">
      <c r="C87" s="67" t="str">
        <f>Instructions!B22</f>
        <v xml:space="preserve">Per pupil Management Fund balances are based on certified  enrollments (row 11 of the certified enrollment file) for the specific fiscal year.  </v>
      </c>
    </row>
    <row r="88" spans="3:3" x14ac:dyDescent="0.2">
      <c r="C88" s="67" t="str">
        <f>Instructions!B23</f>
        <v>"Certified Enrollments" reflect the resident student count for a school district and is used for budget purposes.</v>
      </c>
    </row>
    <row r="89" spans="3:3" x14ac:dyDescent="0.2">
      <c r="C89" s="67" t="str">
        <f>Instructions!B24</f>
        <v>"Served Enrollments" reflect the number of students attending classes in the school district and accounts for students enrolled-in and enrolled-out of the district.</v>
      </c>
    </row>
    <row r="90" spans="3:3" x14ac:dyDescent="0.2">
      <c r="C90" s="67"/>
    </row>
    <row r="91" spans="3:3" x14ac:dyDescent="0.2">
      <c r="C91" s="67" t="str">
        <f>Instructions!B29</f>
        <v>Sources:</v>
      </c>
    </row>
    <row r="92" spans="3:3" x14ac:dyDescent="0.2">
      <c r="C92" s="67" t="str">
        <f>Instructions!B30</f>
        <v>Iowa Department of Education, CAR and Certified Enrollment files</v>
      </c>
    </row>
    <row r="93" spans="3:3" x14ac:dyDescent="0.2">
      <c r="C93" s="67" t="str">
        <f>Instructions!B31</f>
        <v>IASB analysis and calculations</v>
      </c>
    </row>
    <row r="94" spans="3:3" x14ac:dyDescent="0.2">
      <c r="C94" s="67"/>
    </row>
  </sheetData>
  <mergeCells count="9">
    <mergeCell ref="AD8:AE8"/>
    <mergeCell ref="AC54:AE54"/>
    <mergeCell ref="A1:S1"/>
    <mergeCell ref="A2:S2"/>
    <mergeCell ref="U2:AH2"/>
    <mergeCell ref="A4:S4"/>
    <mergeCell ref="AA4:AC4"/>
    <mergeCell ref="F6:L6"/>
    <mergeCell ref="AB6:AD6"/>
  </mergeCells>
  <conditionalFormatting sqref="AH20:AH38">
    <cfRule type="cellIs" dxfId="0" priority="1" operator="lessThan">
      <formula>0</formula>
    </cfRule>
  </conditionalFormatting>
  <dataValidations count="1">
    <dataValidation type="list" allowBlank="1" showInputMessage="1" showErrorMessage="1" sqref="F6:J6 AB6 AE6:AF6" xr:uid="{4FCDC2E3-C0F1-45DE-A117-2A601EEB69C6}">
      <formula1>District_List</formula1>
    </dataValidation>
  </dataValidations>
  <hyperlinks>
    <hyperlink ref="AA4:AC4" location="Instructions!A1" display="Click Here to Return to Instructions" xr:uid="{3915259D-4F53-4014-B3E6-7939876C03C1}"/>
  </hyperlinks>
  <pageMargins left="0.3" right="0.28000000000000003" top="0.49" bottom="0.47" header="0.3" footer="0.18"/>
  <pageSetup scale="69" orientation="portrait" horizontalDpi="1200" verticalDpi="1200" r:id="rId1"/>
  <headerFooter>
    <oddFooter>&amp;LIASB:  &amp;F  &amp;A</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29E2A-3540-45E5-B0F2-6922B2174F8E}">
  <sheetPr>
    <pageSetUpPr fitToPage="1"/>
  </sheetPr>
  <dimension ref="A1:AM76"/>
  <sheetViews>
    <sheetView showGridLines="0" topLeftCell="T6" zoomScale="85" zoomScaleNormal="85" workbookViewId="0">
      <selection activeCell="W27" sqref="W27"/>
    </sheetView>
  </sheetViews>
  <sheetFormatPr defaultColWidth="8.85546875" defaultRowHeight="12.75" x14ac:dyDescent="0.2"/>
  <cols>
    <col min="1" max="1" width="7.5703125" style="35" hidden="1" customWidth="1"/>
    <col min="2" max="2" width="12" style="35" hidden="1" customWidth="1"/>
    <col min="3" max="3" width="10" style="35" hidden="1" customWidth="1"/>
    <col min="4" max="4" width="9.7109375" style="35" hidden="1" customWidth="1"/>
    <col min="5" max="5" width="11.85546875" style="35" hidden="1" customWidth="1"/>
    <col min="6" max="6" width="9.42578125" style="35" hidden="1" customWidth="1"/>
    <col min="7" max="7" width="11.7109375" style="35" hidden="1" customWidth="1"/>
    <col min="8" max="8" width="13.5703125" style="35" hidden="1" customWidth="1"/>
    <col min="9" max="9" width="10.42578125" style="35" hidden="1" customWidth="1"/>
    <col min="10" max="10" width="14.140625" style="35" hidden="1" customWidth="1"/>
    <col min="11" max="11" width="16.5703125" style="35" hidden="1" customWidth="1"/>
    <col min="12" max="12" width="8.85546875" style="35" hidden="1" customWidth="1"/>
    <col min="13" max="13" width="11.85546875" style="35" hidden="1" customWidth="1"/>
    <col min="14" max="14" width="9.85546875" style="35" hidden="1" customWidth="1"/>
    <col min="15" max="15" width="15.85546875" style="35" hidden="1" customWidth="1"/>
    <col min="16" max="16" width="12.7109375" style="35" hidden="1" customWidth="1"/>
    <col min="17" max="18" width="14.140625" style="35" hidden="1" customWidth="1"/>
    <col min="19" max="19" width="17.42578125" style="35" hidden="1" customWidth="1"/>
    <col min="20" max="20" width="15.140625" style="209" customWidth="1"/>
    <col min="21" max="21" width="11.85546875" style="209" customWidth="1"/>
    <col min="22" max="22" width="15.42578125" style="35" customWidth="1"/>
    <col min="23" max="23" width="13.28515625" style="35" customWidth="1"/>
    <col min="24" max="24" width="11.85546875" style="35" customWidth="1"/>
    <col min="25" max="25" width="12.7109375" style="35" customWidth="1"/>
    <col min="26" max="26" width="11.85546875" style="35" customWidth="1"/>
    <col min="27" max="28" width="13.5703125" style="35" customWidth="1"/>
    <col min="29" max="29" width="14.140625" style="35" customWidth="1"/>
    <col min="30" max="30" width="18.140625" style="35" customWidth="1"/>
    <col min="31" max="31" width="14.42578125" style="196" customWidth="1"/>
    <col min="32" max="32" width="11.28515625" style="209" customWidth="1"/>
    <col min="33" max="34" width="12.5703125" style="196" customWidth="1"/>
    <col min="35" max="16384" width="8.85546875" style="35"/>
  </cols>
  <sheetData>
    <row r="1" spans="1:39" ht="18" x14ac:dyDescent="0.25">
      <c r="A1" s="438" t="s">
        <v>304</v>
      </c>
      <c r="B1" s="438"/>
      <c r="C1" s="438"/>
      <c r="D1" s="438"/>
      <c r="E1" s="438"/>
      <c r="F1" s="438"/>
      <c r="G1" s="438"/>
      <c r="H1" s="438"/>
      <c r="I1" s="438"/>
      <c r="J1" s="438"/>
      <c r="K1" s="438"/>
      <c r="L1" s="438"/>
      <c r="M1" s="438"/>
      <c r="N1" s="438"/>
      <c r="O1" s="438"/>
      <c r="P1" s="439"/>
      <c r="Q1" s="439"/>
      <c r="R1" s="439"/>
      <c r="S1" s="439"/>
      <c r="T1" s="207"/>
    </row>
    <row r="2" spans="1:39" ht="15.6" customHeight="1" x14ac:dyDescent="0.25">
      <c r="A2" s="438" t="s">
        <v>388</v>
      </c>
      <c r="B2" s="438"/>
      <c r="C2" s="438"/>
      <c r="D2" s="438"/>
      <c r="E2" s="438"/>
      <c r="F2" s="438"/>
      <c r="G2" s="438"/>
      <c r="H2" s="438"/>
      <c r="I2" s="438"/>
      <c r="J2" s="438"/>
      <c r="K2" s="438"/>
      <c r="L2" s="438"/>
      <c r="M2" s="438"/>
      <c r="N2" s="438"/>
      <c r="O2" s="438"/>
      <c r="P2" s="439"/>
      <c r="Q2" s="439"/>
      <c r="R2" s="439"/>
      <c r="S2" s="439"/>
      <c r="T2" s="207"/>
    </row>
    <row r="3" spans="1:39" ht="5.0999999999999996" customHeight="1" x14ac:dyDescent="0.2">
      <c r="A3" s="139"/>
      <c r="B3" s="139"/>
      <c r="C3" s="139"/>
      <c r="D3" s="139"/>
      <c r="E3" s="139"/>
      <c r="F3" s="139"/>
      <c r="G3" s="139"/>
      <c r="H3" s="139"/>
      <c r="I3" s="139"/>
      <c r="J3" s="139"/>
      <c r="K3" s="139"/>
      <c r="L3" s="139"/>
      <c r="M3" s="139"/>
      <c r="N3" s="139"/>
      <c r="O3" s="139"/>
      <c r="P3" s="139"/>
      <c r="Q3" s="139"/>
      <c r="R3" s="139"/>
      <c r="S3" s="139"/>
      <c r="T3" s="208"/>
    </row>
    <row r="4" spans="1:39" ht="15" x14ac:dyDescent="0.25">
      <c r="A4" s="440" t="str">
        <f>CONCATENATE(Instructions!G16," ",Instructions!H16," ",Instructions!I16)</f>
        <v>FY 2011 to FY 2023</v>
      </c>
      <c r="B4" s="440"/>
      <c r="C4" s="440"/>
      <c r="D4" s="440"/>
      <c r="E4" s="440"/>
      <c r="F4" s="440"/>
      <c r="G4" s="440"/>
      <c r="H4" s="440"/>
      <c r="I4" s="440"/>
      <c r="J4" s="440"/>
      <c r="K4" s="440"/>
      <c r="L4" s="440"/>
      <c r="M4" s="440"/>
      <c r="N4" s="440"/>
      <c r="O4" s="440"/>
      <c r="P4" s="439"/>
      <c r="Q4" s="439"/>
      <c r="R4" s="439"/>
      <c r="S4" s="439"/>
      <c r="T4" s="207"/>
      <c r="AA4" s="433" t="s">
        <v>390</v>
      </c>
      <c r="AB4" s="433"/>
      <c r="AC4" s="433"/>
      <c r="AD4" s="146"/>
    </row>
    <row r="5" spans="1:39" ht="5.0999999999999996" customHeight="1" thickBot="1" x14ac:dyDescent="0.25"/>
    <row r="6" spans="1:39" ht="18.75" thickBot="1" x14ac:dyDescent="0.3">
      <c r="A6" s="49">
        <f>VLOOKUP(AB6,List!M:R,6,FALSE)</f>
        <v>1863</v>
      </c>
      <c r="C6" s="68"/>
      <c r="D6" s="69"/>
      <c r="E6" s="69"/>
      <c r="F6" s="434" t="s">
        <v>215</v>
      </c>
      <c r="G6" s="435"/>
      <c r="H6" s="435"/>
      <c r="I6" s="435"/>
      <c r="J6" s="435"/>
      <c r="K6" s="436"/>
      <c r="L6" s="437"/>
      <c r="M6" s="69"/>
      <c r="N6" s="69"/>
      <c r="O6" s="69"/>
      <c r="P6" s="69"/>
      <c r="Q6" s="69"/>
      <c r="R6" s="69"/>
      <c r="S6" s="70"/>
      <c r="AA6" s="139"/>
      <c r="AB6" s="443" t="s">
        <v>81</v>
      </c>
      <c r="AC6" s="444"/>
      <c r="AD6" s="445"/>
      <c r="AE6" s="217"/>
      <c r="AF6" s="236"/>
      <c r="AG6" s="218"/>
      <c r="AH6" s="218"/>
      <c r="AI6" s="219"/>
      <c r="AJ6" s="139"/>
      <c r="AK6" s="139"/>
      <c r="AL6" s="139"/>
      <c r="AM6" s="139"/>
    </row>
    <row r="7" spans="1:39" ht="9" customHeight="1" x14ac:dyDescent="0.2">
      <c r="C7" s="71"/>
      <c r="S7" s="72"/>
      <c r="AA7" s="139"/>
      <c r="AB7" s="139"/>
      <c r="AC7" s="139"/>
      <c r="AD7" s="139"/>
      <c r="AE7" s="197"/>
      <c r="AF7" s="208"/>
      <c r="AG7" s="197"/>
      <c r="AH7" s="197"/>
      <c r="AI7" s="139"/>
      <c r="AJ7" s="139"/>
      <c r="AK7" s="139"/>
      <c r="AL7" s="139"/>
      <c r="AM7" s="139"/>
    </row>
    <row r="8" spans="1:39" s="66" customFormat="1" ht="59.1" customHeight="1" x14ac:dyDescent="0.2">
      <c r="C8" s="80" t="s">
        <v>389</v>
      </c>
      <c r="D8" s="74"/>
      <c r="E8" s="73" t="s">
        <v>404</v>
      </c>
      <c r="F8" s="73"/>
      <c r="G8" s="73" t="s">
        <v>405</v>
      </c>
      <c r="H8" s="73"/>
      <c r="I8" s="73" t="s">
        <v>361</v>
      </c>
      <c r="J8" s="73"/>
      <c r="K8" s="73" t="s">
        <v>362</v>
      </c>
      <c r="L8" s="73" t="s">
        <v>519</v>
      </c>
      <c r="M8" s="73" t="s">
        <v>363</v>
      </c>
      <c r="N8" s="73"/>
      <c r="O8" s="113" t="s">
        <v>364</v>
      </c>
      <c r="P8" s="73"/>
      <c r="Q8" s="73" t="s">
        <v>365</v>
      </c>
      <c r="R8" s="73"/>
      <c r="S8" s="81" t="str">
        <f>ServedEnr_Compare!O7</f>
        <v>Balance as a Percentage of Expenditures</v>
      </c>
      <c r="T8" s="210"/>
      <c r="U8" s="205" t="s">
        <v>389</v>
      </c>
      <c r="V8" s="206" t="s">
        <v>367</v>
      </c>
      <c r="W8" s="206" t="s">
        <v>361</v>
      </c>
      <c r="X8" s="206" t="s">
        <v>524</v>
      </c>
      <c r="Y8" s="206" t="s">
        <v>528</v>
      </c>
      <c r="Z8" s="204"/>
      <c r="AA8" s="203" t="s">
        <v>525</v>
      </c>
      <c r="AB8" s="203" t="s">
        <v>526</v>
      </c>
      <c r="AC8" s="221" t="s">
        <v>527</v>
      </c>
      <c r="AD8" s="466" t="s">
        <v>523</v>
      </c>
      <c r="AE8" s="467"/>
      <c r="AF8" s="237" t="s">
        <v>520</v>
      </c>
      <c r="AG8" s="203" t="s">
        <v>440</v>
      </c>
      <c r="AH8" s="203" t="s">
        <v>518</v>
      </c>
      <c r="AI8" s="140"/>
      <c r="AJ8" s="137"/>
      <c r="AK8" s="137"/>
      <c r="AL8" s="137"/>
      <c r="AM8" s="137"/>
    </row>
    <row r="9" spans="1:39" s="66" customFormat="1" hidden="1" x14ac:dyDescent="0.2">
      <c r="C9" s="82"/>
      <c r="D9" s="74"/>
      <c r="E9" s="75">
        <f>Data_Drop_History!K1</f>
        <v>11</v>
      </c>
      <c r="F9" s="75"/>
      <c r="G9" s="75">
        <f>E9+1</f>
        <v>12</v>
      </c>
      <c r="H9" s="75"/>
      <c r="I9" s="75">
        <f>Data_Drop_History!N1</f>
        <v>14</v>
      </c>
      <c r="J9" s="75"/>
      <c r="K9" s="75">
        <f>I9+1</f>
        <v>15</v>
      </c>
      <c r="L9" s="75"/>
      <c r="M9" s="75">
        <f>K9+1</f>
        <v>16</v>
      </c>
      <c r="N9" s="75"/>
      <c r="O9" s="114">
        <f>Data_Drop_History!M1</f>
        <v>13</v>
      </c>
      <c r="P9" s="75"/>
      <c r="Q9" s="75">
        <f>Data_Drop_History!Q1</f>
        <v>17</v>
      </c>
      <c r="R9" s="75"/>
      <c r="S9" s="83"/>
      <c r="T9" s="211"/>
      <c r="U9" s="220"/>
      <c r="V9" s="202"/>
      <c r="W9" s="202"/>
      <c r="X9" s="202"/>
      <c r="Y9" s="202"/>
      <c r="Z9" s="202"/>
      <c r="AA9" s="140"/>
      <c r="AB9" s="140"/>
      <c r="AC9" s="140"/>
      <c r="AD9" s="140"/>
      <c r="AE9" s="198"/>
      <c r="AF9" s="238"/>
      <c r="AG9" s="198"/>
      <c r="AH9" s="198"/>
      <c r="AI9" s="140"/>
      <c r="AJ9" s="137"/>
      <c r="AK9" s="137"/>
      <c r="AL9" s="137"/>
      <c r="AM9" s="137"/>
    </row>
    <row r="10" spans="1:39" s="66" customFormat="1" ht="6" customHeight="1" thickBot="1" x14ac:dyDescent="0.25">
      <c r="C10" s="82"/>
      <c r="D10" s="74"/>
      <c r="E10" s="76"/>
      <c r="F10" s="76"/>
      <c r="G10" s="76"/>
      <c r="H10" s="73"/>
      <c r="I10" s="73"/>
      <c r="J10" s="73"/>
      <c r="K10" s="73"/>
      <c r="L10" s="73"/>
      <c r="M10" s="73"/>
      <c r="N10" s="73"/>
      <c r="O10" s="113"/>
      <c r="P10" s="73"/>
      <c r="Q10" s="73"/>
      <c r="R10" s="73"/>
      <c r="S10" s="81"/>
      <c r="T10" s="210"/>
      <c r="U10" s="220"/>
      <c r="V10" s="202"/>
      <c r="W10" s="202"/>
      <c r="X10" s="202"/>
      <c r="Y10" s="202"/>
      <c r="Z10" s="202"/>
      <c r="AA10" s="140"/>
      <c r="AB10" s="140"/>
      <c r="AC10" s="142"/>
      <c r="AD10" s="142"/>
      <c r="AE10" s="199"/>
      <c r="AF10" s="239"/>
      <c r="AG10" s="199"/>
      <c r="AH10" s="199"/>
      <c r="AI10" s="142"/>
      <c r="AJ10" s="143"/>
      <c r="AK10" s="143"/>
      <c r="AL10" s="143"/>
      <c r="AM10" s="137"/>
    </row>
    <row r="11" spans="1:39" ht="21" customHeight="1" thickTop="1" thickBot="1" x14ac:dyDescent="0.25">
      <c r="A11" s="35" t="str">
        <f>CONCATENATE(C11,"_",$A$6)</f>
        <v>2011_1863</v>
      </c>
      <c r="C11" s="84">
        <v>2011</v>
      </c>
      <c r="D11" s="77"/>
      <c r="E11" s="78">
        <f>VLOOKUP($A11,Data_Drop_History!$A:$Q,'Man Fund - SSB 1227 Proj'!E$9,FALSE)</f>
        <v>10517.4</v>
      </c>
      <c r="F11" s="78"/>
      <c r="G11" s="78">
        <f>VLOOKUP($A11,Data_Drop_History!$A:$Q,'Man Fund - SSB 1227 Proj'!G$9,FALSE)</f>
        <v>10468.200000000001</v>
      </c>
      <c r="H11" s="77"/>
      <c r="I11" s="79">
        <f>VLOOKUP($A11,Data_Drop_History!$A:$Q,'Man Fund - SSB 1227 Proj'!I$9,FALSE)</f>
        <v>2004045.44</v>
      </c>
      <c r="J11" s="79"/>
      <c r="K11" s="79">
        <f>VLOOKUP($A11,Data_Drop_History!$A:$Q,'Man Fund - SSB 1227 Proj'!K$9,FALSE)</f>
        <v>2105915.34</v>
      </c>
      <c r="L11" s="79">
        <f t="shared" ref="L11:L19" si="0">IFERROR(K11-I11,K11)</f>
        <v>101869.89999999991</v>
      </c>
      <c r="M11" s="79">
        <f>VLOOKUP($A11,Data_Drop_History!$A:$Q,'Man Fund - SSB 1227 Proj'!M$9,FALSE)</f>
        <v>2060867.77</v>
      </c>
      <c r="N11" s="79"/>
      <c r="O11" s="115">
        <f>VLOOKUP($A11,Data_Drop_History!$A:$Q,'Man Fund - SSB 1227 Proj'!O$9,FALSE)</f>
        <v>1867903.94</v>
      </c>
      <c r="P11" s="79"/>
      <c r="Q11" s="79">
        <f>VLOOKUP($A11,Data_Drop_History!$A:$Q,'Man Fund - SSB 1227 Proj'!Q$9,FALSE)</f>
        <v>177.6</v>
      </c>
      <c r="R11" s="79"/>
      <c r="S11" s="116">
        <f t="shared" ref="S11:S24" si="1">O11/M11</f>
        <v>0.90636768025150882</v>
      </c>
      <c r="T11" s="212"/>
      <c r="U11" s="255">
        <v>2011</v>
      </c>
      <c r="V11" s="248">
        <f>M11</f>
        <v>2060867.77</v>
      </c>
      <c r="W11" s="248">
        <f>I11</f>
        <v>2004045.44</v>
      </c>
      <c r="X11" s="248">
        <f>L11</f>
        <v>101869.89999999991</v>
      </c>
      <c r="Y11" s="248">
        <f>W11+X11</f>
        <v>2105915.34</v>
      </c>
      <c r="Z11" s="256"/>
      <c r="AA11" s="257"/>
      <c r="AB11" s="257"/>
      <c r="AC11" s="257"/>
      <c r="AD11" s="257"/>
      <c r="AE11" s="258"/>
      <c r="AF11" s="259"/>
      <c r="AG11" s="258"/>
      <c r="AH11" s="258">
        <f>O11</f>
        <v>1867903.94</v>
      </c>
      <c r="AI11" s="141"/>
      <c r="AJ11" s="138"/>
      <c r="AK11" s="138"/>
      <c r="AL11" s="138"/>
      <c r="AM11" s="139"/>
    </row>
    <row r="12" spans="1:39" ht="21" customHeight="1" thickTop="1" thickBot="1" x14ac:dyDescent="0.25">
      <c r="A12" s="35" t="str">
        <f>CONCATENATE(C12,"_",$A$6)</f>
        <v>2012_1863</v>
      </c>
      <c r="C12" s="84">
        <f>C11+1</f>
        <v>2012</v>
      </c>
      <c r="D12" s="77"/>
      <c r="E12" s="78">
        <f>VLOOKUP($A12,Data_Drop_History!$A:$Q,'Man Fund - SSB 1227 Proj'!E$9,FALSE)</f>
        <v>10469.799999999999</v>
      </c>
      <c r="F12" s="78"/>
      <c r="G12" s="78">
        <f>VLOOKUP($A12,Data_Drop_History!$A:$Q,'Man Fund - SSB 1227 Proj'!G$9,FALSE)</f>
        <v>10395.200000000001</v>
      </c>
      <c r="H12" s="77"/>
      <c r="I12" s="79">
        <f>VLOOKUP($A12,Data_Drop_History!$A:$Q,'Man Fund - SSB 1227 Proj'!I$9,FALSE)</f>
        <v>1750409.84</v>
      </c>
      <c r="J12" s="79"/>
      <c r="K12" s="79">
        <f>VLOOKUP($A12,Data_Drop_History!$A:$Q,'Man Fund - SSB 1227 Proj'!K$9,FALSE)</f>
        <v>1781742.9</v>
      </c>
      <c r="L12" s="79">
        <f t="shared" si="0"/>
        <v>31333.059999999823</v>
      </c>
      <c r="M12" s="79">
        <f>VLOOKUP($A12,Data_Drop_History!$A:$Q,'Man Fund - SSB 1227 Proj'!M$9,FALSE)</f>
        <v>2774921.05</v>
      </c>
      <c r="N12" s="79"/>
      <c r="O12" s="115">
        <f>VLOOKUP($A12,Data_Drop_History!$A:$Q,'Man Fund - SSB 1227 Proj'!O$9,FALSE)</f>
        <v>874725.79</v>
      </c>
      <c r="P12" s="79"/>
      <c r="Q12" s="79">
        <f>VLOOKUP($A12,Data_Drop_History!$A:$Q,'Man Fund - SSB 1227 Proj'!Q$9,FALSE)</f>
        <v>83.55</v>
      </c>
      <c r="R12" s="79"/>
      <c r="S12" s="116">
        <f t="shared" si="1"/>
        <v>0.31522546920749334</v>
      </c>
      <c r="T12" s="212"/>
      <c r="U12" s="260">
        <v>2012</v>
      </c>
      <c r="V12" s="247">
        <f t="shared" ref="V12:V24" si="2">M12</f>
        <v>2774921.05</v>
      </c>
      <c r="W12" s="248">
        <f t="shared" ref="W12:W24" si="3">I12</f>
        <v>1750409.84</v>
      </c>
      <c r="X12" s="247">
        <f t="shared" ref="X12:X24" si="4">L12</f>
        <v>31333.059999999823</v>
      </c>
      <c r="Y12" s="247">
        <f t="shared" ref="Y12:Y35" si="5">W12+X12</f>
        <v>1781742.9</v>
      </c>
      <c r="Z12" s="261"/>
      <c r="AA12" s="262"/>
      <c r="AB12" s="262"/>
      <c r="AC12" s="262"/>
      <c r="AD12" s="262"/>
      <c r="AE12" s="254"/>
      <c r="AF12" s="263"/>
      <c r="AG12" s="254"/>
      <c r="AH12" s="254">
        <f t="shared" ref="AH12:AH23" si="6">O12</f>
        <v>874725.79</v>
      </c>
      <c r="AI12" s="141"/>
      <c r="AJ12" s="138"/>
      <c r="AK12" s="138"/>
      <c r="AL12" s="138"/>
      <c r="AM12" s="139"/>
    </row>
    <row r="13" spans="1:39" ht="21" customHeight="1" thickTop="1" thickBot="1" x14ac:dyDescent="0.25">
      <c r="A13" s="35" t="str">
        <f>CONCATENATE(C13,"_",$A$6)</f>
        <v>2013_1863</v>
      </c>
      <c r="C13" s="84">
        <f t="shared" ref="C13:C24" si="7">C12+1</f>
        <v>2013</v>
      </c>
      <c r="D13" s="77"/>
      <c r="E13" s="78">
        <f>VLOOKUP($A13,Data_Drop_History!$A:$Q,'Man Fund - SSB 1227 Proj'!E$9,FALSE)</f>
        <v>10513.3</v>
      </c>
      <c r="F13" s="78"/>
      <c r="G13" s="78">
        <f>VLOOKUP($A13,Data_Drop_History!$A:$Q,'Man Fund - SSB 1227 Proj'!G$9,FALSE)</f>
        <v>10434.299999999999</v>
      </c>
      <c r="H13" s="77"/>
      <c r="I13" s="79">
        <f>VLOOKUP($A13,Data_Drop_History!$A:$Q,'Man Fund - SSB 1227 Proj'!I$9,FALSE)</f>
        <v>5003465.0199999996</v>
      </c>
      <c r="J13" s="79"/>
      <c r="K13" s="79">
        <f>VLOOKUP($A13,Data_Drop_History!$A:$Q,'Man Fund - SSB 1227 Proj'!K$9,FALSE)</f>
        <v>5096428.1900000004</v>
      </c>
      <c r="L13" s="79">
        <f t="shared" si="0"/>
        <v>92963.170000000857</v>
      </c>
      <c r="M13" s="79">
        <f>VLOOKUP($A13,Data_Drop_History!$A:$Q,'Man Fund - SSB 1227 Proj'!M$9,FALSE)</f>
        <v>1833335.64</v>
      </c>
      <c r="N13" s="79"/>
      <c r="O13" s="115">
        <f>VLOOKUP($A13,Data_Drop_History!$A:$Q,'Man Fund - SSB 1227 Proj'!O$9,FALSE)</f>
        <v>4137818.34</v>
      </c>
      <c r="P13" s="79"/>
      <c r="Q13" s="79">
        <f>VLOOKUP($A13,Data_Drop_History!$A:$Q,'Man Fund - SSB 1227 Proj'!Q$9,FALSE)</f>
        <v>393.58</v>
      </c>
      <c r="R13" s="79"/>
      <c r="S13" s="116">
        <f t="shared" si="1"/>
        <v>2.2569889821156806</v>
      </c>
      <c r="T13" s="212"/>
      <c r="U13" s="260">
        <v>2013</v>
      </c>
      <c r="V13" s="247">
        <f t="shared" si="2"/>
        <v>1833335.64</v>
      </c>
      <c r="W13" s="248">
        <f t="shared" si="3"/>
        <v>5003465.0199999996</v>
      </c>
      <c r="X13" s="247">
        <f t="shared" si="4"/>
        <v>92963.170000000857</v>
      </c>
      <c r="Y13" s="247">
        <f t="shared" si="5"/>
        <v>5096428.1900000004</v>
      </c>
      <c r="Z13" s="261"/>
      <c r="AA13" s="262"/>
      <c r="AB13" s="262"/>
      <c r="AC13" s="262"/>
      <c r="AD13" s="262"/>
      <c r="AE13" s="254"/>
      <c r="AF13" s="263"/>
      <c r="AG13" s="254"/>
      <c r="AH13" s="254">
        <f t="shared" si="6"/>
        <v>4137818.34</v>
      </c>
      <c r="AI13" s="141"/>
      <c r="AJ13" s="138"/>
      <c r="AK13" s="138"/>
      <c r="AL13" s="138"/>
      <c r="AM13" s="139"/>
    </row>
    <row r="14" spans="1:39" ht="21" customHeight="1" thickTop="1" thickBot="1" x14ac:dyDescent="0.25">
      <c r="A14" s="35" t="str">
        <f>CONCATENATE(C14,"_",$A$6)</f>
        <v>2014_1863</v>
      </c>
      <c r="C14" s="84">
        <f t="shared" si="7"/>
        <v>2014</v>
      </c>
      <c r="D14" s="77"/>
      <c r="E14" s="78">
        <f>VLOOKUP($A14,Data_Drop_History!$A:$Q,'Man Fund - SSB 1227 Proj'!E$9,FALSE)</f>
        <v>10578.6</v>
      </c>
      <c r="F14" s="78"/>
      <c r="G14" s="78">
        <f>VLOOKUP($A14,Data_Drop_History!$A:$Q,'Man Fund - SSB 1227 Proj'!G$9,FALSE)</f>
        <v>10506.1</v>
      </c>
      <c r="H14" s="77"/>
      <c r="I14" s="79">
        <f>VLOOKUP($A14,Data_Drop_History!$A:$Q,'Man Fund - SSB 1227 Proj'!I$9,FALSE)</f>
        <v>6001057.79</v>
      </c>
      <c r="J14" s="79"/>
      <c r="K14" s="79">
        <f>VLOOKUP($A14,Data_Drop_History!$A:$Q,'Man Fund - SSB 1227 Proj'!K$9,FALSE)</f>
        <v>6142427.6200000001</v>
      </c>
      <c r="L14" s="79">
        <f t="shared" si="0"/>
        <v>141369.83000000007</v>
      </c>
      <c r="M14" s="79">
        <f>VLOOKUP($A14,Data_Drop_History!$A:$Q,'Man Fund - SSB 1227 Proj'!M$9,FALSE)</f>
        <v>1876098.99</v>
      </c>
      <c r="N14" s="79"/>
      <c r="O14" s="115">
        <f>VLOOKUP($A14,Data_Drop_History!$A:$Q,'Man Fund - SSB 1227 Proj'!O$9,FALSE)</f>
        <v>8404146.9700000007</v>
      </c>
      <c r="P14" s="79"/>
      <c r="Q14" s="79">
        <f>VLOOKUP($A14,Data_Drop_History!$A:$Q,'Man Fund - SSB 1227 Proj'!Q$9,FALSE)</f>
        <v>794.45</v>
      </c>
      <c r="R14" s="79"/>
      <c r="S14" s="116">
        <f t="shared" si="1"/>
        <v>4.4795861064879103</v>
      </c>
      <c r="T14" s="212" t="s">
        <v>521</v>
      </c>
      <c r="U14" s="246">
        <v>2014</v>
      </c>
      <c r="V14" s="247">
        <f t="shared" si="2"/>
        <v>1876098.99</v>
      </c>
      <c r="W14" s="248">
        <f t="shared" si="3"/>
        <v>6001057.79</v>
      </c>
      <c r="X14" s="247">
        <f t="shared" si="4"/>
        <v>141369.83000000007</v>
      </c>
      <c r="Y14" s="247">
        <f t="shared" si="5"/>
        <v>6142427.6200000001</v>
      </c>
      <c r="Z14" s="249"/>
      <c r="AA14" s="250"/>
      <c r="AB14" s="250"/>
      <c r="AC14" s="251"/>
      <c r="AD14" s="252"/>
      <c r="AE14" s="250"/>
      <c r="AF14" s="253"/>
      <c r="AG14" s="250"/>
      <c r="AH14" s="254">
        <f t="shared" si="6"/>
        <v>8404146.9700000007</v>
      </c>
      <c r="AI14" s="141"/>
      <c r="AJ14" s="138"/>
      <c r="AK14" s="138"/>
      <c r="AL14" s="138"/>
      <c r="AM14" s="139"/>
    </row>
    <row r="15" spans="1:39" ht="21" customHeight="1" thickTop="1" thickBot="1" x14ac:dyDescent="0.25">
      <c r="A15" s="35" t="str">
        <f t="shared" ref="A15:A24" si="8">CONCATENATE(C15,"_",$A$6)</f>
        <v>2015_1863</v>
      </c>
      <c r="C15" s="84">
        <f t="shared" si="7"/>
        <v>2015</v>
      </c>
      <c r="D15" s="77"/>
      <c r="E15" s="78">
        <f>VLOOKUP($A15,Data_Drop_History!$A:$Q,'Man Fund - SSB 1227 Proj'!E$9,FALSE)</f>
        <v>10633.7</v>
      </c>
      <c r="F15" s="78"/>
      <c r="G15" s="78">
        <f>VLOOKUP($A15,Data_Drop_History!$A:$Q,'Man Fund - SSB 1227 Proj'!G$9,FALSE)</f>
        <v>10530.5</v>
      </c>
      <c r="H15" s="77"/>
      <c r="I15" s="79">
        <f>VLOOKUP($A15,Data_Drop_History!$A:$Q,'Man Fund - SSB 1227 Proj'!I$9,FALSE)</f>
        <v>4744875.54</v>
      </c>
      <c r="J15" s="79"/>
      <c r="K15" s="79">
        <f>VLOOKUP($A15,Data_Drop_History!$A:$Q,'Man Fund - SSB 1227 Proj'!K$9,FALSE)</f>
        <v>4867455.09</v>
      </c>
      <c r="L15" s="79">
        <f t="shared" si="0"/>
        <v>122579.54999999981</v>
      </c>
      <c r="M15" s="79">
        <f>VLOOKUP($A15,Data_Drop_History!$A:$Q,'Man Fund - SSB 1227 Proj'!M$9,FALSE)</f>
        <v>4227594.3600000003</v>
      </c>
      <c r="N15" s="79"/>
      <c r="O15" s="115">
        <f>VLOOKUP($A15,Data_Drop_History!$A:$Q,'Man Fund - SSB 1227 Proj'!O$9,FALSE)</f>
        <v>9044007.6999999993</v>
      </c>
      <c r="P15" s="79"/>
      <c r="Q15" s="79">
        <f>VLOOKUP($A15,Data_Drop_History!$A:$Q,'Man Fund - SSB 1227 Proj'!Q$9,FALSE)</f>
        <v>850.5</v>
      </c>
      <c r="R15" s="79"/>
      <c r="S15" s="116">
        <f t="shared" si="1"/>
        <v>2.139279914263108</v>
      </c>
      <c r="T15" s="212" t="s">
        <v>522</v>
      </c>
      <c r="U15" s="226">
        <v>2015</v>
      </c>
      <c r="V15" s="222">
        <f t="shared" si="2"/>
        <v>4227594.3600000003</v>
      </c>
      <c r="W15" s="248">
        <f t="shared" si="3"/>
        <v>4744875.54</v>
      </c>
      <c r="X15" s="222">
        <f t="shared" si="4"/>
        <v>122579.54999999981</v>
      </c>
      <c r="Y15" s="222">
        <f t="shared" si="5"/>
        <v>4867455.09</v>
      </c>
      <c r="Z15" s="227"/>
      <c r="AA15" s="224">
        <f>AVERAGE(V11:V13)</f>
        <v>2223041.4866666668</v>
      </c>
      <c r="AB15" s="228">
        <v>1.8</v>
      </c>
      <c r="AC15" s="224">
        <f>AA15*AB15</f>
        <v>4001474.6760000004</v>
      </c>
      <c r="AD15" s="229" t="str">
        <f>CONCATENATE(U15-2," Fund Balance")</f>
        <v>2013 Fund Balance</v>
      </c>
      <c r="AE15" s="225">
        <f>AH13</f>
        <v>4137818.34</v>
      </c>
      <c r="AF15" s="240" t="str">
        <f>IF(AC15&gt;AE15,"Y","N")</f>
        <v>N</v>
      </c>
      <c r="AG15" s="225">
        <f>IF(AF15="N",0,AC15-AE15)</f>
        <v>0</v>
      </c>
      <c r="AH15" s="254">
        <f t="shared" si="6"/>
        <v>9044007.6999999993</v>
      </c>
      <c r="AI15" s="141"/>
      <c r="AJ15" s="138"/>
      <c r="AK15" s="138"/>
      <c r="AL15" s="138"/>
      <c r="AM15" s="139"/>
    </row>
    <row r="16" spans="1:39" ht="21" customHeight="1" thickTop="1" thickBot="1" x14ac:dyDescent="0.25">
      <c r="A16" s="35" t="str">
        <f t="shared" si="8"/>
        <v>2016_1863</v>
      </c>
      <c r="C16" s="84">
        <f t="shared" si="7"/>
        <v>2016</v>
      </c>
      <c r="D16" s="77"/>
      <c r="E16" s="78">
        <f>VLOOKUP($A16,Data_Drop_History!$A:$Q,'Man Fund - SSB 1227 Proj'!E$9,FALSE)</f>
        <v>10587.9</v>
      </c>
      <c r="F16" s="78"/>
      <c r="G16" s="78">
        <f>VLOOKUP($A16,Data_Drop_History!$A:$Q,'Man Fund - SSB 1227 Proj'!G$9,FALSE)</f>
        <v>10483.6</v>
      </c>
      <c r="H16" s="77"/>
      <c r="I16" s="79">
        <f>VLOOKUP($A16,Data_Drop_History!$A:$Q,'Man Fund - SSB 1227 Proj'!I$9,FALSE)</f>
        <v>1500263.17</v>
      </c>
      <c r="J16" s="79"/>
      <c r="K16" s="79">
        <f>VLOOKUP($A16,Data_Drop_History!$A:$Q,'Man Fund - SSB 1227 Proj'!K$9,FALSE)</f>
        <v>1930939.51</v>
      </c>
      <c r="L16" s="79">
        <f t="shared" si="0"/>
        <v>430676.34000000008</v>
      </c>
      <c r="M16" s="79">
        <f>VLOOKUP($A16,Data_Drop_History!$A:$Q,'Man Fund - SSB 1227 Proj'!M$9,FALSE)</f>
        <v>2717380.92</v>
      </c>
      <c r="N16" s="79"/>
      <c r="O16" s="115">
        <f>VLOOKUP($A16,Data_Drop_History!$A:$Q,'Man Fund - SSB 1227 Proj'!O$9,FALSE)</f>
        <v>8257566.29</v>
      </c>
      <c r="P16" s="79"/>
      <c r="Q16" s="79">
        <f>VLOOKUP($A16,Data_Drop_History!$A:$Q,'Man Fund - SSB 1227 Proj'!Q$9,FALSE)</f>
        <v>779.91</v>
      </c>
      <c r="R16" s="79"/>
      <c r="S16" s="116">
        <f t="shared" si="1"/>
        <v>3.038796007296614</v>
      </c>
      <c r="T16" s="212"/>
      <c r="U16" s="226">
        <v>2016</v>
      </c>
      <c r="V16" s="222">
        <f t="shared" si="2"/>
        <v>2717380.92</v>
      </c>
      <c r="W16" s="248">
        <f t="shared" si="3"/>
        <v>1500263.17</v>
      </c>
      <c r="X16" s="222">
        <f t="shared" si="4"/>
        <v>430676.34000000008</v>
      </c>
      <c r="Y16" s="222">
        <f t="shared" si="5"/>
        <v>1930939.51</v>
      </c>
      <c r="Z16" s="227"/>
      <c r="AA16" s="224">
        <f t="shared" ref="AA16:AA23" si="9">AVERAGE(V12:V14)</f>
        <v>2161451.8933333331</v>
      </c>
      <c r="AB16" s="228">
        <v>1.75</v>
      </c>
      <c r="AC16" s="224">
        <f t="shared" ref="AC16:AC35" si="10">AA16*AB16</f>
        <v>3782540.813333333</v>
      </c>
      <c r="AD16" s="229" t="str">
        <f t="shared" ref="AD16:AD20" si="11">CONCATENATE(U16-2," Fund Balance")</f>
        <v>2014 Fund Balance</v>
      </c>
      <c r="AE16" s="225">
        <f>AH14</f>
        <v>8404146.9700000007</v>
      </c>
      <c r="AF16" s="240" t="str">
        <f t="shared" ref="AF16:AF35" si="12">IF(AC16&gt;AE16,"Y","N")</f>
        <v>N</v>
      </c>
      <c r="AG16" s="225">
        <f t="shared" ref="AG16:AG35" si="13">IF(AF16="N",0,AC16-AE16)</f>
        <v>0</v>
      </c>
      <c r="AH16" s="254">
        <f t="shared" si="6"/>
        <v>8257566.29</v>
      </c>
      <c r="AI16" s="141"/>
      <c r="AJ16" s="138"/>
      <c r="AK16" s="138"/>
      <c r="AL16" s="138"/>
      <c r="AM16" s="139"/>
    </row>
    <row r="17" spans="1:39" ht="21" customHeight="1" thickTop="1" thickBot="1" x14ac:dyDescent="0.25">
      <c r="A17" s="35" t="str">
        <f t="shared" si="8"/>
        <v>2017_1863</v>
      </c>
      <c r="C17" s="84">
        <f t="shared" si="7"/>
        <v>2017</v>
      </c>
      <c r="D17" s="77"/>
      <c r="E17" s="78">
        <f>VLOOKUP($A17,Data_Drop_History!$A:$Q,'Man Fund - SSB 1227 Proj'!E$9,FALSE)</f>
        <v>10555.8</v>
      </c>
      <c r="F17" s="78"/>
      <c r="G17" s="78">
        <f>VLOOKUP($A17,Data_Drop_History!$A:$Q,'Man Fund - SSB 1227 Proj'!G$9,FALSE)</f>
        <v>10423.700000000001</v>
      </c>
      <c r="H17" s="77"/>
      <c r="I17" s="79">
        <f>VLOOKUP($A17,Data_Drop_History!$A:$Q,'Man Fund - SSB 1227 Proj'!I$9,FALSE)</f>
        <v>2001017.49</v>
      </c>
      <c r="J17" s="79"/>
      <c r="K17" s="79">
        <f>VLOOKUP($A17,Data_Drop_History!$A:$Q,'Man Fund - SSB 1227 Proj'!K$9,FALSE)</f>
        <v>2393332.4500000002</v>
      </c>
      <c r="L17" s="79">
        <f t="shared" si="0"/>
        <v>392314.9600000002</v>
      </c>
      <c r="M17" s="79">
        <f>VLOOKUP($A17,Data_Drop_History!$A:$Q,'Man Fund - SSB 1227 Proj'!M$9,FALSE)</f>
        <v>2932325.8</v>
      </c>
      <c r="N17" s="79"/>
      <c r="O17" s="115">
        <f>VLOOKUP($A17,Data_Drop_History!$A:$Q,'Man Fund - SSB 1227 Proj'!O$9,FALSE)</f>
        <v>7718572.9400000004</v>
      </c>
      <c r="P17" s="79"/>
      <c r="Q17" s="79">
        <f>VLOOKUP($A17,Data_Drop_History!$A:$Q,'Man Fund - SSB 1227 Proj'!Q$9,FALSE)</f>
        <v>731.22</v>
      </c>
      <c r="R17" s="79"/>
      <c r="S17" s="116">
        <f t="shared" si="1"/>
        <v>2.6322357972637285</v>
      </c>
      <c r="T17" s="212"/>
      <c r="U17" s="226">
        <v>2017</v>
      </c>
      <c r="V17" s="222">
        <f t="shared" si="2"/>
        <v>2932325.8</v>
      </c>
      <c r="W17" s="248">
        <f t="shared" si="3"/>
        <v>2001017.49</v>
      </c>
      <c r="X17" s="222">
        <f t="shared" si="4"/>
        <v>392314.9600000002</v>
      </c>
      <c r="Y17" s="222">
        <f t="shared" si="5"/>
        <v>2393332.4500000002</v>
      </c>
      <c r="Z17" s="227"/>
      <c r="AA17" s="224">
        <f t="shared" si="9"/>
        <v>2645676.33</v>
      </c>
      <c r="AB17" s="228">
        <v>1.7</v>
      </c>
      <c r="AC17" s="224">
        <f t="shared" si="10"/>
        <v>4497649.7609999999</v>
      </c>
      <c r="AD17" s="229" t="str">
        <f t="shared" si="11"/>
        <v>2015 Fund Balance</v>
      </c>
      <c r="AE17" s="225">
        <f>AH15</f>
        <v>9044007.6999999993</v>
      </c>
      <c r="AF17" s="240" t="str">
        <f t="shared" si="12"/>
        <v>N</v>
      </c>
      <c r="AG17" s="225">
        <f t="shared" si="13"/>
        <v>0</v>
      </c>
      <c r="AH17" s="254">
        <f t="shared" si="6"/>
        <v>7718572.9400000004</v>
      </c>
      <c r="AI17" s="141"/>
      <c r="AJ17" s="138"/>
      <c r="AK17" s="138"/>
      <c r="AL17" s="138"/>
      <c r="AM17" s="139"/>
    </row>
    <row r="18" spans="1:39" ht="21" customHeight="1" thickTop="1" thickBot="1" x14ac:dyDescent="0.25">
      <c r="A18" s="35" t="str">
        <f t="shared" si="8"/>
        <v>2018_1863</v>
      </c>
      <c r="C18" s="84">
        <f t="shared" si="7"/>
        <v>2018</v>
      </c>
      <c r="D18" s="77"/>
      <c r="E18" s="78">
        <f>VLOOKUP($A18,Data_Drop_History!$A:$Q,'Man Fund - SSB 1227 Proj'!E$9,FALSE)</f>
        <v>10506.8</v>
      </c>
      <c r="F18" s="78"/>
      <c r="G18" s="78">
        <f>VLOOKUP($A18,Data_Drop_History!$A:$Q,'Man Fund - SSB 1227 Proj'!G$9,FALSE)</f>
        <v>10354.700000000001</v>
      </c>
      <c r="H18" s="77"/>
      <c r="I18" s="79">
        <f>VLOOKUP($A18,Data_Drop_History!$A:$Q,'Man Fund - SSB 1227 Proj'!I$9,FALSE)</f>
        <v>3003183.04</v>
      </c>
      <c r="J18" s="79"/>
      <c r="K18" s="79">
        <f>VLOOKUP($A18,Data_Drop_History!$A:$Q,'Man Fund - SSB 1227 Proj'!K$9,FALSE)</f>
        <v>3389975.65</v>
      </c>
      <c r="L18" s="79">
        <f t="shared" si="0"/>
        <v>386792.60999999987</v>
      </c>
      <c r="M18" s="79">
        <f>VLOOKUP($A18,Data_Drop_History!$A:$Q,'Man Fund - SSB 1227 Proj'!M$9,FALSE)</f>
        <v>3402911.58</v>
      </c>
      <c r="N18" s="79"/>
      <c r="O18" s="115">
        <f>VLOOKUP($A18,Data_Drop_History!$A:$Q,'Man Fund - SSB 1227 Proj'!O$9,FALSE)</f>
        <v>7705637.0099999998</v>
      </c>
      <c r="P18" s="79"/>
      <c r="Q18" s="79">
        <f>VLOOKUP($A18,Data_Drop_History!$A:$Q,'Man Fund - SSB 1227 Proj'!Q$9,FALSE)</f>
        <v>733.4</v>
      </c>
      <c r="R18" s="79"/>
      <c r="S18" s="116">
        <f t="shared" si="1"/>
        <v>2.2644246930447718</v>
      </c>
      <c r="T18" s="212"/>
      <c r="U18" s="226">
        <v>2018</v>
      </c>
      <c r="V18" s="222">
        <f t="shared" si="2"/>
        <v>3402911.58</v>
      </c>
      <c r="W18" s="248">
        <f t="shared" si="3"/>
        <v>3003183.04</v>
      </c>
      <c r="X18" s="222">
        <f t="shared" si="4"/>
        <v>386792.60999999987</v>
      </c>
      <c r="Y18" s="222">
        <f t="shared" si="5"/>
        <v>3389975.65</v>
      </c>
      <c r="Z18" s="227"/>
      <c r="AA18" s="224">
        <f t="shared" si="9"/>
        <v>2940358.09</v>
      </c>
      <c r="AB18" s="228">
        <v>1.65</v>
      </c>
      <c r="AC18" s="224">
        <f t="shared" si="10"/>
        <v>4851590.8484999994</v>
      </c>
      <c r="AD18" s="229" t="str">
        <f t="shared" si="11"/>
        <v>2016 Fund Balance</v>
      </c>
      <c r="AE18" s="225">
        <f>AH16</f>
        <v>8257566.29</v>
      </c>
      <c r="AF18" s="240" t="str">
        <f t="shared" si="12"/>
        <v>N</v>
      </c>
      <c r="AG18" s="225">
        <f t="shared" si="13"/>
        <v>0</v>
      </c>
      <c r="AH18" s="254">
        <f t="shared" si="6"/>
        <v>7705637.0099999998</v>
      </c>
      <c r="AI18" s="141"/>
      <c r="AJ18" s="138"/>
      <c r="AK18" s="138"/>
      <c r="AL18" s="138"/>
      <c r="AM18" s="139"/>
    </row>
    <row r="19" spans="1:39" ht="21" customHeight="1" thickTop="1" thickBot="1" x14ac:dyDescent="0.25">
      <c r="A19" s="35" t="str">
        <f t="shared" si="8"/>
        <v>2019_1863</v>
      </c>
      <c r="C19" s="84">
        <f t="shared" si="7"/>
        <v>2019</v>
      </c>
      <c r="D19" s="77"/>
      <c r="E19" s="78">
        <f>VLOOKUP($A19,Data_Drop_History!$A:$Q,'Man Fund - SSB 1227 Proj'!E$9,FALSE)</f>
        <v>10429.799999999999</v>
      </c>
      <c r="F19" s="78"/>
      <c r="G19" s="78">
        <f>VLOOKUP($A19,Data_Drop_History!$A:$Q,'Man Fund - SSB 1227 Proj'!G$9,FALSE)</f>
        <v>10239.9</v>
      </c>
      <c r="H19" s="77"/>
      <c r="I19" s="79">
        <f>VLOOKUP($A19,Data_Drop_History!$A:$Q,'Man Fund - SSB 1227 Proj'!I$9,FALSE)</f>
        <v>3006178.34</v>
      </c>
      <c r="J19" s="79"/>
      <c r="K19" s="79">
        <f>VLOOKUP($A19,Data_Drop_History!$A:$Q,'Man Fund - SSB 1227 Proj'!K$9,FALSE)</f>
        <v>3301220.72</v>
      </c>
      <c r="L19" s="79">
        <f t="shared" si="0"/>
        <v>295042.38000000035</v>
      </c>
      <c r="M19" s="79">
        <f>VLOOKUP($A19,Data_Drop_History!$A:$Q,'Man Fund - SSB 1227 Proj'!M$9,FALSE)</f>
        <v>4366166.37</v>
      </c>
      <c r="N19" s="79"/>
      <c r="O19" s="115">
        <f>VLOOKUP($A19,Data_Drop_History!$A:$Q,'Man Fund - SSB 1227 Proj'!O$9,FALSE)</f>
        <v>6640691.3600000003</v>
      </c>
      <c r="P19" s="79"/>
      <c r="Q19" s="79">
        <f>VLOOKUP($A19,Data_Drop_History!$A:$Q,'Man Fund - SSB 1227 Proj'!Q$9,FALSE)</f>
        <v>636.70000000000005</v>
      </c>
      <c r="R19" s="79"/>
      <c r="S19" s="116">
        <f t="shared" si="1"/>
        <v>1.5209432708813613</v>
      </c>
      <c r="T19" s="212"/>
      <c r="U19" s="226">
        <v>2019</v>
      </c>
      <c r="V19" s="222">
        <f t="shared" si="2"/>
        <v>4366166.37</v>
      </c>
      <c r="W19" s="248">
        <f t="shared" si="3"/>
        <v>3006178.34</v>
      </c>
      <c r="X19" s="222">
        <f t="shared" si="4"/>
        <v>295042.38000000035</v>
      </c>
      <c r="Y19" s="222">
        <f t="shared" si="5"/>
        <v>3301220.72</v>
      </c>
      <c r="Z19" s="227"/>
      <c r="AA19" s="224">
        <f t="shared" si="9"/>
        <v>3292433.6933333334</v>
      </c>
      <c r="AB19" s="228">
        <v>1.6</v>
      </c>
      <c r="AC19" s="224">
        <f t="shared" si="10"/>
        <v>5267893.9093333334</v>
      </c>
      <c r="AD19" s="229" t="str">
        <f t="shared" si="11"/>
        <v>2017 Fund Balance</v>
      </c>
      <c r="AE19" s="225">
        <f t="shared" ref="AE19:AE23" si="14">AH17</f>
        <v>7718572.9400000004</v>
      </c>
      <c r="AF19" s="240" t="str">
        <f t="shared" si="12"/>
        <v>N</v>
      </c>
      <c r="AG19" s="225">
        <f t="shared" si="13"/>
        <v>0</v>
      </c>
      <c r="AH19" s="254">
        <f t="shared" si="6"/>
        <v>6640691.3600000003</v>
      </c>
      <c r="AI19" s="141"/>
      <c r="AJ19" s="138"/>
      <c r="AK19" s="138"/>
      <c r="AL19" s="138"/>
      <c r="AM19" s="139"/>
    </row>
    <row r="20" spans="1:39" ht="21" customHeight="1" thickTop="1" thickBot="1" x14ac:dyDescent="0.25">
      <c r="A20" s="35" t="str">
        <f t="shared" si="8"/>
        <v>2020_1863</v>
      </c>
      <c r="C20" s="84">
        <f t="shared" si="7"/>
        <v>2020</v>
      </c>
      <c r="D20" s="77"/>
      <c r="E20" s="78">
        <f>VLOOKUP($A20,Data_Drop_History!$A:$Q,'Man Fund - SSB 1227 Proj'!E$9,FALSE)</f>
        <v>10489</v>
      </c>
      <c r="F20" s="78"/>
      <c r="G20" s="78">
        <f>VLOOKUP($A20,Data_Drop_History!$A:$Q,'Man Fund - SSB 1227 Proj'!G$9,FALSE)</f>
        <v>10274</v>
      </c>
      <c r="H20" s="77"/>
      <c r="I20" s="79">
        <f>VLOOKUP($A20,Data_Drop_History!$A:$Q,'Man Fund - SSB 1227 Proj'!I$9,FALSE)</f>
        <v>3474646.38</v>
      </c>
      <c r="J20" s="79"/>
      <c r="K20" s="79">
        <f>VLOOKUP($A20,Data_Drop_History!$A:$Q,'Man Fund - SSB 1227 Proj'!K$9,FALSE)</f>
        <v>3691030.39</v>
      </c>
      <c r="L20" s="79">
        <f>IFERROR(K20-I20,K20)</f>
        <v>216384.01000000024</v>
      </c>
      <c r="M20" s="79">
        <f>VLOOKUP($A20,Data_Drop_History!$A:$Q,'Man Fund - SSB 1227 Proj'!M$9,FALSE)</f>
        <v>3423242.55</v>
      </c>
      <c r="N20" s="79"/>
      <c r="O20" s="115">
        <f>VLOOKUP($A20,Data_Drop_History!$A:$Q,'Man Fund - SSB 1227 Proj'!O$9,FALSE)</f>
        <v>6908479.2000000002</v>
      </c>
      <c r="P20" s="79"/>
      <c r="Q20" s="79">
        <f>VLOOKUP($A20,Data_Drop_History!$A:$Q,'Man Fund - SSB 1227 Proj'!Q$9,FALSE)</f>
        <v>658.64</v>
      </c>
      <c r="R20" s="79"/>
      <c r="S20" s="116">
        <f t="shared" si="1"/>
        <v>2.0181097597072113</v>
      </c>
      <c r="T20" s="212"/>
      <c r="U20" s="226">
        <v>2020</v>
      </c>
      <c r="V20" s="222">
        <f t="shared" si="2"/>
        <v>3423242.55</v>
      </c>
      <c r="W20" s="248">
        <f t="shared" si="3"/>
        <v>3474646.38</v>
      </c>
      <c r="X20" s="222">
        <f t="shared" si="4"/>
        <v>216384.01000000024</v>
      </c>
      <c r="Y20" s="222">
        <f t="shared" si="5"/>
        <v>3691030.39</v>
      </c>
      <c r="Z20" s="227"/>
      <c r="AA20" s="224">
        <f t="shared" si="9"/>
        <v>3017539.4333333336</v>
      </c>
      <c r="AB20" s="228">
        <v>1.6</v>
      </c>
      <c r="AC20" s="224">
        <f t="shared" si="10"/>
        <v>4828063.0933333337</v>
      </c>
      <c r="AD20" s="229" t="str">
        <f t="shared" si="11"/>
        <v>2018 Fund Balance</v>
      </c>
      <c r="AE20" s="225">
        <f t="shared" si="14"/>
        <v>7705637.0099999998</v>
      </c>
      <c r="AF20" s="240" t="str">
        <f t="shared" si="12"/>
        <v>N</v>
      </c>
      <c r="AG20" s="225">
        <f t="shared" si="13"/>
        <v>0</v>
      </c>
      <c r="AH20" s="254">
        <f t="shared" si="6"/>
        <v>6908479.2000000002</v>
      </c>
      <c r="AI20" s="141"/>
      <c r="AJ20" s="138"/>
      <c r="AK20" s="138"/>
      <c r="AL20" s="138"/>
      <c r="AM20" s="139"/>
    </row>
    <row r="21" spans="1:39" ht="21" customHeight="1" thickTop="1" thickBot="1" x14ac:dyDescent="0.25">
      <c r="A21" s="35" t="str">
        <f t="shared" si="8"/>
        <v>2021_1863</v>
      </c>
      <c r="C21" s="84">
        <f t="shared" si="7"/>
        <v>2021</v>
      </c>
      <c r="D21" s="77"/>
      <c r="E21" s="78">
        <f>VLOOKUP($A21,Data_Drop_History!$A:$Q,'Man Fund - SSB 1227 Proj'!E$9,FALSE)</f>
        <v>10309.799999999999</v>
      </c>
      <c r="F21" s="78"/>
      <c r="G21" s="78">
        <f>VLOOKUP($A21,Data_Drop_History!$A:$Q,'Man Fund - SSB 1227 Proj'!G$9,FALSE)</f>
        <v>10062.5</v>
      </c>
      <c r="H21" s="77"/>
      <c r="I21" s="79">
        <f>VLOOKUP($A21,Data_Drop_History!$A:$Q,'Man Fund - SSB 1227 Proj'!I$9,FALSE)</f>
        <v>3543129.22</v>
      </c>
      <c r="J21" s="79"/>
      <c r="K21" s="79">
        <f>VLOOKUP($A21,Data_Drop_History!$A:$Q,'Man Fund - SSB 1227 Proj'!K$9,FALSE)</f>
        <v>3698016.35</v>
      </c>
      <c r="L21" s="79">
        <f t="shared" ref="L21:L24" si="15">IFERROR(K21-I21,K21)</f>
        <v>154887.12999999989</v>
      </c>
      <c r="M21" s="79">
        <f>VLOOKUP($A21,Data_Drop_History!$A:$Q,'Man Fund - SSB 1227 Proj'!M$9,FALSE)</f>
        <v>4018751.64</v>
      </c>
      <c r="N21" s="79"/>
      <c r="O21" s="115">
        <f>VLOOKUP($A21,Data_Drop_History!$A:$Q,'Man Fund - SSB 1227 Proj'!O$9,FALSE)</f>
        <v>6587743.9100000001</v>
      </c>
      <c r="P21" s="79"/>
      <c r="Q21" s="79">
        <f>VLOOKUP($A21,Data_Drop_History!$A:$Q,'Man Fund - SSB 1227 Proj'!Q$9,FALSE)</f>
        <v>638.98</v>
      </c>
      <c r="R21" s="79"/>
      <c r="S21" s="116">
        <f t="shared" si="1"/>
        <v>1.6392513148685148</v>
      </c>
      <c r="T21" s="212"/>
      <c r="U21" s="226">
        <v>2021</v>
      </c>
      <c r="V21" s="222">
        <f t="shared" si="2"/>
        <v>4018751.64</v>
      </c>
      <c r="W21" s="248">
        <f t="shared" si="3"/>
        <v>3543129.22</v>
      </c>
      <c r="X21" s="222">
        <f t="shared" si="4"/>
        <v>154887.12999999989</v>
      </c>
      <c r="Y21" s="222">
        <f t="shared" si="5"/>
        <v>3698016.35</v>
      </c>
      <c r="Z21" s="227"/>
      <c r="AA21" s="224">
        <f t="shared" si="9"/>
        <v>3567134.5833333335</v>
      </c>
      <c r="AB21" s="228">
        <v>1.6</v>
      </c>
      <c r="AC21" s="224">
        <f t="shared" si="10"/>
        <v>5707415.333333334</v>
      </c>
      <c r="AD21" s="229" t="str">
        <f>CONCATENATE(U21-2," Fund Balance")</f>
        <v>2019 Fund Balance</v>
      </c>
      <c r="AE21" s="225">
        <f>AH19</f>
        <v>6640691.3600000003</v>
      </c>
      <c r="AF21" s="240" t="str">
        <f t="shared" si="12"/>
        <v>N</v>
      </c>
      <c r="AG21" s="225">
        <f t="shared" si="13"/>
        <v>0</v>
      </c>
      <c r="AH21" s="254">
        <f t="shared" si="6"/>
        <v>6587743.9100000001</v>
      </c>
      <c r="AI21" s="141"/>
      <c r="AJ21" s="138"/>
      <c r="AK21" s="138"/>
      <c r="AL21" s="138"/>
      <c r="AM21" s="139"/>
    </row>
    <row r="22" spans="1:39" ht="21" customHeight="1" thickTop="1" thickBot="1" x14ac:dyDescent="0.25">
      <c r="A22" s="35" t="str">
        <f t="shared" si="8"/>
        <v>2022_1863</v>
      </c>
      <c r="C22" s="84">
        <f t="shared" si="7"/>
        <v>2022</v>
      </c>
      <c r="D22" s="77"/>
      <c r="E22" s="78">
        <f>VLOOKUP($A22,Data_Drop_History!$A:$Q,'Man Fund - SSB 1227 Proj'!E$9,FALSE)</f>
        <v>10120.299999999999</v>
      </c>
      <c r="F22" s="78"/>
      <c r="G22" s="78">
        <f>VLOOKUP($A22,Data_Drop_History!$A:$Q,'Man Fund - SSB 1227 Proj'!G$9,FALSE)</f>
        <v>9855.4</v>
      </c>
      <c r="H22" s="77"/>
      <c r="I22" s="79">
        <f>VLOOKUP($A22,Data_Drop_History!$A:$Q,'Man Fund - SSB 1227 Proj'!I$9,FALSE)</f>
        <v>5012401.37</v>
      </c>
      <c r="J22" s="79"/>
      <c r="K22" s="79">
        <f>VLOOKUP($A22,Data_Drop_History!$A:$Q,'Man Fund - SSB 1227 Proj'!K$9,FALSE)</f>
        <v>5259686.42</v>
      </c>
      <c r="L22" s="79">
        <f t="shared" si="15"/>
        <v>247285.04999999981</v>
      </c>
      <c r="M22" s="79">
        <f>VLOOKUP($A22,Data_Drop_History!$A:$Q,'Man Fund - SSB 1227 Proj'!M$9,FALSE)</f>
        <v>4281921.4400000004</v>
      </c>
      <c r="N22" s="79"/>
      <c r="O22" s="115">
        <f>VLOOKUP($A22,Data_Drop_History!$A:$Q,'Man Fund - SSB 1227 Proj'!O$9,FALSE)</f>
        <v>7565508.8899999997</v>
      </c>
      <c r="P22" s="79"/>
      <c r="Q22" s="79">
        <f>VLOOKUP($A22,Data_Drop_History!$A:$Q,'Man Fund - SSB 1227 Proj'!Q$9,FALSE)</f>
        <v>747.56</v>
      </c>
      <c r="R22" s="79"/>
      <c r="S22" s="116">
        <f t="shared" si="1"/>
        <v>1.7668490643770427</v>
      </c>
      <c r="T22" s="212"/>
      <c r="U22" s="226">
        <v>2022</v>
      </c>
      <c r="V22" s="222">
        <f t="shared" si="2"/>
        <v>4281921.4400000004</v>
      </c>
      <c r="W22" s="248">
        <f t="shared" si="3"/>
        <v>5012401.37</v>
      </c>
      <c r="X22" s="222">
        <f t="shared" si="4"/>
        <v>247285.04999999981</v>
      </c>
      <c r="Y22" s="222">
        <f t="shared" si="5"/>
        <v>5259686.42</v>
      </c>
      <c r="Z22" s="227"/>
      <c r="AA22" s="224">
        <f t="shared" si="9"/>
        <v>3730773.5</v>
      </c>
      <c r="AB22" s="228">
        <v>1.6</v>
      </c>
      <c r="AC22" s="224">
        <f t="shared" si="10"/>
        <v>5969237.6000000006</v>
      </c>
      <c r="AD22" s="229" t="str">
        <f>CONCATENATE(U22-2," Fund Balance")</f>
        <v>2020 Fund Balance</v>
      </c>
      <c r="AE22" s="225">
        <f t="shared" si="14"/>
        <v>6908479.2000000002</v>
      </c>
      <c r="AF22" s="240" t="str">
        <f t="shared" si="12"/>
        <v>N</v>
      </c>
      <c r="AG22" s="225">
        <f t="shared" si="13"/>
        <v>0</v>
      </c>
      <c r="AH22" s="254">
        <f t="shared" si="6"/>
        <v>7565508.8899999997</v>
      </c>
      <c r="AI22" s="141"/>
      <c r="AJ22" s="138"/>
      <c r="AK22" s="138"/>
      <c r="AL22" s="138"/>
      <c r="AM22" s="139"/>
    </row>
    <row r="23" spans="1:39" ht="21" customHeight="1" thickTop="1" thickBot="1" x14ac:dyDescent="0.25">
      <c r="A23" s="35" t="str">
        <f t="shared" si="8"/>
        <v>2023_1863</v>
      </c>
      <c r="C23" s="84">
        <f t="shared" si="7"/>
        <v>2023</v>
      </c>
      <c r="D23" s="77"/>
      <c r="E23" s="78">
        <f>VLOOKUP($A23,Data_Drop_History!$A:$Q,'Man Fund - SSB 1227 Proj'!E$9,FALSE)</f>
        <v>10064.1</v>
      </c>
      <c r="F23" s="78"/>
      <c r="G23" s="78">
        <f>VLOOKUP($A23,Data_Drop_History!$A:$Q,'Man Fund - SSB 1227 Proj'!G$9,FALSE)</f>
        <v>9807.2000000000007</v>
      </c>
      <c r="H23" s="77"/>
      <c r="I23" s="79">
        <f>VLOOKUP($A23,Data_Drop_History!$A:$Q,'Man Fund - SSB 1227 Proj'!I$9,FALSE)</f>
        <v>6015984.5099999998</v>
      </c>
      <c r="J23" s="79"/>
      <c r="K23" s="79">
        <f>VLOOKUP($A23,Data_Drop_History!$A:$Q,'Man Fund - SSB 1227 Proj'!K$9,FALSE)</f>
        <v>6446054.3899999997</v>
      </c>
      <c r="L23" s="79">
        <f t="shared" si="15"/>
        <v>430069.87999999989</v>
      </c>
      <c r="M23" s="79">
        <f>VLOOKUP($A23,Data_Drop_History!$A:$Q,'Man Fund - SSB 1227 Proj'!M$9,FALSE)</f>
        <v>4256390.84</v>
      </c>
      <c r="N23" s="79"/>
      <c r="O23" s="115">
        <f>VLOOKUP($A23,Data_Drop_History!$A:$Q,'Man Fund - SSB 1227 Proj'!O$9,FALSE)</f>
        <v>9755172.4399999995</v>
      </c>
      <c r="P23" s="79"/>
      <c r="Q23" s="79">
        <f>VLOOKUP($A23,Data_Drop_History!$A:$Q,'Man Fund - SSB 1227 Proj'!Q$9,FALSE)</f>
        <v>969.3</v>
      </c>
      <c r="R23" s="79"/>
      <c r="S23" s="116">
        <f t="shared" si="1"/>
        <v>2.291888317286201</v>
      </c>
      <c r="T23" s="212"/>
      <c r="U23" s="226">
        <v>2023</v>
      </c>
      <c r="V23" s="222">
        <f t="shared" si="2"/>
        <v>4256390.84</v>
      </c>
      <c r="W23" s="248">
        <f t="shared" si="3"/>
        <v>6015984.5099999998</v>
      </c>
      <c r="X23" s="222">
        <f t="shared" si="4"/>
        <v>430069.87999999989</v>
      </c>
      <c r="Y23" s="222">
        <f t="shared" si="5"/>
        <v>6446054.3899999997</v>
      </c>
      <c r="Z23" s="267"/>
      <c r="AA23" s="224">
        <f t="shared" si="9"/>
        <v>3936053.52</v>
      </c>
      <c r="AB23" s="228">
        <v>1.6</v>
      </c>
      <c r="AC23" s="224">
        <f t="shared" si="10"/>
        <v>6297685.6320000002</v>
      </c>
      <c r="AD23" s="229" t="str">
        <f>CONCATENATE(U23-2," Fund Balance")</f>
        <v>2021 Fund Balance</v>
      </c>
      <c r="AE23" s="225">
        <f t="shared" si="14"/>
        <v>6587743.9100000001</v>
      </c>
      <c r="AF23" s="240" t="str">
        <f t="shared" si="12"/>
        <v>N</v>
      </c>
      <c r="AG23" s="225">
        <f t="shared" si="13"/>
        <v>0</v>
      </c>
      <c r="AH23" s="254">
        <f t="shared" si="6"/>
        <v>9755172.4399999995</v>
      </c>
      <c r="AI23" s="141"/>
      <c r="AJ23" s="138"/>
      <c r="AK23" s="138"/>
      <c r="AL23" s="138"/>
      <c r="AM23" s="139"/>
    </row>
    <row r="24" spans="1:39" ht="21" customHeight="1" thickTop="1" thickBot="1" x14ac:dyDescent="0.25">
      <c r="A24" s="35" t="str">
        <f t="shared" si="8"/>
        <v>2024_1863</v>
      </c>
      <c r="C24" s="84">
        <f t="shared" si="7"/>
        <v>2024</v>
      </c>
      <c r="D24" s="77"/>
      <c r="E24" s="78">
        <f>VLOOKUP($A24,Data_Drop_History!$A:$Q,'Man Fund - SSB 1227 Proj'!E$9,FALSE)</f>
        <v>9996</v>
      </c>
      <c r="F24" s="78"/>
      <c r="G24" s="78">
        <f>VLOOKUP($A24,Data_Drop_History!$A:$Q,'Man Fund - SSB 1227 Proj'!G$9,FALSE)</f>
        <v>9732.1</v>
      </c>
      <c r="H24" s="77"/>
      <c r="I24" s="79">
        <f>VLOOKUP($A24,Data_Drop_History!$A:$Q,'Man Fund - SSB 1227 Proj'!I$9,FALSE)</f>
        <v>12520776.16</v>
      </c>
      <c r="J24" s="79"/>
      <c r="K24" s="79">
        <f>VLOOKUP($A24,Data_Drop_History!$A:$Q,'Man Fund - SSB 1227 Proj'!K$9,FALSE)</f>
        <v>13541533.880000001</v>
      </c>
      <c r="L24" s="79">
        <f t="shared" si="15"/>
        <v>1020757.7200000007</v>
      </c>
      <c r="M24" s="79">
        <f>VLOOKUP($A24,Data_Drop_History!$A:$Q,'Man Fund - SSB 1227 Proj'!M$9,FALSE)</f>
        <v>4529857.97</v>
      </c>
      <c r="N24" s="79"/>
      <c r="O24" s="115">
        <f>VLOOKUP($A24,Data_Drop_History!$A:$Q,'Man Fund - SSB 1227 Proj'!O$9,FALSE)</f>
        <v>18766848.350000001</v>
      </c>
      <c r="P24" s="79"/>
      <c r="Q24" s="79">
        <f>VLOOKUP($A24,Data_Drop_History!$A:$Q,'Man Fund - SSB 1227 Proj'!Q$9,FALSE)</f>
        <v>1877.44</v>
      </c>
      <c r="R24" s="79"/>
      <c r="S24" s="116">
        <f t="shared" si="1"/>
        <v>4.142922024109291</v>
      </c>
      <c r="T24" s="212"/>
      <c r="U24" s="226">
        <v>2024</v>
      </c>
      <c r="V24" s="222">
        <f t="shared" si="2"/>
        <v>4529857.97</v>
      </c>
      <c r="W24" s="248">
        <f t="shared" si="3"/>
        <v>12520776.16</v>
      </c>
      <c r="X24" s="230">
        <f t="shared" si="4"/>
        <v>1020757.7200000007</v>
      </c>
      <c r="Y24" s="230">
        <f t="shared" si="5"/>
        <v>13541533.880000001</v>
      </c>
      <c r="Z24" s="232"/>
      <c r="AA24" s="233">
        <f>AVERAGE(V19:V21)</f>
        <v>3936053.52</v>
      </c>
      <c r="AB24" s="234">
        <v>1.6</v>
      </c>
      <c r="AC24" s="233">
        <f t="shared" si="10"/>
        <v>6297685.6320000002</v>
      </c>
      <c r="AD24" s="229" t="str">
        <f>CONCATENATE(U24-2," Fund Balance")</f>
        <v>2022 Fund Balance</v>
      </c>
      <c r="AE24" s="235">
        <f>AH21</f>
        <v>6587743.9100000001</v>
      </c>
      <c r="AF24" s="241" t="str">
        <f t="shared" si="12"/>
        <v>N</v>
      </c>
      <c r="AG24" s="235">
        <f t="shared" si="13"/>
        <v>0</v>
      </c>
      <c r="AH24" s="254">
        <f>O24</f>
        <v>18766848.350000001</v>
      </c>
      <c r="AI24" s="141"/>
      <c r="AJ24" s="138"/>
      <c r="AK24" s="138"/>
      <c r="AL24" s="138"/>
      <c r="AM24" s="139"/>
    </row>
    <row r="25" spans="1:39" ht="20.100000000000001" customHeight="1" thickTop="1" thickBot="1" x14ac:dyDescent="0.25">
      <c r="C25" s="41"/>
      <c r="U25" s="226">
        <v>2025</v>
      </c>
      <c r="V25" s="145">
        <f>V24*1.05</f>
        <v>4756350.8684999999</v>
      </c>
      <c r="W25" s="248">
        <f>AVERAGE(W20:W24)</f>
        <v>6113387.527999999</v>
      </c>
      <c r="X25" s="145">
        <f>AVERAGE(X20:X24)</f>
        <v>413876.75800000009</v>
      </c>
      <c r="Y25" s="230">
        <f t="shared" si="5"/>
        <v>6527264.2859999994</v>
      </c>
      <c r="AA25" s="233">
        <f t="shared" ref="AA25:AA35" si="16">AVERAGE(V20:V22)</f>
        <v>3907971.8766666665</v>
      </c>
      <c r="AB25" s="228">
        <v>1.6</v>
      </c>
      <c r="AC25" s="233">
        <f t="shared" si="10"/>
        <v>6252755.0026666671</v>
      </c>
      <c r="AD25" s="229" t="str">
        <f t="shared" ref="AD25:AD35" si="17">CONCATENATE(U25-2," Fund Balance")</f>
        <v>2023 Fund Balance</v>
      </c>
      <c r="AE25" s="235">
        <f t="shared" ref="AE25:AE35" si="18">AH22</f>
        <v>7565508.8899999997</v>
      </c>
      <c r="AF25" s="241" t="str">
        <f t="shared" si="12"/>
        <v>N</v>
      </c>
      <c r="AG25" s="235">
        <f>W25</f>
        <v>6113387.527999999</v>
      </c>
      <c r="AH25" s="235">
        <f t="shared" ref="AH25:AH27" si="19">AH23+AG25+X25-V25</f>
        <v>11526085.857499998</v>
      </c>
      <c r="AI25" s="141"/>
      <c r="AJ25" s="138"/>
      <c r="AK25" s="138"/>
      <c r="AL25" s="138"/>
      <c r="AM25" s="139"/>
    </row>
    <row r="26" spans="1:39" ht="20.100000000000001" customHeight="1" thickTop="1" thickBot="1" x14ac:dyDescent="0.25">
      <c r="U26" s="226">
        <v>2026</v>
      </c>
      <c r="V26" s="145">
        <f t="shared" ref="V26:V35" si="20">V25*1.05</f>
        <v>4994168.4119250001</v>
      </c>
      <c r="W26" s="248">
        <f>AVERAGE(W21:W25)</f>
        <v>6641135.7575999992</v>
      </c>
      <c r="X26" s="145">
        <f t="shared" ref="X26:X35" si="21">AVERAGE(X21:X25)</f>
        <v>453375.30760000006</v>
      </c>
      <c r="Y26" s="230">
        <f t="shared" si="5"/>
        <v>7094511.0651999991</v>
      </c>
      <c r="AA26" s="233">
        <f t="shared" si="16"/>
        <v>4185687.9733333332</v>
      </c>
      <c r="AB26" s="234">
        <v>1.6</v>
      </c>
      <c r="AC26" s="233">
        <f t="shared" si="10"/>
        <v>6697100.7573333336</v>
      </c>
      <c r="AD26" s="229" t="str">
        <f t="shared" si="17"/>
        <v>2024 Fund Balance</v>
      </c>
      <c r="AE26" s="235">
        <f t="shared" si="18"/>
        <v>9755172.4399999995</v>
      </c>
      <c r="AF26" s="241" t="str">
        <f t="shared" si="12"/>
        <v>N</v>
      </c>
      <c r="AG26" s="235">
        <f t="shared" ref="AG26:AG27" si="22">W26</f>
        <v>6641135.7575999992</v>
      </c>
      <c r="AH26" s="235">
        <f t="shared" si="19"/>
        <v>20867191.003275</v>
      </c>
      <c r="AI26" s="141"/>
      <c r="AJ26" s="138"/>
      <c r="AK26" s="138"/>
      <c r="AL26" s="138"/>
      <c r="AM26" s="139"/>
    </row>
    <row r="27" spans="1:39" ht="20.100000000000001" customHeight="1" thickTop="1" thickBot="1" x14ac:dyDescent="0.25">
      <c r="U27" s="226">
        <v>2027</v>
      </c>
      <c r="V27" s="145">
        <f t="shared" si="20"/>
        <v>5243876.8325212505</v>
      </c>
      <c r="W27" s="248">
        <f t="shared" ref="W27" si="23">AVERAGE(W22:W26)</f>
        <v>7260737.0651199995</v>
      </c>
      <c r="X27" s="145">
        <f t="shared" si="21"/>
        <v>513072.94312000007</v>
      </c>
      <c r="Y27" s="230">
        <f t="shared" si="5"/>
        <v>7773810.0082399994</v>
      </c>
      <c r="AA27" s="233">
        <f t="shared" si="16"/>
        <v>4356056.75</v>
      </c>
      <c r="AB27" s="228">
        <v>1.6</v>
      </c>
      <c r="AC27" s="233">
        <f t="shared" si="10"/>
        <v>6969690.8000000007</v>
      </c>
      <c r="AD27" s="229" t="str">
        <f t="shared" si="17"/>
        <v>2025 Fund Balance</v>
      </c>
      <c r="AE27" s="235">
        <f t="shared" si="18"/>
        <v>18766848.350000001</v>
      </c>
      <c r="AF27" s="241" t="str">
        <f t="shared" si="12"/>
        <v>N</v>
      </c>
      <c r="AG27" s="235">
        <f t="shared" si="22"/>
        <v>7260737.0651199995</v>
      </c>
      <c r="AH27" s="235">
        <f t="shared" si="19"/>
        <v>14056019.033218747</v>
      </c>
      <c r="AI27" s="141"/>
      <c r="AJ27" s="138"/>
      <c r="AK27" s="138"/>
      <c r="AL27" s="138"/>
      <c r="AM27" s="139"/>
    </row>
    <row r="28" spans="1:39" ht="20.100000000000001" customHeight="1" thickTop="1" thickBot="1" x14ac:dyDescent="0.25">
      <c r="U28" s="226">
        <v>2028</v>
      </c>
      <c r="V28" s="145">
        <f t="shared" si="20"/>
        <v>5506070.6741473135</v>
      </c>
      <c r="W28" s="231">
        <f t="shared" ref="W28:W35" si="24">AG28</f>
        <v>0</v>
      </c>
      <c r="X28" s="145">
        <f t="shared" si="21"/>
        <v>566230.52174400014</v>
      </c>
      <c r="Y28" s="230">
        <f t="shared" si="5"/>
        <v>566230.52174400014</v>
      </c>
      <c r="AA28" s="233">
        <f t="shared" si="16"/>
        <v>4514199.8928333325</v>
      </c>
      <c r="AB28" s="234">
        <v>1.6</v>
      </c>
      <c r="AC28" s="233">
        <f t="shared" si="10"/>
        <v>7222719.8285333328</v>
      </c>
      <c r="AD28" s="229" t="str">
        <f t="shared" si="17"/>
        <v>2026 Fund Balance</v>
      </c>
      <c r="AE28" s="235">
        <f t="shared" si="18"/>
        <v>11526085.857499998</v>
      </c>
      <c r="AF28" s="241" t="str">
        <f t="shared" si="12"/>
        <v>N</v>
      </c>
      <c r="AG28" s="235">
        <f t="shared" si="13"/>
        <v>0</v>
      </c>
      <c r="AH28" s="235">
        <f>AH26+AG28+X28-V28</f>
        <v>15927350.850871688</v>
      </c>
      <c r="AI28" s="141"/>
      <c r="AJ28" s="138"/>
      <c r="AK28" s="138"/>
      <c r="AL28" s="138"/>
      <c r="AM28" s="139"/>
    </row>
    <row r="29" spans="1:39" ht="20.100000000000001" customHeight="1" thickTop="1" thickBot="1" x14ac:dyDescent="0.25">
      <c r="U29" s="226">
        <v>2029</v>
      </c>
      <c r="V29" s="145">
        <f t="shared" si="20"/>
        <v>5781374.2078546798</v>
      </c>
      <c r="W29" s="231">
        <f t="shared" si="24"/>
        <v>0</v>
      </c>
      <c r="X29" s="145">
        <f t="shared" si="21"/>
        <v>593462.65009280026</v>
      </c>
      <c r="Y29" s="230">
        <f t="shared" si="5"/>
        <v>593462.65009280026</v>
      </c>
      <c r="AA29" s="233">
        <f t="shared" si="16"/>
        <v>4760125.7501416663</v>
      </c>
      <c r="AB29" s="228">
        <v>1.6</v>
      </c>
      <c r="AC29" s="233">
        <f t="shared" si="10"/>
        <v>7616201.2002266664</v>
      </c>
      <c r="AD29" s="229" t="str">
        <f t="shared" si="17"/>
        <v>2027 Fund Balance</v>
      </c>
      <c r="AE29" s="235">
        <f t="shared" si="18"/>
        <v>20867191.003275</v>
      </c>
      <c r="AF29" s="241" t="str">
        <f t="shared" si="12"/>
        <v>N</v>
      </c>
      <c r="AG29" s="235">
        <f t="shared" si="13"/>
        <v>0</v>
      </c>
      <c r="AH29" s="235">
        <f t="shared" ref="AH29:AH35" si="25">AH27+AG29+X29-V29</f>
        <v>8868107.4754568674</v>
      </c>
      <c r="AI29" s="141"/>
      <c r="AJ29" s="138"/>
      <c r="AK29" s="138"/>
      <c r="AL29" s="138"/>
      <c r="AM29" s="139"/>
    </row>
    <row r="30" spans="1:39" ht="20.100000000000001" customHeight="1" thickTop="1" thickBot="1" x14ac:dyDescent="0.25">
      <c r="U30" s="226">
        <v>2030</v>
      </c>
      <c r="V30" s="145">
        <f t="shared" si="20"/>
        <v>6070442.9182474138</v>
      </c>
      <c r="W30" s="231">
        <f t="shared" si="24"/>
        <v>0</v>
      </c>
      <c r="X30" s="145">
        <f t="shared" si="21"/>
        <v>508003.63611136016</v>
      </c>
      <c r="Y30" s="230">
        <f t="shared" si="5"/>
        <v>508003.63611136016</v>
      </c>
      <c r="AA30" s="233">
        <f t="shared" si="16"/>
        <v>4998132.0376487505</v>
      </c>
      <c r="AB30" s="234">
        <v>1.6</v>
      </c>
      <c r="AC30" s="233">
        <f t="shared" si="10"/>
        <v>7997011.2602380011</v>
      </c>
      <c r="AD30" s="229" t="str">
        <f t="shared" si="17"/>
        <v>2028 Fund Balance</v>
      </c>
      <c r="AE30" s="235">
        <f t="shared" si="18"/>
        <v>14056019.033218747</v>
      </c>
      <c r="AF30" s="241" t="str">
        <f t="shared" si="12"/>
        <v>N</v>
      </c>
      <c r="AG30" s="235">
        <f t="shared" si="13"/>
        <v>0</v>
      </c>
      <c r="AH30" s="235">
        <f t="shared" si="25"/>
        <v>10364911.568735633</v>
      </c>
      <c r="AI30" s="141"/>
      <c r="AJ30" s="138"/>
      <c r="AK30" s="138"/>
      <c r="AL30" s="138"/>
      <c r="AM30" s="139"/>
    </row>
    <row r="31" spans="1:39" ht="20.100000000000001" customHeight="1" thickTop="1" thickBot="1" x14ac:dyDescent="0.25">
      <c r="U31" s="226">
        <v>2031</v>
      </c>
      <c r="V31" s="145">
        <f t="shared" si="20"/>
        <v>6373965.0641597845</v>
      </c>
      <c r="W31" s="231">
        <f t="shared" si="24"/>
        <v>0</v>
      </c>
      <c r="X31" s="145">
        <f t="shared" si="21"/>
        <v>526829.01173363207</v>
      </c>
      <c r="Y31" s="230">
        <f t="shared" si="5"/>
        <v>526829.01173363207</v>
      </c>
      <c r="AA31" s="233">
        <f t="shared" si="16"/>
        <v>5248038.6395311886</v>
      </c>
      <c r="AB31" s="228">
        <v>1.6</v>
      </c>
      <c r="AC31" s="233">
        <f t="shared" si="10"/>
        <v>8396861.8232499026</v>
      </c>
      <c r="AD31" s="229" t="str">
        <f t="shared" si="17"/>
        <v>2029 Fund Balance</v>
      </c>
      <c r="AE31" s="235">
        <f t="shared" si="18"/>
        <v>15927350.850871688</v>
      </c>
      <c r="AF31" s="241" t="str">
        <f t="shared" si="12"/>
        <v>N</v>
      </c>
      <c r="AG31" s="235">
        <f t="shared" si="13"/>
        <v>0</v>
      </c>
      <c r="AH31" s="235">
        <f t="shared" si="25"/>
        <v>3020971.4230307154</v>
      </c>
      <c r="AI31" s="144"/>
      <c r="AJ31" s="36"/>
      <c r="AK31" s="36"/>
      <c r="AL31" s="36"/>
    </row>
    <row r="32" spans="1:39" ht="20.100000000000001" customHeight="1" thickTop="1" thickBot="1" x14ac:dyDescent="0.25">
      <c r="U32" s="226">
        <v>2032</v>
      </c>
      <c r="V32" s="145">
        <f t="shared" si="20"/>
        <v>6692663.3173677744</v>
      </c>
      <c r="W32" s="231">
        <f t="shared" si="24"/>
        <v>0</v>
      </c>
      <c r="X32" s="145">
        <f t="shared" si="21"/>
        <v>541519.75256035849</v>
      </c>
      <c r="Y32" s="230">
        <f t="shared" si="5"/>
        <v>541519.75256035849</v>
      </c>
      <c r="AA32" s="233">
        <f t="shared" si="16"/>
        <v>5510440.5715077482</v>
      </c>
      <c r="AB32" s="234">
        <v>1.6</v>
      </c>
      <c r="AC32" s="233">
        <f t="shared" si="10"/>
        <v>8816704.9144123979</v>
      </c>
      <c r="AD32" s="229" t="str">
        <f t="shared" si="17"/>
        <v>2030 Fund Balance</v>
      </c>
      <c r="AE32" s="235">
        <f t="shared" si="18"/>
        <v>8868107.4754568674</v>
      </c>
      <c r="AF32" s="241" t="str">
        <f t="shared" si="12"/>
        <v>N</v>
      </c>
      <c r="AG32" s="235">
        <f t="shared" si="13"/>
        <v>0</v>
      </c>
      <c r="AH32" s="235">
        <f t="shared" si="25"/>
        <v>4213768.0039282171</v>
      </c>
      <c r="AI32" s="36"/>
      <c r="AJ32" s="36"/>
      <c r="AK32" s="36"/>
      <c r="AL32" s="36"/>
    </row>
    <row r="33" spans="21:38" ht="20.100000000000001" customHeight="1" thickTop="1" thickBot="1" x14ac:dyDescent="0.25">
      <c r="U33" s="226">
        <v>2033</v>
      </c>
      <c r="V33" s="145">
        <f t="shared" si="20"/>
        <v>7027296.4832361639</v>
      </c>
      <c r="W33" s="231">
        <f t="shared" si="24"/>
        <v>0</v>
      </c>
      <c r="X33" s="145">
        <f t="shared" si="21"/>
        <v>547209.11444843025</v>
      </c>
      <c r="Y33" s="230">
        <f t="shared" si="5"/>
        <v>547209.11444843025</v>
      </c>
      <c r="AA33" s="233">
        <f t="shared" si="16"/>
        <v>5785962.6000831351</v>
      </c>
      <c r="AB33" s="228">
        <v>1.6</v>
      </c>
      <c r="AC33" s="233">
        <f t="shared" si="10"/>
        <v>9257540.1601330172</v>
      </c>
      <c r="AD33" s="229" t="str">
        <f t="shared" si="17"/>
        <v>2031 Fund Balance</v>
      </c>
      <c r="AE33" s="235">
        <f t="shared" si="18"/>
        <v>10364911.568735633</v>
      </c>
      <c r="AF33" s="241" t="str">
        <f t="shared" si="12"/>
        <v>N</v>
      </c>
      <c r="AG33" s="235">
        <f t="shared" si="13"/>
        <v>0</v>
      </c>
      <c r="AH33" s="235">
        <f t="shared" si="25"/>
        <v>-3459115.9457570184</v>
      </c>
      <c r="AI33" s="36"/>
      <c r="AJ33" s="36"/>
      <c r="AK33" s="36"/>
      <c r="AL33" s="36"/>
    </row>
    <row r="34" spans="21:38" ht="20.100000000000001" customHeight="1" thickTop="1" thickBot="1" x14ac:dyDescent="0.25">
      <c r="U34" s="226">
        <v>2034</v>
      </c>
      <c r="V34" s="145">
        <f t="shared" si="20"/>
        <v>7378661.3073979728</v>
      </c>
      <c r="W34" s="231">
        <f t="shared" si="24"/>
        <v>6699445.7451089527</v>
      </c>
      <c r="X34" s="145">
        <f t="shared" si="21"/>
        <v>543404.8329893162</v>
      </c>
      <c r="Y34" s="230">
        <f t="shared" si="5"/>
        <v>7242850.5780982692</v>
      </c>
      <c r="AA34" s="233">
        <f t="shared" si="16"/>
        <v>6075260.7300872924</v>
      </c>
      <c r="AB34" s="234">
        <v>1.6</v>
      </c>
      <c r="AC34" s="233">
        <f t="shared" si="10"/>
        <v>9720417.1681396682</v>
      </c>
      <c r="AD34" s="229" t="str">
        <f t="shared" si="17"/>
        <v>2032 Fund Balance</v>
      </c>
      <c r="AE34" s="235">
        <f t="shared" si="18"/>
        <v>3020971.4230307154</v>
      </c>
      <c r="AF34" s="241" t="str">
        <f t="shared" si="12"/>
        <v>Y</v>
      </c>
      <c r="AG34" s="235">
        <f t="shared" si="13"/>
        <v>6699445.7451089527</v>
      </c>
      <c r="AH34" s="235">
        <f t="shared" si="25"/>
        <v>4077957.2746285126</v>
      </c>
      <c r="AI34" s="36"/>
      <c r="AJ34" s="36"/>
      <c r="AK34" s="36"/>
      <c r="AL34" s="36"/>
    </row>
    <row r="35" spans="21:38" ht="20.100000000000001" customHeight="1" thickTop="1" thickBot="1" x14ac:dyDescent="0.25">
      <c r="U35" s="226">
        <v>2035</v>
      </c>
      <c r="V35" s="145">
        <f t="shared" si="20"/>
        <v>7747594.3727678722</v>
      </c>
      <c r="W35" s="231">
        <f t="shared" si="24"/>
        <v>5992670.0226184344</v>
      </c>
      <c r="X35" s="145">
        <f t="shared" si="21"/>
        <v>533393.26956861955</v>
      </c>
      <c r="Y35" s="230">
        <f t="shared" si="5"/>
        <v>6526063.2921870537</v>
      </c>
      <c r="AA35" s="233">
        <f t="shared" si="16"/>
        <v>6379023.766591657</v>
      </c>
      <c r="AB35" s="228">
        <v>1.6</v>
      </c>
      <c r="AC35" s="233">
        <f t="shared" si="10"/>
        <v>10206438.026546651</v>
      </c>
      <c r="AD35" s="229" t="str">
        <f t="shared" si="17"/>
        <v>2033 Fund Balance</v>
      </c>
      <c r="AE35" s="235">
        <f t="shared" si="18"/>
        <v>4213768.0039282171</v>
      </c>
      <c r="AF35" s="241" t="str">
        <f t="shared" si="12"/>
        <v>Y</v>
      </c>
      <c r="AG35" s="235">
        <f t="shared" si="13"/>
        <v>5992670.0226184344</v>
      </c>
      <c r="AH35" s="235">
        <f t="shared" si="25"/>
        <v>-4680647.0263378369</v>
      </c>
      <c r="AI35" s="36"/>
      <c r="AJ35" s="36"/>
      <c r="AK35" s="36"/>
      <c r="AL35" s="36"/>
    </row>
    <row r="36" spans="21:38" ht="48" customHeight="1" thickTop="1" x14ac:dyDescent="0.2">
      <c r="AB36" s="213"/>
      <c r="AC36" s="216"/>
      <c r="AD36" s="216"/>
      <c r="AE36" s="216"/>
      <c r="AF36" s="245"/>
      <c r="AG36" s="216"/>
      <c r="AH36" s="216"/>
    </row>
    <row r="37" spans="21:38" x14ac:dyDescent="0.2">
      <c r="AB37" s="213"/>
      <c r="AC37" s="213"/>
      <c r="AD37" s="213"/>
      <c r="AE37" s="216"/>
      <c r="AF37" s="245"/>
      <c r="AG37" s="216"/>
      <c r="AH37" s="216"/>
    </row>
    <row r="38" spans="21:38" x14ac:dyDescent="0.2">
      <c r="AB38" s="213"/>
      <c r="AC38" s="213"/>
      <c r="AD38" s="213"/>
      <c r="AE38" s="216"/>
      <c r="AF38" s="245"/>
      <c r="AG38" s="216"/>
      <c r="AH38" s="216"/>
    </row>
    <row r="67" spans="3:3" x14ac:dyDescent="0.2">
      <c r="C67" s="67" t="str">
        <f>Instructions!B20</f>
        <v>Notes:</v>
      </c>
    </row>
    <row r="68" spans="3:3" x14ac:dyDescent="0.2">
      <c r="C68" s="67" t="str">
        <f>Instructions!B21</f>
        <v>Amounts have been aggregated for school districts that have reorganized between FY 2014 and 2024.</v>
      </c>
    </row>
    <row r="69" spans="3:3" x14ac:dyDescent="0.2">
      <c r="C69" s="67" t="str">
        <f>Instructions!B22</f>
        <v xml:space="preserve">Per pupil Management Fund balances are based on certified  enrollments (row 11 of the certified enrollment file) for the specific fiscal year.  </v>
      </c>
    </row>
    <row r="70" spans="3:3" x14ac:dyDescent="0.2">
      <c r="C70" s="67" t="str">
        <f>Instructions!B23</f>
        <v>"Certified Enrollments" reflect the resident student count for a school district and is used for budget purposes.</v>
      </c>
    </row>
    <row r="71" spans="3:3" x14ac:dyDescent="0.2">
      <c r="C71" s="67" t="str">
        <f>Instructions!B24</f>
        <v>"Served Enrollments" reflect the number of students attending classes in the school district and accounts for students enrolled-in and enrolled-out of the district.</v>
      </c>
    </row>
    <row r="72" spans="3:3" x14ac:dyDescent="0.2">
      <c r="C72" s="67"/>
    </row>
    <row r="73" spans="3:3" x14ac:dyDescent="0.2">
      <c r="C73" s="67" t="str">
        <f>Instructions!B29</f>
        <v>Sources:</v>
      </c>
    </row>
    <row r="74" spans="3:3" x14ac:dyDescent="0.2">
      <c r="C74" s="67" t="str">
        <f>Instructions!B30</f>
        <v>Iowa Department of Education, CAR and Certified Enrollment files</v>
      </c>
    </row>
    <row r="75" spans="3:3" x14ac:dyDescent="0.2">
      <c r="C75" s="67" t="str">
        <f>Instructions!B31</f>
        <v>IASB analysis and calculations</v>
      </c>
    </row>
    <row r="76" spans="3:3" x14ac:dyDescent="0.2">
      <c r="C76" s="67"/>
    </row>
  </sheetData>
  <mergeCells count="7">
    <mergeCell ref="AD8:AE8"/>
    <mergeCell ref="A1:S1"/>
    <mergeCell ref="A2:S2"/>
    <mergeCell ref="A4:S4"/>
    <mergeCell ref="AA4:AC4"/>
    <mergeCell ref="F6:L6"/>
    <mergeCell ref="AB6:AD6"/>
  </mergeCells>
  <dataValidations count="1">
    <dataValidation type="list" allowBlank="1" showInputMessage="1" showErrorMessage="1" sqref="F6:J6 AB6 AE6:AF6" xr:uid="{9AE54A0B-CC9D-4770-A81E-7451531206C3}">
      <formula1>District_List</formula1>
    </dataValidation>
  </dataValidations>
  <hyperlinks>
    <hyperlink ref="AA4:AC4" location="Instructions!A1" display="Click Here to Return to Instructions" xr:uid="{93E2452E-746D-4E6F-8477-A0DB075ECCEB}"/>
  </hyperlinks>
  <pageMargins left="0.3" right="0.28000000000000003" top="0.49" bottom="0.47" header="0.3" footer="0.18"/>
  <pageSetup scale="69" orientation="portrait" horizontalDpi="1200" verticalDpi="1200" r:id="rId1"/>
  <headerFooter>
    <oddFooter>&amp;LIASB:  &amp;F  &amp;A</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2F264-5BF7-4011-8AB3-56A57BC8ED01}">
  <sheetPr>
    <pageSetUpPr fitToPage="1"/>
  </sheetPr>
  <dimension ref="A1:AM76"/>
  <sheetViews>
    <sheetView showGridLines="0" topLeftCell="T1" zoomScale="93" zoomScaleNormal="145" workbookViewId="0">
      <selection activeCell="S3" sqref="A1:S1048576"/>
    </sheetView>
  </sheetViews>
  <sheetFormatPr defaultColWidth="8.85546875" defaultRowHeight="12.75" x14ac:dyDescent="0.2"/>
  <cols>
    <col min="1" max="1" width="4.85546875" style="35" hidden="1" customWidth="1"/>
    <col min="2" max="2" width="5.85546875" style="35" hidden="1" customWidth="1"/>
    <col min="3" max="3" width="5.5703125" style="35" hidden="1" customWidth="1"/>
    <col min="4" max="4" width="6.42578125" style="35" hidden="1" customWidth="1"/>
    <col min="5" max="5" width="6" style="35" hidden="1" customWidth="1"/>
    <col min="6" max="6" width="7.5703125" style="35" hidden="1" customWidth="1"/>
    <col min="7" max="7" width="6.28515625" style="35" hidden="1" customWidth="1"/>
    <col min="8" max="8" width="7.42578125" style="35" hidden="1" customWidth="1"/>
    <col min="9" max="9" width="7.140625" style="35" hidden="1" customWidth="1"/>
    <col min="10" max="10" width="6.7109375" style="35" hidden="1" customWidth="1"/>
    <col min="11" max="11" width="14.42578125" style="35" hidden="1" customWidth="1"/>
    <col min="12" max="12" width="6.140625" style="35" hidden="1" customWidth="1"/>
    <col min="13" max="13" width="11.5703125" style="35" hidden="1" customWidth="1"/>
    <col min="14" max="14" width="7.85546875" style="35" hidden="1" customWidth="1"/>
    <col min="15" max="15" width="16" style="35" hidden="1" customWidth="1"/>
    <col min="16" max="16" width="10.5703125" style="35" hidden="1" customWidth="1"/>
    <col min="17" max="17" width="10.28515625" style="35" hidden="1" customWidth="1"/>
    <col min="18" max="18" width="9.7109375" style="35" hidden="1" customWidth="1"/>
    <col min="19" max="19" width="14.42578125" style="35" hidden="1" customWidth="1"/>
    <col min="20" max="20" width="15.140625" style="209" customWidth="1"/>
    <col min="21" max="21" width="11.85546875" style="209" customWidth="1"/>
    <col min="22" max="22" width="12.85546875" style="35" customWidth="1"/>
    <col min="23" max="23" width="13.28515625" style="35" customWidth="1"/>
    <col min="24" max="24" width="11.85546875" style="35" customWidth="1"/>
    <col min="25" max="25" width="12.7109375" style="35" customWidth="1"/>
    <col min="26" max="26" width="11.85546875" style="35" customWidth="1"/>
    <col min="27" max="28" width="13.5703125" style="35" customWidth="1"/>
    <col min="29" max="29" width="14.140625" style="35" customWidth="1"/>
    <col min="30" max="30" width="18.140625" style="35" customWidth="1"/>
    <col min="31" max="31" width="14.42578125" style="196" customWidth="1"/>
    <col min="32" max="32" width="11.28515625" style="209" customWidth="1"/>
    <col min="33" max="34" width="12.5703125" style="196" customWidth="1"/>
    <col min="35" max="16384" width="8.85546875" style="35"/>
  </cols>
  <sheetData>
    <row r="1" spans="1:39" ht="18" x14ac:dyDescent="0.25">
      <c r="A1" s="438" t="s">
        <v>304</v>
      </c>
      <c r="B1" s="438"/>
      <c r="C1" s="438"/>
      <c r="D1" s="438"/>
      <c r="E1" s="438"/>
      <c r="F1" s="438"/>
      <c r="G1" s="438"/>
      <c r="H1" s="438"/>
      <c r="I1" s="438"/>
      <c r="J1" s="438"/>
      <c r="K1" s="438"/>
      <c r="L1" s="438"/>
      <c r="M1" s="438"/>
      <c r="N1" s="438"/>
      <c r="O1" s="438"/>
      <c r="P1" s="439"/>
      <c r="Q1" s="439"/>
      <c r="R1" s="439"/>
      <c r="S1" s="439"/>
      <c r="T1" s="207"/>
    </row>
    <row r="2" spans="1:39" ht="15.6" customHeight="1" x14ac:dyDescent="0.25">
      <c r="A2" s="438" t="s">
        <v>388</v>
      </c>
      <c r="B2" s="438"/>
      <c r="C2" s="438"/>
      <c r="D2" s="438"/>
      <c r="E2" s="438"/>
      <c r="F2" s="438"/>
      <c r="G2" s="438"/>
      <c r="H2" s="438"/>
      <c r="I2" s="438"/>
      <c r="J2" s="438"/>
      <c r="K2" s="438"/>
      <c r="L2" s="438"/>
      <c r="M2" s="438"/>
      <c r="N2" s="438"/>
      <c r="O2" s="438"/>
      <c r="P2" s="439"/>
      <c r="Q2" s="439"/>
      <c r="R2" s="439"/>
      <c r="S2" s="439"/>
      <c r="T2" s="207"/>
      <c r="Y2" s="266" t="s">
        <v>531</v>
      </c>
    </row>
    <row r="3" spans="1:39" ht="5.0999999999999996" customHeight="1" x14ac:dyDescent="0.2">
      <c r="A3" s="139"/>
      <c r="B3" s="139"/>
      <c r="C3" s="139"/>
      <c r="D3" s="139"/>
      <c r="E3" s="139"/>
      <c r="F3" s="139"/>
      <c r="G3" s="139"/>
      <c r="H3" s="139"/>
      <c r="I3" s="139"/>
      <c r="J3" s="139"/>
      <c r="K3" s="139"/>
      <c r="L3" s="139"/>
      <c r="M3" s="139"/>
      <c r="N3" s="139"/>
      <c r="O3" s="139"/>
      <c r="P3" s="139"/>
      <c r="Q3" s="139"/>
      <c r="R3" s="139"/>
      <c r="S3" s="139"/>
      <c r="T3" s="208"/>
    </row>
    <row r="4" spans="1:39" ht="15" x14ac:dyDescent="0.25">
      <c r="A4" s="440" t="str">
        <f>CONCATENATE(Instructions!G16," ",Instructions!H16," ",Instructions!I16)</f>
        <v>FY 2011 to FY 2023</v>
      </c>
      <c r="B4" s="440"/>
      <c r="C4" s="440"/>
      <c r="D4" s="440"/>
      <c r="E4" s="440"/>
      <c r="F4" s="440"/>
      <c r="G4" s="440"/>
      <c r="H4" s="440"/>
      <c r="I4" s="440"/>
      <c r="J4" s="440"/>
      <c r="K4" s="440"/>
      <c r="L4" s="440"/>
      <c r="M4" s="440"/>
      <c r="N4" s="440"/>
      <c r="O4" s="440"/>
      <c r="P4" s="439"/>
      <c r="Q4" s="439"/>
      <c r="R4" s="439"/>
      <c r="S4" s="439"/>
      <c r="T4" s="207"/>
      <c r="AA4" s="433" t="s">
        <v>390</v>
      </c>
      <c r="AB4" s="433"/>
      <c r="AC4" s="433"/>
      <c r="AD4" s="146"/>
    </row>
    <row r="5" spans="1:39" ht="5.0999999999999996" customHeight="1" thickBot="1" x14ac:dyDescent="0.25"/>
    <row r="6" spans="1:39" ht="18.75" thickBot="1" x14ac:dyDescent="0.3">
      <c r="A6" s="49">
        <f>VLOOKUP(AB6,List!M:R,6,FALSE)</f>
        <v>1791</v>
      </c>
      <c r="C6" s="68"/>
      <c r="D6" s="69"/>
      <c r="E6" s="69"/>
      <c r="F6" s="434" t="s">
        <v>215</v>
      </c>
      <c r="G6" s="435"/>
      <c r="H6" s="435"/>
      <c r="I6" s="435"/>
      <c r="J6" s="435"/>
      <c r="K6" s="436"/>
      <c r="L6" s="437"/>
      <c r="M6" s="69"/>
      <c r="N6" s="69"/>
      <c r="O6" s="69"/>
      <c r="P6" s="69"/>
      <c r="Q6" s="69"/>
      <c r="R6" s="69"/>
      <c r="S6" s="70"/>
      <c r="AA6" s="139"/>
      <c r="AB6" s="443" t="s">
        <v>80</v>
      </c>
      <c r="AC6" s="444"/>
      <c r="AD6" s="445"/>
      <c r="AE6" s="217"/>
      <c r="AF6" s="236"/>
      <c r="AG6" s="218"/>
      <c r="AH6" s="218"/>
      <c r="AI6" s="219"/>
      <c r="AJ6" s="139"/>
      <c r="AK6" s="139"/>
      <c r="AL6" s="139"/>
      <c r="AM6" s="139"/>
    </row>
    <row r="7" spans="1:39" ht="9" customHeight="1" x14ac:dyDescent="0.2">
      <c r="C7" s="71"/>
      <c r="S7" s="72"/>
      <c r="AA7" s="139"/>
      <c r="AB7" s="139"/>
      <c r="AC7" s="139"/>
      <c r="AD7" s="139"/>
      <c r="AE7" s="197"/>
      <c r="AF7" s="208"/>
      <c r="AG7" s="197"/>
      <c r="AH7" s="197"/>
      <c r="AI7" s="139"/>
      <c r="AJ7" s="139"/>
      <c r="AK7" s="139"/>
      <c r="AL7" s="139"/>
      <c r="AM7" s="139"/>
    </row>
    <row r="8" spans="1:39" s="66" customFormat="1" ht="59.1" customHeight="1" x14ac:dyDescent="0.2">
      <c r="C8" s="80" t="s">
        <v>389</v>
      </c>
      <c r="D8" s="74"/>
      <c r="E8" s="73" t="s">
        <v>404</v>
      </c>
      <c r="F8" s="73"/>
      <c r="G8" s="73" t="s">
        <v>405</v>
      </c>
      <c r="H8" s="73"/>
      <c r="I8" s="73" t="s">
        <v>361</v>
      </c>
      <c r="J8" s="73"/>
      <c r="K8" s="73" t="s">
        <v>362</v>
      </c>
      <c r="L8" s="73" t="s">
        <v>519</v>
      </c>
      <c r="M8" s="73" t="s">
        <v>363</v>
      </c>
      <c r="N8" s="73"/>
      <c r="O8" s="113" t="s">
        <v>364</v>
      </c>
      <c r="P8" s="73"/>
      <c r="Q8" s="73" t="s">
        <v>365</v>
      </c>
      <c r="R8" s="73"/>
      <c r="S8" s="81" t="str">
        <f>ServedEnr_Compare!O7</f>
        <v>Balance as a Percentage of Expenditures</v>
      </c>
      <c r="T8" s="210"/>
      <c r="U8" s="205" t="s">
        <v>389</v>
      </c>
      <c r="V8" s="206" t="s">
        <v>367</v>
      </c>
      <c r="W8" s="206" t="s">
        <v>361</v>
      </c>
      <c r="X8" s="206" t="s">
        <v>524</v>
      </c>
      <c r="Y8" s="206" t="s">
        <v>528</v>
      </c>
      <c r="Z8" s="204"/>
      <c r="AA8" s="203" t="s">
        <v>529</v>
      </c>
      <c r="AB8" s="203" t="s">
        <v>526</v>
      </c>
      <c r="AC8" s="221" t="s">
        <v>527</v>
      </c>
      <c r="AD8" s="466" t="s">
        <v>530</v>
      </c>
      <c r="AE8" s="467"/>
      <c r="AF8" s="237" t="s">
        <v>520</v>
      </c>
      <c r="AG8" s="203" t="s">
        <v>440</v>
      </c>
      <c r="AH8" s="203" t="s">
        <v>518</v>
      </c>
      <c r="AI8" s="140"/>
      <c r="AJ8" s="137"/>
      <c r="AK8" s="137"/>
      <c r="AL8" s="137"/>
      <c r="AM8" s="137"/>
    </row>
    <row r="9" spans="1:39" s="66" customFormat="1" hidden="1" x14ac:dyDescent="0.2">
      <c r="C9" s="82"/>
      <c r="D9" s="74"/>
      <c r="E9" s="75">
        <f>Data_Drop_History!K1</f>
        <v>11</v>
      </c>
      <c r="F9" s="75"/>
      <c r="G9" s="75">
        <f>E9+1</f>
        <v>12</v>
      </c>
      <c r="H9" s="75"/>
      <c r="I9" s="75">
        <f>Data_Drop_History!N1</f>
        <v>14</v>
      </c>
      <c r="J9" s="75"/>
      <c r="K9" s="75">
        <f>I9+1</f>
        <v>15</v>
      </c>
      <c r="L9" s="75"/>
      <c r="M9" s="75">
        <f>K9+1</f>
        <v>16</v>
      </c>
      <c r="N9" s="75"/>
      <c r="O9" s="114">
        <f>Data_Drop_History!M1</f>
        <v>13</v>
      </c>
      <c r="P9" s="75"/>
      <c r="Q9" s="75">
        <f>Data_Drop_History!Q1</f>
        <v>17</v>
      </c>
      <c r="R9" s="75"/>
      <c r="S9" s="83"/>
      <c r="T9" s="211"/>
      <c r="U9" s="220"/>
      <c r="V9" s="202"/>
      <c r="W9" s="202"/>
      <c r="X9" s="202"/>
      <c r="Y9" s="202"/>
      <c r="Z9" s="202"/>
      <c r="AA9" s="140"/>
      <c r="AB9" s="140"/>
      <c r="AC9" s="140"/>
      <c r="AD9" s="140"/>
      <c r="AE9" s="198"/>
      <c r="AF9" s="238"/>
      <c r="AG9" s="198"/>
      <c r="AH9" s="198"/>
      <c r="AI9" s="140"/>
      <c r="AJ9" s="137"/>
      <c r="AK9" s="137"/>
      <c r="AL9" s="137"/>
      <c r="AM9" s="137"/>
    </row>
    <row r="10" spans="1:39" s="66" customFormat="1" ht="6" customHeight="1" thickBot="1" x14ac:dyDescent="0.25">
      <c r="C10" s="82"/>
      <c r="D10" s="74"/>
      <c r="E10" s="76"/>
      <c r="F10" s="76"/>
      <c r="G10" s="76"/>
      <c r="H10" s="73"/>
      <c r="I10" s="73"/>
      <c r="J10" s="73"/>
      <c r="K10" s="73"/>
      <c r="L10" s="73"/>
      <c r="M10" s="73"/>
      <c r="N10" s="73"/>
      <c r="O10" s="113"/>
      <c r="P10" s="73"/>
      <c r="Q10" s="73"/>
      <c r="R10" s="73"/>
      <c r="S10" s="81"/>
      <c r="T10" s="210"/>
      <c r="U10" s="220"/>
      <c r="V10" s="202"/>
      <c r="W10" s="202"/>
      <c r="X10" s="202"/>
      <c r="Y10" s="202"/>
      <c r="Z10" s="202"/>
      <c r="AA10" s="140"/>
      <c r="AB10" s="140"/>
      <c r="AC10" s="142"/>
      <c r="AD10" s="142"/>
      <c r="AE10" s="199"/>
      <c r="AF10" s="239"/>
      <c r="AG10" s="199"/>
      <c r="AH10" s="199"/>
      <c r="AI10" s="142"/>
      <c r="AJ10" s="143"/>
      <c r="AK10" s="143"/>
      <c r="AL10" s="143"/>
      <c r="AM10" s="137"/>
    </row>
    <row r="11" spans="1:39" ht="21" customHeight="1" thickTop="1" x14ac:dyDescent="0.2">
      <c r="A11" s="35" t="str">
        <f>CONCATENATE(C11,"_",$A$6)</f>
        <v>2011_1791</v>
      </c>
      <c r="C11" s="84">
        <v>2011</v>
      </c>
      <c r="D11" s="77"/>
      <c r="E11" s="78">
        <f>VLOOKUP($A11,Data_Drop_History!$A:$Q,'Man Fund - sandbox'!E$9,FALSE)</f>
        <v>797.2</v>
      </c>
      <c r="F11" s="78"/>
      <c r="G11" s="78">
        <f>VLOOKUP($A11,Data_Drop_History!$A:$Q,'Man Fund - sandbox'!G$9,FALSE)</f>
        <v>782.2</v>
      </c>
      <c r="H11" s="77"/>
      <c r="I11" s="79">
        <f>VLOOKUP($A11,Data_Drop_History!$A:$Q,'Man Fund - sandbox'!I$9,FALSE)</f>
        <v>150437.75</v>
      </c>
      <c r="J11" s="79"/>
      <c r="K11" s="79">
        <f>VLOOKUP($A11,Data_Drop_History!$A:$Q,'Man Fund - sandbox'!K$9,FALSE)</f>
        <v>161349.01999999999</v>
      </c>
      <c r="L11" s="79">
        <f t="shared" ref="L11:L19" si="0">IFERROR(K11-I11,K11)</f>
        <v>10911.26999999999</v>
      </c>
      <c r="M11" s="79">
        <f>VLOOKUP($A11,Data_Drop_History!$A:$Q,'Man Fund - sandbox'!M$9,FALSE)</f>
        <v>129258.93</v>
      </c>
      <c r="N11" s="79"/>
      <c r="O11" s="115">
        <f>VLOOKUP($A11,Data_Drop_History!$A:$Q,'Man Fund - sandbox'!O$9,FALSE)</f>
        <v>182348.24</v>
      </c>
      <c r="P11" s="79"/>
      <c r="Q11" s="79">
        <f>VLOOKUP($A11,Data_Drop_History!$A:$Q,'Man Fund - sandbox'!Q$9,FALSE)</f>
        <v>228.74</v>
      </c>
      <c r="R11" s="79"/>
      <c r="S11" s="116">
        <f t="shared" ref="S11:S24" si="1">O11/M11</f>
        <v>1.4107206364774951</v>
      </c>
      <c r="T11" s="212"/>
      <c r="U11" s="255">
        <v>2011</v>
      </c>
      <c r="V11" s="248">
        <f>M11</f>
        <v>129258.93</v>
      </c>
      <c r="W11" s="248">
        <f>I11</f>
        <v>150437.75</v>
      </c>
      <c r="X11" s="248">
        <f>L11</f>
        <v>10911.26999999999</v>
      </c>
      <c r="Y11" s="248">
        <f>W11+X11</f>
        <v>161349.01999999999</v>
      </c>
      <c r="Z11" s="256"/>
      <c r="AA11" s="257"/>
      <c r="AB11" s="257"/>
      <c r="AC11" s="257"/>
      <c r="AD11" s="257"/>
      <c r="AE11" s="258"/>
      <c r="AF11" s="259"/>
      <c r="AG11" s="258"/>
      <c r="AH11" s="258">
        <f>O11</f>
        <v>182348.24</v>
      </c>
      <c r="AI11" s="141"/>
      <c r="AJ11" s="138"/>
      <c r="AK11" s="138"/>
      <c r="AL11" s="138"/>
      <c r="AM11" s="139"/>
    </row>
    <row r="12" spans="1:39" ht="21" customHeight="1" x14ac:dyDescent="0.2">
      <c r="A12" s="35" t="str">
        <f>CONCATENATE(C12,"_",$A$6)</f>
        <v>2012_1791</v>
      </c>
      <c r="C12" s="84">
        <f>C11+1</f>
        <v>2012</v>
      </c>
      <c r="D12" s="77"/>
      <c r="E12" s="78">
        <f>VLOOKUP($A12,Data_Drop_History!$A:$Q,'Man Fund - sandbox'!E$9,FALSE)</f>
        <v>824.3</v>
      </c>
      <c r="F12" s="78"/>
      <c r="G12" s="78">
        <f>VLOOKUP($A12,Data_Drop_History!$A:$Q,'Man Fund - sandbox'!G$9,FALSE)</f>
        <v>791.3</v>
      </c>
      <c r="H12" s="77"/>
      <c r="I12" s="79">
        <f>VLOOKUP($A12,Data_Drop_History!$A:$Q,'Man Fund - sandbox'!I$9,FALSE)</f>
        <v>150514.92000000001</v>
      </c>
      <c r="J12" s="79"/>
      <c r="K12" s="79">
        <f>VLOOKUP($A12,Data_Drop_History!$A:$Q,'Man Fund - sandbox'!K$9,FALSE)</f>
        <v>159830.53</v>
      </c>
      <c r="L12" s="79">
        <f t="shared" si="0"/>
        <v>9315.609999999986</v>
      </c>
      <c r="M12" s="79">
        <f>VLOOKUP($A12,Data_Drop_History!$A:$Q,'Man Fund - sandbox'!M$9,FALSE)</f>
        <v>126091.39</v>
      </c>
      <c r="N12" s="79"/>
      <c r="O12" s="115">
        <f>VLOOKUP($A12,Data_Drop_History!$A:$Q,'Man Fund - sandbox'!O$9,FALSE)</f>
        <v>216087.38</v>
      </c>
      <c r="P12" s="79"/>
      <c r="Q12" s="79">
        <f>VLOOKUP($A12,Data_Drop_History!$A:$Q,'Man Fund - sandbox'!Q$9,FALSE)</f>
        <v>262.14999999999998</v>
      </c>
      <c r="R12" s="79"/>
      <c r="S12" s="116">
        <f t="shared" si="1"/>
        <v>1.7137362035583874</v>
      </c>
      <c r="T12" s="212"/>
      <c r="U12" s="260">
        <v>2012</v>
      </c>
      <c r="V12" s="247">
        <f t="shared" ref="V12:V24" si="2">M12</f>
        <v>126091.39</v>
      </c>
      <c r="W12" s="247">
        <f t="shared" ref="W12:W14" si="3">I12</f>
        <v>150514.92000000001</v>
      </c>
      <c r="X12" s="247">
        <f t="shared" ref="X12:X24" si="4">L12</f>
        <v>9315.609999999986</v>
      </c>
      <c r="Y12" s="247">
        <f t="shared" ref="Y12:Y24" si="5">W12+X12</f>
        <v>159830.53</v>
      </c>
      <c r="Z12" s="261"/>
      <c r="AA12" s="262"/>
      <c r="AB12" s="262"/>
      <c r="AC12" s="262"/>
      <c r="AD12" s="262"/>
      <c r="AE12" s="254"/>
      <c r="AF12" s="263"/>
      <c r="AG12" s="254"/>
      <c r="AH12" s="254">
        <f t="shared" ref="AH12:AH13" si="6">O12</f>
        <v>216087.38</v>
      </c>
      <c r="AI12" s="141"/>
      <c r="AJ12" s="138"/>
      <c r="AK12" s="138"/>
      <c r="AL12" s="138"/>
      <c r="AM12" s="139"/>
    </row>
    <row r="13" spans="1:39" ht="21" customHeight="1" x14ac:dyDescent="0.2">
      <c r="A13" s="35" t="str">
        <f>CONCATENATE(C13,"_",$A$6)</f>
        <v>2013_1791</v>
      </c>
      <c r="C13" s="84">
        <f t="shared" ref="C13:C24" si="7">C12+1</f>
        <v>2013</v>
      </c>
      <c r="D13" s="77"/>
      <c r="E13" s="78">
        <f>VLOOKUP($A13,Data_Drop_History!$A:$Q,'Man Fund - sandbox'!E$9,FALSE)</f>
        <v>846.7</v>
      </c>
      <c r="F13" s="78"/>
      <c r="G13" s="78">
        <f>VLOOKUP($A13,Data_Drop_History!$A:$Q,'Man Fund - sandbox'!G$9,FALSE)</f>
        <v>832.7</v>
      </c>
      <c r="H13" s="77"/>
      <c r="I13" s="79">
        <f>VLOOKUP($A13,Data_Drop_History!$A:$Q,'Man Fund - sandbox'!I$9,FALSE)</f>
        <v>175626.48</v>
      </c>
      <c r="J13" s="79"/>
      <c r="K13" s="79">
        <f>VLOOKUP($A13,Data_Drop_History!$A:$Q,'Man Fund - sandbox'!K$9,FALSE)</f>
        <v>179978.72</v>
      </c>
      <c r="L13" s="79">
        <f t="shared" si="0"/>
        <v>4352.2399999999907</v>
      </c>
      <c r="M13" s="79">
        <f>VLOOKUP($A13,Data_Drop_History!$A:$Q,'Man Fund - sandbox'!M$9,FALSE)</f>
        <v>139657.45000000001</v>
      </c>
      <c r="N13" s="79"/>
      <c r="O13" s="115">
        <f>VLOOKUP($A13,Data_Drop_History!$A:$Q,'Man Fund - sandbox'!O$9,FALSE)</f>
        <v>256408.65</v>
      </c>
      <c r="P13" s="79"/>
      <c r="Q13" s="79">
        <f>VLOOKUP($A13,Data_Drop_History!$A:$Q,'Man Fund - sandbox'!Q$9,FALSE)</f>
        <v>302.83</v>
      </c>
      <c r="R13" s="79"/>
      <c r="S13" s="116">
        <f t="shared" si="1"/>
        <v>1.8359826131724442</v>
      </c>
      <c r="T13" s="212"/>
      <c r="U13" s="260">
        <v>2013</v>
      </c>
      <c r="V13" s="247">
        <f t="shared" si="2"/>
        <v>139657.45000000001</v>
      </c>
      <c r="W13" s="247">
        <f t="shared" si="3"/>
        <v>175626.48</v>
      </c>
      <c r="X13" s="247">
        <f t="shared" si="4"/>
        <v>4352.2399999999907</v>
      </c>
      <c r="Y13" s="247">
        <f t="shared" si="5"/>
        <v>179978.72</v>
      </c>
      <c r="Z13" s="261"/>
      <c r="AA13" s="262"/>
      <c r="AB13" s="262"/>
      <c r="AC13" s="262"/>
      <c r="AD13" s="262"/>
      <c r="AE13" s="254"/>
      <c r="AF13" s="263"/>
      <c r="AG13" s="254"/>
      <c r="AH13" s="254">
        <f t="shared" si="6"/>
        <v>256408.65</v>
      </c>
      <c r="AI13" s="141"/>
      <c r="AJ13" s="138"/>
      <c r="AK13" s="138"/>
      <c r="AL13" s="138"/>
      <c r="AM13" s="139"/>
    </row>
    <row r="14" spans="1:39" ht="21" customHeight="1" x14ac:dyDescent="0.2">
      <c r="A14" s="35" t="str">
        <f>CONCATENATE(C14,"_",$A$6)</f>
        <v>2014_1791</v>
      </c>
      <c r="C14" s="84">
        <f t="shared" si="7"/>
        <v>2014</v>
      </c>
      <c r="D14" s="77"/>
      <c r="E14" s="78">
        <f>VLOOKUP($A14,Data_Drop_History!$A:$Q,'Man Fund - sandbox'!E$9,FALSE)</f>
        <v>880.5</v>
      </c>
      <c r="F14" s="78"/>
      <c r="G14" s="78">
        <f>VLOOKUP($A14,Data_Drop_History!$A:$Q,'Man Fund - sandbox'!G$9,FALSE)</f>
        <v>852.5</v>
      </c>
      <c r="H14" s="77"/>
      <c r="I14" s="79">
        <f>VLOOKUP($A14,Data_Drop_History!$A:$Q,'Man Fund - sandbox'!I$9,FALSE)</f>
        <v>150512.72</v>
      </c>
      <c r="J14" s="79"/>
      <c r="K14" s="79">
        <f>VLOOKUP($A14,Data_Drop_History!$A:$Q,'Man Fund - sandbox'!K$9,FALSE)</f>
        <v>156380.64000000001</v>
      </c>
      <c r="L14" s="79">
        <f t="shared" si="0"/>
        <v>5867.9200000000128</v>
      </c>
      <c r="M14" s="79">
        <f>VLOOKUP($A14,Data_Drop_History!$A:$Q,'Man Fund - sandbox'!M$9,FALSE)</f>
        <v>171952.18</v>
      </c>
      <c r="N14" s="79"/>
      <c r="O14" s="115">
        <f>VLOOKUP($A14,Data_Drop_History!$A:$Q,'Man Fund - sandbox'!O$9,FALSE)</f>
        <v>240837.11</v>
      </c>
      <c r="P14" s="79"/>
      <c r="Q14" s="79">
        <f>VLOOKUP($A14,Data_Drop_History!$A:$Q,'Man Fund - sandbox'!Q$9,FALSE)</f>
        <v>273.52</v>
      </c>
      <c r="R14" s="79"/>
      <c r="S14" s="116">
        <f t="shared" si="1"/>
        <v>1.4006051566197066</v>
      </c>
      <c r="T14" s="212" t="s">
        <v>521</v>
      </c>
      <c r="U14" s="246">
        <v>2014</v>
      </c>
      <c r="V14" s="247">
        <f t="shared" si="2"/>
        <v>171952.18</v>
      </c>
      <c r="W14" s="247">
        <f t="shared" si="3"/>
        <v>150512.72</v>
      </c>
      <c r="X14" s="247">
        <f t="shared" si="4"/>
        <v>5867.9200000000128</v>
      </c>
      <c r="Y14" s="247">
        <f t="shared" si="5"/>
        <v>156380.64000000001</v>
      </c>
      <c r="Z14" s="249"/>
      <c r="AA14" s="250"/>
      <c r="AB14" s="250"/>
      <c r="AC14" s="251"/>
      <c r="AD14" s="252"/>
      <c r="AE14" s="250"/>
      <c r="AF14" s="253"/>
      <c r="AG14" s="250"/>
      <c r="AH14" s="254">
        <f>O14</f>
        <v>240837.11</v>
      </c>
      <c r="AI14" s="141"/>
      <c r="AJ14" s="138"/>
      <c r="AK14" s="138"/>
      <c r="AL14" s="138"/>
      <c r="AM14" s="139"/>
    </row>
    <row r="15" spans="1:39" ht="21" customHeight="1" x14ac:dyDescent="0.2">
      <c r="A15" s="35" t="str">
        <f t="shared" ref="A15:A20" si="8">CONCATENATE(C15,"_",$A$6)</f>
        <v>2015_1791</v>
      </c>
      <c r="C15" s="84">
        <f t="shared" si="7"/>
        <v>2015</v>
      </c>
      <c r="D15" s="77"/>
      <c r="E15" s="78">
        <f>VLOOKUP($A15,Data_Drop_History!$A:$Q,'Man Fund - sandbox'!E$9,FALSE)</f>
        <v>870</v>
      </c>
      <c r="F15" s="78"/>
      <c r="G15" s="78">
        <f>VLOOKUP($A15,Data_Drop_History!$A:$Q,'Man Fund - sandbox'!G$9,FALSE)</f>
        <v>853</v>
      </c>
      <c r="H15" s="77"/>
      <c r="I15" s="79">
        <f>VLOOKUP($A15,Data_Drop_History!$A:$Q,'Man Fund - sandbox'!I$9,FALSE)</f>
        <v>160441.95000000001</v>
      </c>
      <c r="J15" s="79"/>
      <c r="K15" s="79">
        <f>VLOOKUP($A15,Data_Drop_History!$A:$Q,'Man Fund - sandbox'!K$9,FALSE)</f>
        <v>171258.52</v>
      </c>
      <c r="L15" s="79">
        <f t="shared" si="0"/>
        <v>10816.569999999978</v>
      </c>
      <c r="M15" s="79">
        <f>VLOOKUP($A15,Data_Drop_History!$A:$Q,'Man Fund - sandbox'!M$9,FALSE)</f>
        <v>213502.56</v>
      </c>
      <c r="N15" s="79"/>
      <c r="O15" s="115">
        <f>VLOOKUP($A15,Data_Drop_History!$A:$Q,'Man Fund - sandbox'!O$9,FALSE)</f>
        <v>198593.07</v>
      </c>
      <c r="P15" s="79"/>
      <c r="Q15" s="79">
        <f>VLOOKUP($A15,Data_Drop_History!$A:$Q,'Man Fund - sandbox'!Q$9,FALSE)</f>
        <v>228.27</v>
      </c>
      <c r="R15" s="79"/>
      <c r="S15" s="116">
        <f t="shared" si="1"/>
        <v>0.93016716052491366</v>
      </c>
      <c r="T15" s="212" t="s">
        <v>522</v>
      </c>
      <c r="U15" s="226">
        <v>2015</v>
      </c>
      <c r="V15" s="222">
        <f t="shared" si="2"/>
        <v>213502.56</v>
      </c>
      <c r="W15" s="223">
        <f>AG15</f>
        <v>50963.570000000007</v>
      </c>
      <c r="X15" s="222">
        <f t="shared" si="4"/>
        <v>10816.569999999978</v>
      </c>
      <c r="Y15" s="222">
        <f t="shared" si="5"/>
        <v>61780.139999999985</v>
      </c>
      <c r="Z15" s="227"/>
      <c r="AA15" s="224">
        <f>AVERAGE(V12:V14)</f>
        <v>145900.34</v>
      </c>
      <c r="AB15" s="228">
        <v>2</v>
      </c>
      <c r="AC15" s="224">
        <f>AA15*AB15</f>
        <v>291800.68</v>
      </c>
      <c r="AD15" s="229" t="str">
        <f>CONCATENATE(U15-1," Fund Balance")</f>
        <v>2014 Fund Balance</v>
      </c>
      <c r="AE15" s="225">
        <f>AH14</f>
        <v>240837.11</v>
      </c>
      <c r="AF15" s="240" t="str">
        <f>IF(AC15&gt;AE15,"Y","N")</f>
        <v>Y</v>
      </c>
      <c r="AG15" s="225">
        <f>IF(AF15="N",0,AC15-AE15)</f>
        <v>50963.570000000007</v>
      </c>
      <c r="AH15" s="225">
        <f>AH14+AG15+X15-V15</f>
        <v>89114.69</v>
      </c>
      <c r="AI15" s="141"/>
      <c r="AJ15" s="138"/>
      <c r="AK15" s="138"/>
      <c r="AL15" s="138"/>
      <c r="AM15" s="139"/>
    </row>
    <row r="16" spans="1:39" ht="21" customHeight="1" x14ac:dyDescent="0.2">
      <c r="A16" s="35" t="str">
        <f t="shared" si="8"/>
        <v>2016_1791</v>
      </c>
      <c r="C16" s="84">
        <f t="shared" si="7"/>
        <v>2016</v>
      </c>
      <c r="D16" s="77"/>
      <c r="E16" s="78">
        <f>VLOOKUP($A16,Data_Drop_History!$A:$Q,'Man Fund - sandbox'!E$9,FALSE)</f>
        <v>899.7</v>
      </c>
      <c r="F16" s="78"/>
      <c r="G16" s="78">
        <f>VLOOKUP($A16,Data_Drop_History!$A:$Q,'Man Fund - sandbox'!G$9,FALSE)</f>
        <v>889.7</v>
      </c>
      <c r="H16" s="77"/>
      <c r="I16" s="79">
        <f>VLOOKUP($A16,Data_Drop_History!$A:$Q,'Man Fund - sandbox'!I$9,FALSE)</f>
        <v>170496.1</v>
      </c>
      <c r="J16" s="79"/>
      <c r="K16" s="79">
        <f>VLOOKUP($A16,Data_Drop_History!$A:$Q,'Man Fund - sandbox'!K$9,FALSE)</f>
        <v>189521.19</v>
      </c>
      <c r="L16" s="79">
        <f t="shared" si="0"/>
        <v>19025.089999999997</v>
      </c>
      <c r="M16" s="79">
        <f>VLOOKUP($A16,Data_Drop_History!$A:$Q,'Man Fund - sandbox'!M$9,FALSE)</f>
        <v>236394.03</v>
      </c>
      <c r="N16" s="79"/>
      <c r="O16" s="115">
        <f>VLOOKUP($A16,Data_Drop_History!$A:$Q,'Man Fund - sandbox'!O$9,FALSE)</f>
        <v>151720.23000000001</v>
      </c>
      <c r="P16" s="79"/>
      <c r="Q16" s="79">
        <f>VLOOKUP($A16,Data_Drop_History!$A:$Q,'Man Fund - sandbox'!Q$9,FALSE)</f>
        <v>168.63</v>
      </c>
      <c r="R16" s="79"/>
      <c r="S16" s="116">
        <f t="shared" si="1"/>
        <v>0.64181075131212073</v>
      </c>
      <c r="T16" s="212"/>
      <c r="U16" s="226">
        <v>2016</v>
      </c>
      <c r="V16" s="222">
        <f t="shared" si="2"/>
        <v>236394.03</v>
      </c>
      <c r="W16" s="223">
        <f t="shared" ref="W16:W24" si="9">AG16</f>
        <v>260960.10333333327</v>
      </c>
      <c r="X16" s="222">
        <f t="shared" si="4"/>
        <v>19025.089999999997</v>
      </c>
      <c r="Y16" s="222">
        <f t="shared" si="5"/>
        <v>279985.19333333324</v>
      </c>
      <c r="Z16" s="227"/>
      <c r="AA16" s="224">
        <f t="shared" ref="AA16:AA22" si="10">AVERAGE(V13:V15)</f>
        <v>175037.39666666664</v>
      </c>
      <c r="AB16" s="228">
        <v>2</v>
      </c>
      <c r="AC16" s="224">
        <f t="shared" ref="AC16:AC24" si="11">AA16*AB16</f>
        <v>350074.79333333328</v>
      </c>
      <c r="AD16" s="229" t="str">
        <f t="shared" ref="AD16:AD24" si="12">CONCATENATE(U16-1," Fund Balance")</f>
        <v>2015 Fund Balance</v>
      </c>
      <c r="AE16" s="225">
        <f t="shared" ref="AE16:AE24" si="13">AH15</f>
        <v>89114.69</v>
      </c>
      <c r="AF16" s="240" t="str">
        <f t="shared" ref="AF16:AF24" si="14">IF(AC16&gt;AE16,"Y","N")</f>
        <v>Y</v>
      </c>
      <c r="AG16" s="225">
        <f t="shared" ref="AG16:AG24" si="15">IF(AF16="N",0,AC16-AE16)</f>
        <v>260960.10333333327</v>
      </c>
      <c r="AH16" s="225">
        <f t="shared" ref="AH16:AH24" si="16">AH15+AG16+X16-V16</f>
        <v>132705.8533333333</v>
      </c>
      <c r="AI16" s="141"/>
      <c r="AJ16" s="138"/>
      <c r="AK16" s="138"/>
      <c r="AL16" s="138"/>
      <c r="AM16" s="139"/>
    </row>
    <row r="17" spans="1:39" ht="21" customHeight="1" x14ac:dyDescent="0.2">
      <c r="A17" s="35" t="str">
        <f t="shared" si="8"/>
        <v>2017_1791</v>
      </c>
      <c r="C17" s="84">
        <f t="shared" si="7"/>
        <v>2017</v>
      </c>
      <c r="D17" s="77"/>
      <c r="E17" s="78">
        <f>VLOOKUP($A17,Data_Drop_History!$A:$Q,'Man Fund - sandbox'!E$9,FALSE)</f>
        <v>885.2</v>
      </c>
      <c r="F17" s="78"/>
      <c r="G17" s="78">
        <f>VLOOKUP($A17,Data_Drop_History!$A:$Q,'Man Fund - sandbox'!G$9,FALSE)</f>
        <v>888.2</v>
      </c>
      <c r="H17" s="77"/>
      <c r="I17" s="79">
        <f>VLOOKUP($A17,Data_Drop_History!$A:$Q,'Man Fund - sandbox'!I$9,FALSE)</f>
        <v>180637.59</v>
      </c>
      <c r="J17" s="79"/>
      <c r="K17" s="79">
        <f>VLOOKUP($A17,Data_Drop_History!$A:$Q,'Man Fund - sandbox'!K$9,FALSE)</f>
        <v>201766.23</v>
      </c>
      <c r="L17" s="79">
        <f t="shared" si="0"/>
        <v>21128.640000000014</v>
      </c>
      <c r="M17" s="79">
        <f>VLOOKUP($A17,Data_Drop_History!$A:$Q,'Man Fund - sandbox'!M$9,FALSE)</f>
        <v>228479.45</v>
      </c>
      <c r="N17" s="79"/>
      <c r="O17" s="115">
        <f>VLOOKUP($A17,Data_Drop_History!$A:$Q,'Man Fund - sandbox'!O$9,FALSE)</f>
        <v>125007.01</v>
      </c>
      <c r="P17" s="79"/>
      <c r="Q17" s="79">
        <f>VLOOKUP($A17,Data_Drop_History!$A:$Q,'Man Fund - sandbox'!Q$9,FALSE)</f>
        <v>141.22</v>
      </c>
      <c r="R17" s="79"/>
      <c r="S17" s="116">
        <f t="shared" si="1"/>
        <v>0.54712583560578421</v>
      </c>
      <c r="T17" s="212"/>
      <c r="U17" s="226">
        <v>2017</v>
      </c>
      <c r="V17" s="222">
        <f t="shared" si="2"/>
        <v>228479.45</v>
      </c>
      <c r="W17" s="223">
        <f t="shared" si="9"/>
        <v>281859.9933333334</v>
      </c>
      <c r="X17" s="222">
        <f t="shared" si="4"/>
        <v>21128.640000000014</v>
      </c>
      <c r="Y17" s="222">
        <f t="shared" si="5"/>
        <v>302988.63333333342</v>
      </c>
      <c r="Z17" s="227"/>
      <c r="AA17" s="224">
        <f t="shared" si="10"/>
        <v>207282.92333333334</v>
      </c>
      <c r="AB17" s="228">
        <v>2</v>
      </c>
      <c r="AC17" s="224">
        <f t="shared" si="11"/>
        <v>414565.84666666668</v>
      </c>
      <c r="AD17" s="229" t="str">
        <f t="shared" si="12"/>
        <v>2016 Fund Balance</v>
      </c>
      <c r="AE17" s="225">
        <f>AH16</f>
        <v>132705.8533333333</v>
      </c>
      <c r="AF17" s="240" t="str">
        <f t="shared" si="14"/>
        <v>Y</v>
      </c>
      <c r="AG17" s="225">
        <f t="shared" si="15"/>
        <v>281859.9933333334</v>
      </c>
      <c r="AH17" s="225">
        <f t="shared" si="16"/>
        <v>207215.03666666668</v>
      </c>
      <c r="AI17" s="141"/>
      <c r="AJ17" s="138"/>
      <c r="AK17" s="138"/>
      <c r="AL17" s="138"/>
      <c r="AM17" s="139"/>
    </row>
    <row r="18" spans="1:39" ht="21" customHeight="1" x14ac:dyDescent="0.2">
      <c r="A18" s="35" t="str">
        <f t="shared" si="8"/>
        <v>2018_1791</v>
      </c>
      <c r="C18" s="84">
        <f t="shared" si="7"/>
        <v>2018</v>
      </c>
      <c r="D18" s="77"/>
      <c r="E18" s="78">
        <f>VLOOKUP($A18,Data_Drop_History!$A:$Q,'Man Fund - sandbox'!E$9,FALSE)</f>
        <v>882.2</v>
      </c>
      <c r="F18" s="78"/>
      <c r="G18" s="78">
        <f>VLOOKUP($A18,Data_Drop_History!$A:$Q,'Man Fund - sandbox'!G$9,FALSE)</f>
        <v>882.2</v>
      </c>
      <c r="H18" s="77"/>
      <c r="I18" s="79">
        <f>VLOOKUP($A18,Data_Drop_History!$A:$Q,'Man Fund - sandbox'!I$9,FALSE)</f>
        <v>225564.56</v>
      </c>
      <c r="J18" s="79"/>
      <c r="K18" s="79">
        <f>VLOOKUP($A18,Data_Drop_History!$A:$Q,'Man Fund - sandbox'!K$9,FALSE)</f>
        <v>243000.33</v>
      </c>
      <c r="L18" s="79">
        <f t="shared" si="0"/>
        <v>17435.76999999999</v>
      </c>
      <c r="M18" s="79">
        <f>VLOOKUP($A18,Data_Drop_History!$A:$Q,'Man Fund - sandbox'!M$9,FALSE)</f>
        <v>216405.21</v>
      </c>
      <c r="N18" s="79"/>
      <c r="O18" s="115">
        <f>VLOOKUP($A18,Data_Drop_History!$A:$Q,'Man Fund - sandbox'!O$9,FALSE)</f>
        <v>151602.13</v>
      </c>
      <c r="P18" s="79"/>
      <c r="Q18" s="79">
        <f>VLOOKUP($A18,Data_Drop_History!$A:$Q,'Man Fund - sandbox'!Q$9,FALSE)</f>
        <v>171.85</v>
      </c>
      <c r="R18" s="79"/>
      <c r="S18" s="116">
        <f t="shared" si="1"/>
        <v>0.70054750530266818</v>
      </c>
      <c r="T18" s="212"/>
      <c r="U18" s="226">
        <v>2018</v>
      </c>
      <c r="V18" s="222">
        <f t="shared" si="2"/>
        <v>216405.21</v>
      </c>
      <c r="W18" s="223">
        <f t="shared" si="9"/>
        <v>245035.65666666668</v>
      </c>
      <c r="X18" s="222">
        <f t="shared" si="4"/>
        <v>17435.76999999999</v>
      </c>
      <c r="Y18" s="222">
        <f t="shared" si="5"/>
        <v>262471.42666666664</v>
      </c>
      <c r="Z18" s="227"/>
      <c r="AA18" s="224">
        <f t="shared" si="10"/>
        <v>226125.34666666668</v>
      </c>
      <c r="AB18" s="228">
        <v>2</v>
      </c>
      <c r="AC18" s="224">
        <f t="shared" si="11"/>
        <v>452250.69333333336</v>
      </c>
      <c r="AD18" s="229" t="str">
        <f t="shared" si="12"/>
        <v>2017 Fund Balance</v>
      </c>
      <c r="AE18" s="225">
        <f t="shared" si="13"/>
        <v>207215.03666666668</v>
      </c>
      <c r="AF18" s="240" t="str">
        <f t="shared" si="14"/>
        <v>Y</v>
      </c>
      <c r="AG18" s="225">
        <f t="shared" si="15"/>
        <v>245035.65666666668</v>
      </c>
      <c r="AH18" s="225">
        <f t="shared" si="16"/>
        <v>253281.25333333338</v>
      </c>
      <c r="AI18" s="141"/>
      <c r="AJ18" s="138"/>
      <c r="AK18" s="138"/>
      <c r="AL18" s="138"/>
      <c r="AM18" s="139"/>
    </row>
    <row r="19" spans="1:39" ht="21" customHeight="1" x14ac:dyDescent="0.2">
      <c r="A19" s="35" t="str">
        <f t="shared" si="8"/>
        <v>2019_1791</v>
      </c>
      <c r="C19" s="84">
        <f t="shared" si="7"/>
        <v>2019</v>
      </c>
      <c r="D19" s="77"/>
      <c r="E19" s="78">
        <f>VLOOKUP($A19,Data_Drop_History!$A:$Q,'Man Fund - sandbox'!E$9,FALSE)</f>
        <v>867.7</v>
      </c>
      <c r="F19" s="78"/>
      <c r="G19" s="78">
        <f>VLOOKUP($A19,Data_Drop_History!$A:$Q,'Man Fund - sandbox'!G$9,FALSE)</f>
        <v>874.7</v>
      </c>
      <c r="H19" s="77"/>
      <c r="I19" s="79">
        <f>VLOOKUP($A19,Data_Drop_History!$A:$Q,'Man Fund - sandbox'!I$9,FALSE)</f>
        <v>235663.63</v>
      </c>
      <c r="J19" s="79"/>
      <c r="K19" s="79">
        <f>VLOOKUP($A19,Data_Drop_History!$A:$Q,'Man Fund - sandbox'!K$9,FALSE)</f>
        <v>241128.56</v>
      </c>
      <c r="L19" s="79">
        <f t="shared" si="0"/>
        <v>5464.929999999993</v>
      </c>
      <c r="M19" s="79">
        <f>VLOOKUP($A19,Data_Drop_History!$A:$Q,'Man Fund - sandbox'!M$9,FALSE)</f>
        <v>202567.4</v>
      </c>
      <c r="N19" s="79"/>
      <c r="O19" s="115">
        <f>VLOOKUP($A19,Data_Drop_History!$A:$Q,'Man Fund - sandbox'!O$9,FALSE)</f>
        <v>190163.29</v>
      </c>
      <c r="P19" s="79"/>
      <c r="Q19" s="79">
        <f>VLOOKUP($A19,Data_Drop_History!$A:$Q,'Man Fund - sandbox'!Q$9,FALSE)</f>
        <v>219.16</v>
      </c>
      <c r="R19" s="79"/>
      <c r="S19" s="116">
        <f t="shared" si="1"/>
        <v>0.93876551705753253</v>
      </c>
      <c r="T19" s="212"/>
      <c r="U19" s="226">
        <v>2019</v>
      </c>
      <c r="V19" s="222">
        <f t="shared" si="2"/>
        <v>202567.4</v>
      </c>
      <c r="W19" s="223">
        <f t="shared" si="9"/>
        <v>200904.53999999989</v>
      </c>
      <c r="X19" s="222">
        <f t="shared" si="4"/>
        <v>5464.929999999993</v>
      </c>
      <c r="Y19" s="222">
        <f t="shared" si="5"/>
        <v>206369.46999999988</v>
      </c>
      <c r="Z19" s="227"/>
      <c r="AA19" s="224">
        <f t="shared" si="10"/>
        <v>227092.89666666664</v>
      </c>
      <c r="AB19" s="228">
        <v>2</v>
      </c>
      <c r="AC19" s="224">
        <f t="shared" si="11"/>
        <v>454185.79333333328</v>
      </c>
      <c r="AD19" s="229" t="str">
        <f t="shared" si="12"/>
        <v>2018 Fund Balance</v>
      </c>
      <c r="AE19" s="225">
        <f t="shared" si="13"/>
        <v>253281.25333333338</v>
      </c>
      <c r="AF19" s="240" t="str">
        <f t="shared" si="14"/>
        <v>Y</v>
      </c>
      <c r="AG19" s="225">
        <f t="shared" si="15"/>
        <v>200904.53999999989</v>
      </c>
      <c r="AH19" s="225">
        <f t="shared" si="16"/>
        <v>257083.32333333328</v>
      </c>
      <c r="AI19" s="141"/>
      <c r="AJ19" s="138"/>
      <c r="AK19" s="138"/>
      <c r="AL19" s="138"/>
      <c r="AM19" s="139"/>
    </row>
    <row r="20" spans="1:39" ht="21" customHeight="1" x14ac:dyDescent="0.2">
      <c r="A20" s="35" t="str">
        <f t="shared" si="8"/>
        <v>2020_1791</v>
      </c>
      <c r="C20" s="84">
        <f t="shared" si="7"/>
        <v>2020</v>
      </c>
      <c r="D20" s="77"/>
      <c r="E20" s="78">
        <f>VLOOKUP($A20,Data_Drop_History!$A:$Q,'Man Fund - sandbox'!E$9,FALSE)</f>
        <v>872.1</v>
      </c>
      <c r="F20" s="78"/>
      <c r="G20" s="78">
        <f>VLOOKUP($A20,Data_Drop_History!$A:$Q,'Man Fund - sandbox'!G$9,FALSE)</f>
        <v>896.1</v>
      </c>
      <c r="H20" s="77"/>
      <c r="I20" s="79">
        <f>VLOOKUP($A20,Data_Drop_History!$A:$Q,'Man Fund - sandbox'!I$9,FALSE)</f>
        <v>259521.51</v>
      </c>
      <c r="J20" s="79"/>
      <c r="K20" s="79">
        <f>VLOOKUP($A20,Data_Drop_History!$A:$Q,'Man Fund - sandbox'!K$9,FALSE)</f>
        <v>262998.52</v>
      </c>
      <c r="L20" s="79">
        <f>IFERROR(K20-I20,K20)</f>
        <v>3477.0100000000093</v>
      </c>
      <c r="M20" s="79">
        <f>VLOOKUP($A20,Data_Drop_History!$A:$Q,'Man Fund - sandbox'!M$9,FALSE)</f>
        <v>239388.18</v>
      </c>
      <c r="N20" s="79"/>
      <c r="O20" s="115">
        <f>VLOOKUP($A20,Data_Drop_History!$A:$Q,'Man Fund - sandbox'!O$9,FALSE)</f>
        <v>213773.63</v>
      </c>
      <c r="P20" s="79"/>
      <c r="Q20" s="79">
        <f>VLOOKUP($A20,Data_Drop_History!$A:$Q,'Man Fund - sandbox'!Q$9,FALSE)</f>
        <v>245.13</v>
      </c>
      <c r="R20" s="79"/>
      <c r="S20" s="116">
        <f t="shared" si="1"/>
        <v>0.89299993842636682</v>
      </c>
      <c r="T20" s="212"/>
      <c r="U20" s="226">
        <v>2020</v>
      </c>
      <c r="V20" s="222">
        <f t="shared" si="2"/>
        <v>239388.18</v>
      </c>
      <c r="W20" s="223">
        <f t="shared" si="9"/>
        <v>174551.38333333345</v>
      </c>
      <c r="X20" s="222">
        <f t="shared" si="4"/>
        <v>3477.0100000000093</v>
      </c>
      <c r="Y20" s="222">
        <f t="shared" si="5"/>
        <v>178028.39333333346</v>
      </c>
      <c r="Z20" s="227"/>
      <c r="AA20" s="224">
        <f t="shared" si="10"/>
        <v>215817.35333333336</v>
      </c>
      <c r="AB20" s="228">
        <v>2</v>
      </c>
      <c r="AC20" s="224">
        <f t="shared" si="11"/>
        <v>431634.70666666672</v>
      </c>
      <c r="AD20" s="229" t="str">
        <f t="shared" si="12"/>
        <v>2019 Fund Balance</v>
      </c>
      <c r="AE20" s="225">
        <f t="shared" si="13"/>
        <v>257083.32333333328</v>
      </c>
      <c r="AF20" s="240" t="str">
        <f t="shared" si="14"/>
        <v>Y</v>
      </c>
      <c r="AG20" s="225">
        <f t="shared" si="15"/>
        <v>174551.38333333345</v>
      </c>
      <c r="AH20" s="225">
        <f t="shared" si="16"/>
        <v>195723.53666666674</v>
      </c>
      <c r="AI20" s="141"/>
      <c r="AJ20" s="138"/>
      <c r="AK20" s="138"/>
      <c r="AL20" s="138"/>
      <c r="AM20" s="139"/>
    </row>
    <row r="21" spans="1:39" ht="21" customHeight="1" x14ac:dyDescent="0.2">
      <c r="A21" s="35" t="str">
        <f>CONCATENATE(C21,"_",$A$6)</f>
        <v>2021_1791</v>
      </c>
      <c r="C21" s="84">
        <f t="shared" si="7"/>
        <v>2021</v>
      </c>
      <c r="D21" s="77"/>
      <c r="E21" s="78">
        <f>VLOOKUP($A21,Data_Drop_History!$A:$Q,'Man Fund - sandbox'!E$9,FALSE)</f>
        <v>868.7</v>
      </c>
      <c r="F21" s="78"/>
      <c r="G21" s="78">
        <f>VLOOKUP($A21,Data_Drop_History!$A:$Q,'Man Fund - sandbox'!G$9,FALSE)</f>
        <v>886.7</v>
      </c>
      <c r="H21" s="77"/>
      <c r="I21" s="79">
        <f>VLOOKUP($A21,Data_Drop_History!$A:$Q,'Man Fund - sandbox'!I$9,FALSE)</f>
        <v>450948.54</v>
      </c>
      <c r="J21" s="79"/>
      <c r="K21" s="79">
        <f>VLOOKUP($A21,Data_Drop_History!$A:$Q,'Man Fund - sandbox'!K$9,FALSE)</f>
        <v>457527.05</v>
      </c>
      <c r="L21" s="79">
        <f t="shared" ref="L21:L24" si="17">IFERROR(K21-I21,K21)</f>
        <v>6578.5100000000093</v>
      </c>
      <c r="M21" s="79">
        <f>VLOOKUP($A21,Data_Drop_History!$A:$Q,'Man Fund - sandbox'!M$9,FALSE)</f>
        <v>377912.72</v>
      </c>
      <c r="N21" s="79"/>
      <c r="O21" s="115">
        <f>VLOOKUP($A21,Data_Drop_History!$A:$Q,'Man Fund - sandbox'!O$9,FALSE)</f>
        <v>293387.96000000002</v>
      </c>
      <c r="P21" s="79"/>
      <c r="Q21" s="79" t="e">
        <f>VLOOKUP($B21,Data_Drop_History!$A:$Q,'Man Fund - sandbox'!Q$9,FALSE)</f>
        <v>#N/A</v>
      </c>
      <c r="R21" s="79"/>
      <c r="S21" s="116">
        <f t="shared" si="1"/>
        <v>0.77633788034443518</v>
      </c>
      <c r="T21" s="212"/>
      <c r="U21" s="226">
        <v>2021</v>
      </c>
      <c r="V21" s="222">
        <f t="shared" si="2"/>
        <v>377912.72</v>
      </c>
      <c r="W21" s="223">
        <f t="shared" si="9"/>
        <v>243183.65666666662</v>
      </c>
      <c r="X21" s="222">
        <f t="shared" si="4"/>
        <v>6578.5100000000093</v>
      </c>
      <c r="Y21" s="222">
        <f t="shared" si="5"/>
        <v>249762.16666666663</v>
      </c>
      <c r="Z21" s="227"/>
      <c r="AA21" s="224">
        <f t="shared" si="10"/>
        <v>219453.59666666668</v>
      </c>
      <c r="AB21" s="228">
        <v>2</v>
      </c>
      <c r="AC21" s="224">
        <f t="shared" si="11"/>
        <v>438907.19333333336</v>
      </c>
      <c r="AD21" s="229" t="str">
        <f t="shared" si="12"/>
        <v>2020 Fund Balance</v>
      </c>
      <c r="AE21" s="225">
        <f t="shared" si="13"/>
        <v>195723.53666666674</v>
      </c>
      <c r="AF21" s="240" t="str">
        <f t="shared" si="14"/>
        <v>Y</v>
      </c>
      <c r="AG21" s="225">
        <f t="shared" si="15"/>
        <v>243183.65666666662</v>
      </c>
      <c r="AH21" s="225">
        <f t="shared" si="16"/>
        <v>67572.983333333395</v>
      </c>
      <c r="AI21" s="141"/>
      <c r="AJ21" s="138"/>
      <c r="AK21" s="138"/>
      <c r="AL21" s="138"/>
      <c r="AM21" s="139"/>
    </row>
    <row r="22" spans="1:39" ht="21" customHeight="1" x14ac:dyDescent="0.2">
      <c r="A22" s="35" t="str">
        <f t="shared" ref="A22:A24" si="18">CONCATENATE(C22,"_",$A$6)</f>
        <v>2022_1791</v>
      </c>
      <c r="C22" s="84">
        <f t="shared" si="7"/>
        <v>2022</v>
      </c>
      <c r="D22" s="77"/>
      <c r="E22" s="78">
        <f>VLOOKUP($A22,Data_Drop_History!$A:$Q,'Man Fund - sandbox'!E$9,FALSE)</f>
        <v>875.7</v>
      </c>
      <c r="F22" s="78"/>
      <c r="G22" s="78">
        <f>VLOOKUP($A22,Data_Drop_History!$A:$Q,'Man Fund - sandbox'!G$9,FALSE)</f>
        <v>891.7</v>
      </c>
      <c r="H22" s="77"/>
      <c r="I22" s="79">
        <f>VLOOKUP($A22,Data_Drop_History!$A:$Q,'Man Fund - sandbox'!I$9,FALSE)</f>
        <v>546986.37</v>
      </c>
      <c r="J22" s="79"/>
      <c r="K22" s="79">
        <f>VLOOKUP($A22,Data_Drop_History!$A:$Q,'Man Fund - sandbox'!K$9,FALSE)</f>
        <v>553279.21</v>
      </c>
      <c r="L22" s="79">
        <f t="shared" si="17"/>
        <v>6292.8399999999674</v>
      </c>
      <c r="M22" s="79">
        <f>VLOOKUP($A22,Data_Drop_History!$A:$Q,'Man Fund - sandbox'!M$9,FALSE)</f>
        <v>451827.24</v>
      </c>
      <c r="N22" s="79"/>
      <c r="O22" s="115">
        <f>VLOOKUP($A22,Data_Drop_History!$A:$Q,'Man Fund - sandbox'!O$9,FALSE)</f>
        <v>394839.93</v>
      </c>
      <c r="P22" s="79"/>
      <c r="Q22" s="79" t="e">
        <f>VLOOKUP($B22,Data_Drop_History!$A:$Q,'Man Fund - sandbox'!Q$9,FALSE)</f>
        <v>#N/A</v>
      </c>
      <c r="R22" s="79"/>
      <c r="S22" s="116">
        <f t="shared" si="1"/>
        <v>0.87387367348635292</v>
      </c>
      <c r="T22" s="212"/>
      <c r="U22" s="226">
        <v>2022</v>
      </c>
      <c r="V22" s="222">
        <f t="shared" si="2"/>
        <v>451827.24</v>
      </c>
      <c r="W22" s="223">
        <f t="shared" si="9"/>
        <v>479005.88333333319</v>
      </c>
      <c r="X22" s="222">
        <f t="shared" si="4"/>
        <v>6292.8399999999674</v>
      </c>
      <c r="Y22" s="222">
        <f t="shared" si="5"/>
        <v>485298.72333333315</v>
      </c>
      <c r="Z22" s="227"/>
      <c r="AA22" s="224">
        <f t="shared" si="10"/>
        <v>273289.43333333329</v>
      </c>
      <c r="AB22" s="228">
        <v>2</v>
      </c>
      <c r="AC22" s="224">
        <f t="shared" si="11"/>
        <v>546578.86666666658</v>
      </c>
      <c r="AD22" s="229" t="str">
        <f t="shared" si="12"/>
        <v>2021 Fund Balance</v>
      </c>
      <c r="AE22" s="225">
        <f t="shared" si="13"/>
        <v>67572.983333333395</v>
      </c>
      <c r="AF22" s="240" t="str">
        <f t="shared" si="14"/>
        <v>Y</v>
      </c>
      <c r="AG22" s="225">
        <f t="shared" si="15"/>
        <v>479005.88333333319</v>
      </c>
      <c r="AH22" s="225">
        <f t="shared" si="16"/>
        <v>101044.46666666656</v>
      </c>
      <c r="AI22" s="141"/>
      <c r="AJ22" s="138"/>
      <c r="AK22" s="138"/>
      <c r="AL22" s="138"/>
      <c r="AM22" s="139"/>
    </row>
    <row r="23" spans="1:39" ht="21" customHeight="1" x14ac:dyDescent="0.2">
      <c r="A23" s="35" t="str">
        <f t="shared" si="18"/>
        <v>2023_1791</v>
      </c>
      <c r="C23" s="84">
        <f t="shared" si="7"/>
        <v>2023</v>
      </c>
      <c r="D23" s="77"/>
      <c r="E23" s="78">
        <f>VLOOKUP($A23,Data_Drop_History!$A:$Q,'Man Fund - sandbox'!E$9,FALSE)</f>
        <v>876.2</v>
      </c>
      <c r="F23" s="78"/>
      <c r="G23" s="78">
        <f>VLOOKUP($A23,Data_Drop_History!$A:$Q,'Man Fund - sandbox'!G$9,FALSE)</f>
        <v>911.2</v>
      </c>
      <c r="H23" s="77"/>
      <c r="I23" s="79">
        <f>VLOOKUP($A23,Data_Drop_History!$A:$Q,'Man Fund - sandbox'!I$9,FALSE)</f>
        <v>450766.28</v>
      </c>
      <c r="J23" s="79"/>
      <c r="K23" s="79">
        <f>VLOOKUP($A23,Data_Drop_History!$A:$Q,'Man Fund - sandbox'!K$9,FALSE)</f>
        <v>454513.36</v>
      </c>
      <c r="L23" s="79"/>
      <c r="M23" s="79">
        <f>VLOOKUP($A23,Data_Drop_History!$A:$Q,'Man Fund - sandbox'!M$9,FALSE)</f>
        <v>667769.24</v>
      </c>
      <c r="N23" s="79"/>
      <c r="O23" s="115">
        <f>VLOOKUP($A23,Data_Drop_History!$A:$Q,'Man Fund - sandbox'!O$9,FALSE)</f>
        <v>181584.05</v>
      </c>
      <c r="P23" s="79"/>
      <c r="Q23" s="79" t="e">
        <f>VLOOKUP($B23,Data_Drop_History!$A:$Q,'Man Fund - sandbox'!Q$9,FALSE)</f>
        <v>#N/A</v>
      </c>
      <c r="R23" s="79"/>
      <c r="S23" s="116">
        <f t="shared" si="1"/>
        <v>0.27192634689192929</v>
      </c>
      <c r="T23" s="212"/>
      <c r="U23" s="226">
        <v>2023</v>
      </c>
      <c r="V23" s="222">
        <f t="shared" ref="V23" si="19">M23</f>
        <v>667769.24</v>
      </c>
      <c r="W23" s="223">
        <f t="shared" ref="W23" si="20">AG23</f>
        <v>611707.62666666671</v>
      </c>
      <c r="X23" s="222">
        <f t="shared" ref="X23" si="21">L23</f>
        <v>0</v>
      </c>
      <c r="Y23" s="222">
        <f t="shared" ref="Y23" si="22">W23+X23</f>
        <v>611707.62666666671</v>
      </c>
      <c r="Z23" s="267"/>
      <c r="AA23" s="224">
        <f t="shared" ref="AA23" si="23">AVERAGE(V20:V22)</f>
        <v>356376.04666666663</v>
      </c>
      <c r="AB23" s="228">
        <v>2</v>
      </c>
      <c r="AC23" s="224">
        <f t="shared" si="11"/>
        <v>712752.09333333327</v>
      </c>
      <c r="AD23" s="229" t="str">
        <f t="shared" si="12"/>
        <v>2022 Fund Balance</v>
      </c>
      <c r="AE23" s="225">
        <f t="shared" si="13"/>
        <v>101044.46666666656</v>
      </c>
      <c r="AF23" s="240" t="str">
        <f t="shared" si="14"/>
        <v>Y</v>
      </c>
      <c r="AG23" s="225">
        <f t="shared" si="15"/>
        <v>611707.62666666671</v>
      </c>
      <c r="AH23" s="225">
        <f t="shared" si="16"/>
        <v>44982.853333333274</v>
      </c>
      <c r="AI23" s="141"/>
      <c r="AJ23" s="138"/>
      <c r="AK23" s="138"/>
      <c r="AL23" s="138"/>
      <c r="AM23" s="139"/>
    </row>
    <row r="24" spans="1:39" ht="21" customHeight="1" thickBot="1" x14ac:dyDescent="0.25">
      <c r="A24" s="35" t="str">
        <f t="shared" si="18"/>
        <v>2024_1791</v>
      </c>
      <c r="C24" s="84">
        <f t="shared" si="7"/>
        <v>2024</v>
      </c>
      <c r="D24" s="77"/>
      <c r="E24" s="78">
        <f>VLOOKUP($A24,Data_Drop_History!$A:$Q,'Man Fund - sandbox'!E$9,FALSE)</f>
        <v>872.5</v>
      </c>
      <c r="F24" s="78"/>
      <c r="G24" s="78">
        <f>VLOOKUP($A24,Data_Drop_History!$A:$Q,'Man Fund - sandbox'!G$9,FALSE)</f>
        <v>912.6</v>
      </c>
      <c r="H24" s="77"/>
      <c r="I24" s="79">
        <f>VLOOKUP($A24,Data_Drop_History!$A:$Q,'Man Fund - sandbox'!I$9,FALSE)</f>
        <v>500571.45</v>
      </c>
      <c r="J24" s="79"/>
      <c r="K24" s="79">
        <f>VLOOKUP($A24,Data_Drop_History!$A:$Q,'Man Fund - sandbox'!K$9,FALSE)</f>
        <v>509275.99</v>
      </c>
      <c r="L24" s="79">
        <f t="shared" si="17"/>
        <v>8704.539999999979</v>
      </c>
      <c r="M24" s="79">
        <f>VLOOKUP($A24,Data_Drop_History!$A:$Q,'Man Fund - sandbox'!M$9,FALSE)</f>
        <v>506497.22</v>
      </c>
      <c r="N24" s="79"/>
      <c r="O24" s="115">
        <f>VLOOKUP($A24,Data_Drop_History!$A:$Q,'Man Fund - sandbox'!O$9,FALSE)</f>
        <v>184362.82</v>
      </c>
      <c r="P24" s="79"/>
      <c r="Q24" s="79" t="e">
        <f>VLOOKUP($B24,Data_Drop_History!$A:$Q,'Man Fund - sandbox'!Q$9,FALSE)</f>
        <v>#N/A</v>
      </c>
      <c r="R24" s="79"/>
      <c r="S24" s="116">
        <f t="shared" si="1"/>
        <v>0.36399571946317894</v>
      </c>
      <c r="T24" s="212"/>
      <c r="U24" s="226">
        <v>2024</v>
      </c>
      <c r="V24" s="230">
        <f t="shared" si="2"/>
        <v>506497.22</v>
      </c>
      <c r="W24" s="231">
        <f t="shared" si="9"/>
        <v>667769.24</v>
      </c>
      <c r="X24" s="230">
        <f t="shared" si="4"/>
        <v>8704.539999999979</v>
      </c>
      <c r="Y24" s="230">
        <f t="shared" si="5"/>
        <v>676473.78</v>
      </c>
      <c r="Z24" s="264"/>
      <c r="AA24" s="265">
        <f>AVERAGE(V20:V22)</f>
        <v>356376.04666666663</v>
      </c>
      <c r="AB24" s="228">
        <v>2</v>
      </c>
      <c r="AC24" s="265">
        <f t="shared" si="11"/>
        <v>712752.09333333327</v>
      </c>
      <c r="AD24" s="229" t="str">
        <f t="shared" si="12"/>
        <v>2023 Fund Balance</v>
      </c>
      <c r="AE24" s="225">
        <f t="shared" si="13"/>
        <v>44982.853333333274</v>
      </c>
      <c r="AF24" s="240" t="str">
        <f t="shared" si="14"/>
        <v>Y</v>
      </c>
      <c r="AG24" s="225">
        <f t="shared" si="15"/>
        <v>667769.24</v>
      </c>
      <c r="AH24" s="225">
        <f t="shared" si="16"/>
        <v>214959.41333333333</v>
      </c>
      <c r="AI24" s="141"/>
      <c r="AJ24" s="138"/>
      <c r="AK24" s="138"/>
      <c r="AL24" s="138"/>
      <c r="AM24" s="139"/>
    </row>
    <row r="25" spans="1:39" ht="13.5" thickTop="1" x14ac:dyDescent="0.2">
      <c r="C25" s="41"/>
      <c r="AA25" s="139"/>
      <c r="AB25" s="139"/>
      <c r="AC25" s="141"/>
      <c r="AD25" s="141"/>
      <c r="AE25" s="200"/>
      <c r="AF25" s="242"/>
      <c r="AG25" s="200"/>
      <c r="AH25" s="200"/>
      <c r="AI25" s="141"/>
      <c r="AJ25" s="138"/>
      <c r="AK25" s="138"/>
      <c r="AL25" s="138"/>
      <c r="AM25" s="139"/>
    </row>
    <row r="26" spans="1:39" x14ac:dyDescent="0.2">
      <c r="AA26" s="139"/>
      <c r="AB26" s="139"/>
      <c r="AC26" s="141"/>
      <c r="AD26" s="141"/>
      <c r="AE26" s="200"/>
      <c r="AF26" s="242"/>
      <c r="AG26" s="200"/>
      <c r="AH26" s="200"/>
      <c r="AI26" s="141"/>
      <c r="AJ26" s="138"/>
      <c r="AK26" s="138"/>
      <c r="AL26" s="138"/>
      <c r="AM26" s="139"/>
    </row>
    <row r="27" spans="1:39" x14ac:dyDescent="0.2">
      <c r="AA27" s="139"/>
      <c r="AB27" s="139"/>
      <c r="AC27" s="141"/>
      <c r="AD27" s="141"/>
      <c r="AE27" s="200"/>
      <c r="AF27" s="242"/>
      <c r="AG27" s="200"/>
      <c r="AH27" s="200"/>
      <c r="AI27" s="141"/>
      <c r="AJ27" s="138"/>
      <c r="AK27" s="138"/>
      <c r="AL27" s="138"/>
      <c r="AM27" s="139"/>
    </row>
    <row r="28" spans="1:39" x14ac:dyDescent="0.2">
      <c r="AA28" s="139"/>
      <c r="AB28" s="139"/>
      <c r="AC28" s="141"/>
      <c r="AD28" s="141"/>
      <c r="AE28" s="200"/>
      <c r="AF28" s="242"/>
      <c r="AG28" s="200"/>
      <c r="AH28" s="200"/>
      <c r="AI28" s="141"/>
      <c r="AJ28" s="138"/>
      <c r="AK28" s="138"/>
      <c r="AL28" s="138"/>
      <c r="AM28" s="139"/>
    </row>
    <row r="29" spans="1:39" x14ac:dyDescent="0.2">
      <c r="AA29" s="139"/>
      <c r="AB29" s="139"/>
      <c r="AC29" s="141"/>
      <c r="AD29" s="141"/>
      <c r="AE29" s="200"/>
      <c r="AF29" s="242"/>
      <c r="AG29" s="200"/>
      <c r="AH29" s="200"/>
      <c r="AI29" s="141"/>
      <c r="AJ29" s="138"/>
      <c r="AK29" s="138"/>
      <c r="AL29" s="138"/>
      <c r="AM29" s="139"/>
    </row>
    <row r="30" spans="1:39" x14ac:dyDescent="0.2">
      <c r="AA30" s="139"/>
      <c r="AB30" s="139"/>
      <c r="AC30" s="141"/>
      <c r="AD30" s="141"/>
      <c r="AE30" s="200"/>
      <c r="AF30" s="242"/>
      <c r="AG30" s="200"/>
      <c r="AH30" s="200"/>
      <c r="AI30" s="141"/>
      <c r="AJ30" s="138"/>
      <c r="AK30" s="138"/>
      <c r="AL30" s="138"/>
      <c r="AM30" s="139"/>
    </row>
    <row r="31" spans="1:39" x14ac:dyDescent="0.2">
      <c r="AA31" s="145"/>
      <c r="AB31" s="145"/>
      <c r="AC31" s="144"/>
      <c r="AD31" s="144"/>
      <c r="AE31" s="201"/>
      <c r="AF31" s="243"/>
      <c r="AG31" s="201"/>
      <c r="AH31" s="201"/>
      <c r="AI31" s="144"/>
      <c r="AJ31" s="36"/>
      <c r="AK31" s="36"/>
      <c r="AL31" s="36"/>
    </row>
    <row r="32" spans="1:39" x14ac:dyDescent="0.2">
      <c r="AB32" s="213"/>
      <c r="AC32" s="214"/>
      <c r="AD32" s="214"/>
      <c r="AE32" s="215"/>
      <c r="AF32" s="244"/>
      <c r="AG32" s="215"/>
      <c r="AH32" s="215"/>
      <c r="AI32" s="36"/>
      <c r="AJ32" s="36"/>
      <c r="AK32" s="36"/>
      <c r="AL32" s="36"/>
    </row>
    <row r="33" spans="28:38" x14ac:dyDescent="0.2">
      <c r="AB33" s="213"/>
      <c r="AC33" s="214"/>
      <c r="AD33" s="214"/>
      <c r="AE33" s="215"/>
      <c r="AF33" s="244"/>
      <c r="AG33" s="215"/>
      <c r="AH33" s="215"/>
      <c r="AI33" s="36"/>
      <c r="AJ33" s="36"/>
      <c r="AK33" s="36"/>
      <c r="AL33" s="36"/>
    </row>
    <row r="34" spans="28:38" x14ac:dyDescent="0.2">
      <c r="AB34" s="213"/>
      <c r="AC34" s="214"/>
      <c r="AD34" s="214"/>
      <c r="AE34" s="215"/>
      <c r="AF34" s="244"/>
      <c r="AG34" s="215"/>
      <c r="AH34" s="215"/>
      <c r="AI34" s="36"/>
      <c r="AJ34" s="36"/>
      <c r="AK34" s="36"/>
      <c r="AL34" s="36"/>
    </row>
    <row r="35" spans="28:38" x14ac:dyDescent="0.2">
      <c r="AB35" s="213"/>
      <c r="AC35" s="432"/>
      <c r="AD35" s="432"/>
      <c r="AE35" s="432"/>
      <c r="AF35" s="244"/>
      <c r="AG35" s="215"/>
      <c r="AH35" s="215"/>
      <c r="AI35" s="36"/>
      <c r="AJ35" s="36"/>
      <c r="AK35" s="36"/>
      <c r="AL35" s="36"/>
    </row>
    <row r="36" spans="28:38" ht="48" customHeight="1" x14ac:dyDescent="0.2">
      <c r="AB36" s="213"/>
      <c r="AC36" s="216"/>
      <c r="AD36" s="216"/>
      <c r="AE36" s="216"/>
      <c r="AF36" s="245"/>
      <c r="AG36" s="216"/>
      <c r="AH36" s="216"/>
    </row>
    <row r="37" spans="28:38" x14ac:dyDescent="0.2">
      <c r="AB37" s="213"/>
      <c r="AC37" s="213"/>
      <c r="AD37" s="213"/>
      <c r="AE37" s="216"/>
      <c r="AF37" s="245"/>
      <c r="AG37" s="216"/>
      <c r="AH37" s="216"/>
    </row>
    <row r="38" spans="28:38" x14ac:dyDescent="0.2">
      <c r="AB38" s="213"/>
      <c r="AC38" s="213"/>
      <c r="AD38" s="213"/>
      <c r="AE38" s="216"/>
      <c r="AF38" s="245"/>
      <c r="AG38" s="216"/>
      <c r="AH38" s="216"/>
    </row>
    <row r="67" spans="3:3" x14ac:dyDescent="0.2">
      <c r="C67" s="67" t="str">
        <f>Instructions!B20</f>
        <v>Notes:</v>
      </c>
    </row>
    <row r="68" spans="3:3" x14ac:dyDescent="0.2">
      <c r="C68" s="67" t="str">
        <f>Instructions!B21</f>
        <v>Amounts have been aggregated for school districts that have reorganized between FY 2014 and 2024.</v>
      </c>
    </row>
    <row r="69" spans="3:3" x14ac:dyDescent="0.2">
      <c r="C69" s="67" t="str">
        <f>Instructions!B22</f>
        <v xml:space="preserve">Per pupil Management Fund balances are based on certified  enrollments (row 11 of the certified enrollment file) for the specific fiscal year.  </v>
      </c>
    </row>
    <row r="70" spans="3:3" x14ac:dyDescent="0.2">
      <c r="C70" s="67" t="str">
        <f>Instructions!B23</f>
        <v>"Certified Enrollments" reflect the resident student count for a school district and is used for budget purposes.</v>
      </c>
    </row>
    <row r="71" spans="3:3" x14ac:dyDescent="0.2">
      <c r="C71" s="67" t="str">
        <f>Instructions!B24</f>
        <v>"Served Enrollments" reflect the number of students attending classes in the school district and accounts for students enrolled-in and enrolled-out of the district.</v>
      </c>
    </row>
    <row r="72" spans="3:3" x14ac:dyDescent="0.2">
      <c r="C72" s="67"/>
    </row>
    <row r="73" spans="3:3" x14ac:dyDescent="0.2">
      <c r="C73" s="67" t="str">
        <f>Instructions!B29</f>
        <v>Sources:</v>
      </c>
    </row>
    <row r="74" spans="3:3" x14ac:dyDescent="0.2">
      <c r="C74" s="67" t="str">
        <f>Instructions!B30</f>
        <v>Iowa Department of Education, CAR and Certified Enrollment files</v>
      </c>
    </row>
    <row r="75" spans="3:3" x14ac:dyDescent="0.2">
      <c r="C75" s="67" t="str">
        <f>Instructions!B31</f>
        <v>IASB analysis and calculations</v>
      </c>
    </row>
    <row r="76" spans="3:3" x14ac:dyDescent="0.2">
      <c r="C76" s="67"/>
    </row>
  </sheetData>
  <mergeCells count="8">
    <mergeCell ref="AD8:AE8"/>
    <mergeCell ref="AC35:AE35"/>
    <mergeCell ref="A1:S1"/>
    <mergeCell ref="A2:S2"/>
    <mergeCell ref="A4:S4"/>
    <mergeCell ref="AA4:AC4"/>
    <mergeCell ref="F6:L6"/>
    <mergeCell ref="AB6:AD6"/>
  </mergeCells>
  <dataValidations count="1">
    <dataValidation type="list" allowBlank="1" showInputMessage="1" showErrorMessage="1" sqref="F6:J6 AB6 AE6:AF6" xr:uid="{210E7ABE-C7BE-4362-83D8-538EFC6B2CA6}">
      <formula1>District_List</formula1>
    </dataValidation>
  </dataValidations>
  <hyperlinks>
    <hyperlink ref="AA4:AC4" location="Instructions!A1" display="Click Here to Return to Instructions" xr:uid="{9FC39196-E372-42A4-992A-1EF5964D948E}"/>
  </hyperlinks>
  <pageMargins left="0.3" right="0.28000000000000003" top="0.49" bottom="0.47" header="0.3" footer="0.18"/>
  <pageSetup scale="69" orientation="portrait" horizontalDpi="1200" verticalDpi="1200" r:id="rId1"/>
  <headerFooter>
    <oddFooter>&amp;LIASB:  &amp;F  &amp;A</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A91EA-B30D-4A20-B850-CF2CF6004D84}">
  <dimension ref="A1:AC60"/>
  <sheetViews>
    <sheetView workbookViewId="0">
      <selection activeCell="AA3" sqref="AA3:AC13"/>
    </sheetView>
  </sheetViews>
  <sheetFormatPr defaultRowHeight="12.75" x14ac:dyDescent="0.2"/>
  <sheetData>
    <row r="1" spans="1:29" ht="20.25" thickBot="1" x14ac:dyDescent="0.35">
      <c r="A1" s="472" t="s">
        <v>426</v>
      </c>
      <c r="B1" s="473"/>
      <c r="C1" s="473"/>
      <c r="D1" s="473"/>
      <c r="E1" s="473"/>
      <c r="F1" s="473"/>
      <c r="G1" s="473"/>
      <c r="H1" s="473"/>
      <c r="I1" s="473"/>
      <c r="J1" s="473"/>
      <c r="K1" s="473"/>
      <c r="L1" s="473"/>
      <c r="M1" s="473"/>
      <c r="N1" s="473"/>
      <c r="O1" s="473"/>
      <c r="P1" s="473"/>
      <c r="Q1" s="474"/>
    </row>
    <row r="2" spans="1:29" ht="15.75" thickBot="1" x14ac:dyDescent="0.3">
      <c r="A2" s="147"/>
      <c r="B2" s="147"/>
      <c r="C2" s="147"/>
      <c r="D2" s="147"/>
      <c r="E2" s="147"/>
      <c r="F2" s="147"/>
      <c r="G2" s="147"/>
      <c r="H2" s="147"/>
      <c r="I2" s="147"/>
      <c r="J2" s="147"/>
      <c r="K2" s="147"/>
      <c r="L2" s="147"/>
      <c r="M2" s="147"/>
      <c r="N2" s="147"/>
      <c r="O2" s="148"/>
      <c r="P2" s="147"/>
      <c r="Q2" s="147"/>
    </row>
    <row r="3" spans="1:29" ht="48.95" customHeight="1" thickBot="1" x14ac:dyDescent="0.35">
      <c r="A3" s="147"/>
      <c r="B3" s="147"/>
      <c r="C3" s="147"/>
      <c r="D3" s="147"/>
      <c r="E3" s="147"/>
      <c r="F3" s="147"/>
      <c r="G3" s="147"/>
      <c r="H3" s="147"/>
      <c r="I3" s="147"/>
      <c r="J3" s="147"/>
      <c r="K3" s="147"/>
      <c r="L3" s="147"/>
      <c r="M3" s="149" t="s">
        <v>427</v>
      </c>
      <c r="N3" s="149" t="s">
        <v>427</v>
      </c>
      <c r="O3" s="148"/>
      <c r="P3" s="149" t="s">
        <v>427</v>
      </c>
      <c r="Q3" s="149" t="s">
        <v>427</v>
      </c>
      <c r="T3" s="147"/>
      <c r="U3" s="147"/>
      <c r="V3" s="184" t="s">
        <v>487</v>
      </c>
      <c r="W3" s="184" t="s">
        <v>488</v>
      </c>
      <c r="X3" s="150" t="s">
        <v>489</v>
      </c>
      <c r="Y3" s="150" t="s">
        <v>490</v>
      </c>
      <c r="AA3" s="472" t="s">
        <v>512</v>
      </c>
      <c r="AB3" s="473"/>
      <c r="AC3" s="474"/>
    </row>
    <row r="4" spans="1:29" ht="45.75" thickBot="1" x14ac:dyDescent="0.3">
      <c r="A4" s="147"/>
      <c r="B4" s="147"/>
      <c r="C4" s="149" t="s">
        <v>428</v>
      </c>
      <c r="D4" s="149" t="s">
        <v>429</v>
      </c>
      <c r="E4" s="149" t="s">
        <v>430</v>
      </c>
      <c r="F4" s="149" t="s">
        <v>431</v>
      </c>
      <c r="G4" s="149" t="s">
        <v>432</v>
      </c>
      <c r="H4" s="149" t="s">
        <v>433</v>
      </c>
      <c r="I4" s="147"/>
      <c r="J4" s="149" t="s">
        <v>434</v>
      </c>
      <c r="K4" s="147"/>
      <c r="L4" s="149" t="s">
        <v>435</v>
      </c>
      <c r="M4" s="149" t="s">
        <v>436</v>
      </c>
      <c r="N4" s="149" t="s">
        <v>437</v>
      </c>
      <c r="O4" s="148"/>
      <c r="P4" s="149" t="s">
        <v>438</v>
      </c>
      <c r="Q4" s="149" t="s">
        <v>439</v>
      </c>
      <c r="T4" s="147" t="s">
        <v>491</v>
      </c>
      <c r="U4" s="147" t="s">
        <v>492</v>
      </c>
      <c r="V4" s="185">
        <v>27079</v>
      </c>
      <c r="W4" s="185">
        <v>32148</v>
      </c>
      <c r="X4" s="185">
        <v>5069</v>
      </c>
      <c r="Y4" s="186">
        <v>0.18720000000000001</v>
      </c>
      <c r="AA4" s="147"/>
      <c r="AB4" s="147"/>
      <c r="AC4" s="147"/>
    </row>
    <row r="5" spans="1:29" ht="46.5" thickBot="1" x14ac:dyDescent="0.35">
      <c r="A5" s="147"/>
      <c r="B5" s="147"/>
      <c r="C5" s="147"/>
      <c r="D5" s="147"/>
      <c r="E5" s="147"/>
      <c r="F5" s="147"/>
      <c r="G5" s="147"/>
      <c r="H5" s="147"/>
      <c r="I5" s="147"/>
      <c r="J5" s="147"/>
      <c r="K5" s="147"/>
      <c r="L5" s="147"/>
      <c r="M5" s="147"/>
      <c r="N5" s="147"/>
      <c r="O5" s="148"/>
      <c r="P5" s="147"/>
      <c r="Q5" s="147"/>
      <c r="T5" s="147" t="s">
        <v>493</v>
      </c>
      <c r="U5" s="147" t="s">
        <v>494</v>
      </c>
      <c r="V5" s="185">
        <v>875</v>
      </c>
      <c r="W5" s="185">
        <v>875</v>
      </c>
      <c r="X5" s="185">
        <v>0</v>
      </c>
      <c r="Y5" s="186">
        <v>0</v>
      </c>
      <c r="AA5" s="191" t="s">
        <v>431</v>
      </c>
      <c r="AB5" s="192">
        <v>56358</v>
      </c>
      <c r="AC5" s="147"/>
    </row>
    <row r="6" spans="1:29" ht="46.5" thickBot="1" x14ac:dyDescent="0.35">
      <c r="A6" s="150" t="s">
        <v>440</v>
      </c>
      <c r="B6" s="147"/>
      <c r="C6" s="151">
        <v>300000</v>
      </c>
      <c r="D6" s="151">
        <v>400000</v>
      </c>
      <c r="E6" s="151">
        <v>450000</v>
      </c>
      <c r="F6" s="152">
        <v>500000</v>
      </c>
      <c r="G6" s="152">
        <v>525000</v>
      </c>
      <c r="H6" s="152">
        <v>450000</v>
      </c>
      <c r="I6" s="147"/>
      <c r="J6" s="152">
        <v>400000</v>
      </c>
      <c r="K6" s="147"/>
      <c r="L6" s="153">
        <v>500000</v>
      </c>
      <c r="M6" s="154">
        <v>625000</v>
      </c>
      <c r="N6" s="154">
        <v>600000</v>
      </c>
      <c r="O6" s="148"/>
      <c r="P6" s="154">
        <v>625000</v>
      </c>
      <c r="Q6" s="154">
        <v>625000</v>
      </c>
      <c r="T6" s="147" t="s">
        <v>495</v>
      </c>
      <c r="U6" s="147" t="s">
        <v>496</v>
      </c>
      <c r="V6" s="185">
        <v>70126</v>
      </c>
      <c r="W6" s="185">
        <v>64161</v>
      </c>
      <c r="X6" s="185">
        <v>-5965</v>
      </c>
      <c r="Y6" s="186">
        <v>-8.5099999999999995E-2</v>
      </c>
      <c r="AA6" s="191" t="s">
        <v>513</v>
      </c>
      <c r="AB6" s="192">
        <v>45896.09</v>
      </c>
      <c r="AC6" s="193">
        <v>-0.18559999999999999</v>
      </c>
    </row>
    <row r="7" spans="1:29" ht="46.5" thickBot="1" x14ac:dyDescent="0.35">
      <c r="A7" s="147"/>
      <c r="B7" s="147"/>
      <c r="C7" s="147"/>
      <c r="D7" s="147"/>
      <c r="E7" s="147"/>
      <c r="F7" s="147"/>
      <c r="G7" s="147"/>
      <c r="H7" s="147"/>
      <c r="I7" s="147"/>
      <c r="J7" s="147"/>
      <c r="K7" s="147"/>
      <c r="L7" s="147"/>
      <c r="M7" s="147"/>
      <c r="N7" s="147"/>
      <c r="O7" s="148"/>
      <c r="P7" s="147"/>
      <c r="Q7" s="147"/>
      <c r="T7" s="147" t="s">
        <v>497</v>
      </c>
      <c r="U7" s="147" t="s">
        <v>475</v>
      </c>
      <c r="V7" s="185">
        <v>16743</v>
      </c>
      <c r="W7" s="185">
        <v>20041</v>
      </c>
      <c r="X7" s="185">
        <v>3298</v>
      </c>
      <c r="Y7" s="186">
        <v>0.19700000000000001</v>
      </c>
      <c r="AA7" s="191" t="s">
        <v>514</v>
      </c>
      <c r="AB7" s="192">
        <v>61557.440000000002</v>
      </c>
      <c r="AC7" s="193">
        <v>0.3412</v>
      </c>
    </row>
    <row r="8" spans="1:29" ht="46.5" thickBot="1" x14ac:dyDescent="0.35">
      <c r="A8" s="150" t="s">
        <v>441</v>
      </c>
      <c r="B8" s="147"/>
      <c r="C8" s="155">
        <v>577822</v>
      </c>
      <c r="D8" s="155">
        <v>665364</v>
      </c>
      <c r="E8" s="155">
        <v>749003</v>
      </c>
      <c r="F8" s="155">
        <v>804718</v>
      </c>
      <c r="G8" s="155">
        <v>907154</v>
      </c>
      <c r="H8" s="155">
        <v>1044892</v>
      </c>
      <c r="I8" s="147"/>
      <c r="J8" s="155">
        <v>1123956</v>
      </c>
      <c r="K8" s="147"/>
      <c r="L8" s="155">
        <v>738102</v>
      </c>
      <c r="M8" s="155">
        <v>402021</v>
      </c>
      <c r="N8" s="155">
        <v>478758</v>
      </c>
      <c r="O8" s="148"/>
      <c r="P8" s="155">
        <v>471949</v>
      </c>
      <c r="Q8" s="155">
        <v>482625</v>
      </c>
      <c r="T8" s="147" t="s">
        <v>498</v>
      </c>
      <c r="U8" s="147" t="s">
        <v>499</v>
      </c>
      <c r="V8" s="185">
        <v>1034</v>
      </c>
      <c r="W8" s="185">
        <v>1151</v>
      </c>
      <c r="X8" s="185">
        <v>117</v>
      </c>
      <c r="Y8" s="186">
        <v>0.1132</v>
      </c>
      <c r="AA8" s="191" t="s">
        <v>515</v>
      </c>
      <c r="AB8" s="192">
        <v>68074.210000000006</v>
      </c>
      <c r="AC8" s="193">
        <v>0.10589999999999999</v>
      </c>
    </row>
    <row r="9" spans="1:29" ht="76.5" thickBot="1" x14ac:dyDescent="0.35">
      <c r="A9" s="147"/>
      <c r="B9" s="147"/>
      <c r="C9" s="147"/>
      <c r="D9" s="147"/>
      <c r="E9" s="147"/>
      <c r="F9" s="147"/>
      <c r="G9" s="147"/>
      <c r="H9" s="147"/>
      <c r="I9" s="147"/>
      <c r="J9" s="147"/>
      <c r="K9" s="147"/>
      <c r="L9" s="147"/>
      <c r="M9" s="147"/>
      <c r="N9" s="147"/>
      <c r="O9" s="148"/>
      <c r="P9" s="147"/>
      <c r="Q9" s="147"/>
      <c r="T9" s="147" t="s">
        <v>498</v>
      </c>
      <c r="U9" s="147" t="s">
        <v>500</v>
      </c>
      <c r="V9" s="185">
        <v>100</v>
      </c>
      <c r="W9" s="185">
        <v>112</v>
      </c>
      <c r="X9" s="185">
        <v>12</v>
      </c>
      <c r="Y9" s="186">
        <v>0.12</v>
      </c>
      <c r="AA9" s="191" t="s">
        <v>487</v>
      </c>
      <c r="AB9" s="192">
        <v>87378.61</v>
      </c>
      <c r="AC9" s="193">
        <v>0.28360000000000002</v>
      </c>
    </row>
    <row r="10" spans="1:29" ht="46.5" thickBot="1" x14ac:dyDescent="0.35">
      <c r="A10" s="150" t="s">
        <v>442</v>
      </c>
      <c r="B10" s="147"/>
      <c r="C10" s="147"/>
      <c r="D10" s="147"/>
      <c r="E10" s="147"/>
      <c r="F10" s="147"/>
      <c r="G10" s="147"/>
      <c r="H10" s="147"/>
      <c r="I10" s="147"/>
      <c r="J10" s="147"/>
      <c r="K10" s="147"/>
      <c r="L10" s="147"/>
      <c r="M10" s="147"/>
      <c r="N10" s="147"/>
      <c r="O10" s="148"/>
      <c r="P10" s="147"/>
      <c r="Q10" s="147"/>
      <c r="T10" s="147" t="s">
        <v>498</v>
      </c>
      <c r="U10" s="147" t="s">
        <v>501</v>
      </c>
      <c r="V10" s="185">
        <v>14613</v>
      </c>
      <c r="W10" s="185">
        <v>18076</v>
      </c>
      <c r="X10" s="185">
        <v>3463</v>
      </c>
      <c r="Y10" s="186">
        <v>0.23699999999999999</v>
      </c>
      <c r="AA10" s="191" t="s">
        <v>488</v>
      </c>
      <c r="AB10" s="192">
        <v>77121.69</v>
      </c>
      <c r="AC10" s="193">
        <v>-0.1174</v>
      </c>
    </row>
    <row r="11" spans="1:29" ht="46.5" thickBot="1" x14ac:dyDescent="0.35">
      <c r="A11" s="147" t="s">
        <v>443</v>
      </c>
      <c r="B11" s="147"/>
      <c r="C11" s="155">
        <v>297354</v>
      </c>
      <c r="D11" s="155">
        <v>399683</v>
      </c>
      <c r="E11" s="155">
        <v>446958</v>
      </c>
      <c r="F11" s="155">
        <v>496270</v>
      </c>
      <c r="G11" s="155">
        <v>525426</v>
      </c>
      <c r="H11" s="155">
        <v>446639</v>
      </c>
      <c r="I11" s="147"/>
      <c r="J11" s="155">
        <v>397559</v>
      </c>
      <c r="K11" s="147"/>
      <c r="L11" s="155">
        <v>496293</v>
      </c>
      <c r="M11" s="155">
        <v>620332</v>
      </c>
      <c r="N11" s="155">
        <v>595519</v>
      </c>
      <c r="O11" s="148"/>
      <c r="P11" s="155">
        <v>620332</v>
      </c>
      <c r="Q11" s="155">
        <v>620332</v>
      </c>
      <c r="T11" s="147" t="s">
        <v>498</v>
      </c>
      <c r="U11" s="147" t="s">
        <v>502</v>
      </c>
      <c r="V11" s="185">
        <v>138795</v>
      </c>
      <c r="W11" s="185">
        <v>157579</v>
      </c>
      <c r="X11" s="185">
        <v>18784</v>
      </c>
      <c r="Y11" s="186">
        <v>0.1353</v>
      </c>
      <c r="AA11" s="191" t="s">
        <v>516</v>
      </c>
      <c r="AB11" s="192">
        <v>97938.19</v>
      </c>
      <c r="AC11" s="193">
        <v>0.26989999999999997</v>
      </c>
    </row>
    <row r="12" spans="1:29" ht="45.75" thickBot="1" x14ac:dyDescent="0.3">
      <c r="A12" s="147" t="s">
        <v>444</v>
      </c>
      <c r="B12" s="147"/>
      <c r="C12" s="155">
        <v>4161</v>
      </c>
      <c r="D12" s="155">
        <v>3095</v>
      </c>
      <c r="E12" s="155">
        <v>3232</v>
      </c>
      <c r="F12" s="155">
        <v>3730</v>
      </c>
      <c r="G12" s="155">
        <v>3718</v>
      </c>
      <c r="H12" s="155">
        <v>3361</v>
      </c>
      <c r="I12" s="147"/>
      <c r="J12" s="155">
        <v>2804</v>
      </c>
      <c r="K12" s="147"/>
      <c r="L12" s="155">
        <v>3624</v>
      </c>
      <c r="M12" s="155">
        <v>4668</v>
      </c>
      <c r="N12" s="155">
        <v>4481</v>
      </c>
      <c r="O12" s="148"/>
      <c r="P12" s="155">
        <v>4668</v>
      </c>
      <c r="Q12" s="155">
        <v>4668</v>
      </c>
      <c r="T12" s="147" t="s">
        <v>498</v>
      </c>
      <c r="U12" s="147" t="s">
        <v>503</v>
      </c>
      <c r="V12" s="185">
        <v>5962</v>
      </c>
      <c r="W12" s="185">
        <v>6719</v>
      </c>
      <c r="X12" s="185">
        <v>757</v>
      </c>
      <c r="Y12" s="186">
        <v>0.127</v>
      </c>
      <c r="AA12" s="147"/>
      <c r="AB12" s="147"/>
      <c r="AC12" s="147"/>
    </row>
    <row r="13" spans="1:29" ht="46.5" thickBot="1" x14ac:dyDescent="0.35">
      <c r="A13" s="147" t="s">
        <v>445</v>
      </c>
      <c r="B13" s="147"/>
      <c r="C13" s="156">
        <v>444</v>
      </c>
      <c r="D13" s="156">
        <v>577</v>
      </c>
      <c r="E13" s="156">
        <v>549</v>
      </c>
      <c r="F13" s="156">
        <v>628</v>
      </c>
      <c r="G13" s="156">
        <v>823</v>
      </c>
      <c r="H13" s="156">
        <v>563</v>
      </c>
      <c r="I13" s="147"/>
      <c r="J13" s="156">
        <v>553</v>
      </c>
      <c r="K13" s="147"/>
      <c r="L13" s="156">
        <v>640</v>
      </c>
      <c r="M13" s="156">
        <v>781</v>
      </c>
      <c r="N13" s="156">
        <v>750</v>
      </c>
      <c r="O13" s="148"/>
      <c r="P13" s="156">
        <v>781</v>
      </c>
      <c r="Q13" s="156">
        <v>781</v>
      </c>
      <c r="T13" s="147" t="s">
        <v>498</v>
      </c>
      <c r="U13" s="147" t="s">
        <v>504</v>
      </c>
      <c r="V13" s="185">
        <v>8205</v>
      </c>
      <c r="W13" s="185">
        <v>14067</v>
      </c>
      <c r="X13" s="185">
        <v>5862</v>
      </c>
      <c r="Y13" s="186">
        <v>0.71440000000000003</v>
      </c>
      <c r="AA13" s="147"/>
      <c r="AB13" s="194" t="s">
        <v>517</v>
      </c>
      <c r="AC13" s="195">
        <v>0.1163</v>
      </c>
    </row>
    <row r="14" spans="1:29" ht="45.75" thickBot="1" x14ac:dyDescent="0.3">
      <c r="A14" s="147" t="s">
        <v>446</v>
      </c>
      <c r="B14" s="147"/>
      <c r="C14" s="156">
        <v>154</v>
      </c>
      <c r="D14" s="156">
        <v>202</v>
      </c>
      <c r="E14" s="156">
        <v>211</v>
      </c>
      <c r="F14" s="155">
        <v>2913</v>
      </c>
      <c r="G14" s="155">
        <v>4149</v>
      </c>
      <c r="H14" s="155">
        <v>3000</v>
      </c>
      <c r="I14" s="147"/>
      <c r="J14" s="155">
        <v>8735</v>
      </c>
      <c r="K14" s="147"/>
      <c r="L14" s="155">
        <v>9492</v>
      </c>
      <c r="M14" s="155">
        <v>3772</v>
      </c>
      <c r="N14" s="155">
        <v>3500</v>
      </c>
      <c r="O14" s="148"/>
      <c r="P14" s="155">
        <v>3500</v>
      </c>
      <c r="Q14" s="155">
        <v>3500</v>
      </c>
      <c r="T14" s="147" t="s">
        <v>498</v>
      </c>
      <c r="U14" s="147" t="s">
        <v>505</v>
      </c>
      <c r="V14" s="185">
        <v>82.05</v>
      </c>
      <c r="W14" s="185">
        <v>209.09</v>
      </c>
      <c r="X14" s="185">
        <v>127.04</v>
      </c>
      <c r="Y14" s="186">
        <v>1.5483</v>
      </c>
    </row>
    <row r="15" spans="1:29" ht="45.75" thickBot="1" x14ac:dyDescent="0.3">
      <c r="A15" s="147" t="s">
        <v>447</v>
      </c>
      <c r="B15" s="147"/>
      <c r="C15" s="156" t="s">
        <v>448</v>
      </c>
      <c r="D15" s="155">
        <v>17871</v>
      </c>
      <c r="E15" s="155">
        <v>2856</v>
      </c>
      <c r="F15" s="147"/>
      <c r="G15" s="147"/>
      <c r="H15" s="147"/>
      <c r="I15" s="147"/>
      <c r="J15" s="147"/>
      <c r="K15" s="147"/>
      <c r="L15" s="147"/>
      <c r="M15" s="147"/>
      <c r="N15" s="147"/>
      <c r="O15" s="148"/>
      <c r="P15" s="147"/>
      <c r="Q15" s="147"/>
      <c r="T15" s="147" t="s">
        <v>506</v>
      </c>
      <c r="U15" s="147" t="s">
        <v>468</v>
      </c>
      <c r="V15" s="185">
        <v>5263.38</v>
      </c>
      <c r="W15" s="185">
        <v>7378</v>
      </c>
      <c r="X15" s="185">
        <v>2114.62</v>
      </c>
      <c r="Y15" s="186">
        <v>0.40179999999999999</v>
      </c>
    </row>
    <row r="16" spans="1:29" ht="45.75" thickBot="1" x14ac:dyDescent="0.3">
      <c r="A16" s="147" t="s">
        <v>449</v>
      </c>
      <c r="B16" s="147"/>
      <c r="C16" s="147"/>
      <c r="D16" s="147"/>
      <c r="E16" s="147"/>
      <c r="F16" s="147"/>
      <c r="G16" s="155">
        <v>5838</v>
      </c>
      <c r="H16" s="155">
        <v>4000</v>
      </c>
      <c r="I16" s="147"/>
      <c r="J16" s="156" t="s">
        <v>448</v>
      </c>
      <c r="K16" s="147"/>
      <c r="L16" s="156" t="s">
        <v>448</v>
      </c>
      <c r="M16" s="156" t="s">
        <v>448</v>
      </c>
      <c r="N16" s="156" t="s">
        <v>448</v>
      </c>
      <c r="O16" s="148"/>
      <c r="P16" s="156" t="s">
        <v>448</v>
      </c>
      <c r="Q16" s="156" t="s">
        <v>448</v>
      </c>
      <c r="T16" s="147" t="s">
        <v>507</v>
      </c>
      <c r="U16" s="147" t="s">
        <v>508</v>
      </c>
      <c r="V16" s="185">
        <v>2495.44</v>
      </c>
      <c r="W16" s="185">
        <v>2495</v>
      </c>
      <c r="X16" s="185">
        <v>-0.44</v>
      </c>
      <c r="Y16" s="186">
        <v>-2.0000000000000001E-4</v>
      </c>
    </row>
    <row r="17" spans="1:25" ht="45.75" thickBot="1" x14ac:dyDescent="0.3">
      <c r="A17" s="147" t="s">
        <v>450</v>
      </c>
      <c r="B17" s="147"/>
      <c r="C17" s="147"/>
      <c r="D17" s="147"/>
      <c r="E17" s="155">
        <v>1096</v>
      </c>
      <c r="F17" s="155">
        <v>1228</v>
      </c>
      <c r="G17" s="156">
        <v>440</v>
      </c>
      <c r="H17" s="156">
        <v>500</v>
      </c>
      <c r="I17" s="147"/>
      <c r="J17" s="155">
        <v>2204</v>
      </c>
      <c r="K17" s="147"/>
      <c r="L17" s="156">
        <v>440</v>
      </c>
      <c r="M17" s="156">
        <v>440</v>
      </c>
      <c r="N17" s="156">
        <v>500</v>
      </c>
      <c r="O17" s="148"/>
      <c r="P17" s="156">
        <v>500</v>
      </c>
      <c r="Q17" s="156">
        <v>500</v>
      </c>
      <c r="T17" s="147" t="s">
        <v>509</v>
      </c>
      <c r="U17" s="147" t="s">
        <v>510</v>
      </c>
      <c r="V17" s="185">
        <v>4183</v>
      </c>
      <c r="W17" s="185">
        <v>7024</v>
      </c>
      <c r="X17" s="185">
        <v>2841</v>
      </c>
      <c r="Y17" s="186">
        <v>0.67920000000000003</v>
      </c>
    </row>
    <row r="18" spans="1:25" ht="45.75" thickBot="1" x14ac:dyDescent="0.3">
      <c r="A18" s="147" t="s">
        <v>451</v>
      </c>
      <c r="B18" s="147"/>
      <c r="C18" s="156">
        <v>118</v>
      </c>
      <c r="D18" s="156">
        <v>160</v>
      </c>
      <c r="E18" s="156">
        <v>153</v>
      </c>
      <c r="F18" s="156">
        <v>170</v>
      </c>
      <c r="G18" s="156">
        <v>176</v>
      </c>
      <c r="H18" s="156">
        <v>150</v>
      </c>
      <c r="I18" s="147"/>
      <c r="J18" s="156">
        <v>124</v>
      </c>
      <c r="K18" s="147"/>
      <c r="L18" s="156">
        <v>142</v>
      </c>
      <c r="M18" s="156">
        <v>150</v>
      </c>
      <c r="N18" s="156">
        <v>150</v>
      </c>
      <c r="O18" s="148"/>
      <c r="P18" s="156">
        <v>150</v>
      </c>
      <c r="Q18" s="156">
        <v>150</v>
      </c>
      <c r="T18" s="147" t="s">
        <v>498</v>
      </c>
      <c r="U18" s="147" t="s">
        <v>511</v>
      </c>
      <c r="V18" s="187">
        <v>0</v>
      </c>
      <c r="W18" s="187">
        <v>175</v>
      </c>
      <c r="X18" s="187">
        <v>175</v>
      </c>
      <c r="Y18" s="188">
        <v>1</v>
      </c>
    </row>
    <row r="19" spans="1:25" ht="45.75" thickBot="1" x14ac:dyDescent="0.3">
      <c r="A19" s="147" t="s">
        <v>452</v>
      </c>
      <c r="B19" s="147"/>
      <c r="C19" s="155">
        <v>7933</v>
      </c>
      <c r="D19" s="155">
        <v>11618</v>
      </c>
      <c r="E19" s="155">
        <v>11988</v>
      </c>
      <c r="F19" s="155">
        <v>12000</v>
      </c>
      <c r="G19" s="155">
        <v>12613</v>
      </c>
      <c r="H19" s="155">
        <v>10286</v>
      </c>
      <c r="I19" s="147"/>
      <c r="J19" s="156" t="s">
        <v>448</v>
      </c>
      <c r="K19" s="147"/>
      <c r="L19" s="155">
        <v>12239</v>
      </c>
      <c r="M19" s="155">
        <v>14286</v>
      </c>
      <c r="N19" s="155">
        <v>13714</v>
      </c>
      <c r="O19" s="148"/>
      <c r="P19" s="155">
        <v>14286</v>
      </c>
      <c r="Q19" s="155">
        <v>14286</v>
      </c>
      <c r="T19" s="147"/>
      <c r="U19" s="147"/>
      <c r="V19" s="189">
        <v>295555.87</v>
      </c>
      <c r="W19" s="189">
        <v>332210.09000000003</v>
      </c>
      <c r="X19" s="189">
        <v>36654.22</v>
      </c>
      <c r="Y19" s="190">
        <v>0.124</v>
      </c>
    </row>
    <row r="20" spans="1:25" ht="30.75" thickBot="1" x14ac:dyDescent="0.3">
      <c r="A20" s="147" t="s">
        <v>453</v>
      </c>
      <c r="B20" s="147"/>
      <c r="C20" s="155">
        <v>4781</v>
      </c>
      <c r="D20" s="147"/>
      <c r="E20" s="147"/>
      <c r="F20" s="147"/>
      <c r="G20" s="147"/>
      <c r="H20" s="147"/>
      <c r="I20" s="147"/>
      <c r="J20" s="147"/>
      <c r="K20" s="147"/>
      <c r="L20" s="147"/>
      <c r="M20" s="147"/>
      <c r="N20" s="147"/>
      <c r="O20" s="148"/>
      <c r="P20" s="147"/>
      <c r="Q20" s="147"/>
    </row>
    <row r="21" spans="1:25" ht="45.75" thickBot="1" x14ac:dyDescent="0.3">
      <c r="A21" s="147" t="s">
        <v>454</v>
      </c>
      <c r="B21" s="147"/>
      <c r="C21" s="157">
        <v>111902</v>
      </c>
      <c r="D21" s="158">
        <v>3</v>
      </c>
      <c r="E21" s="158" t="s">
        <v>448</v>
      </c>
      <c r="F21" s="158" t="s">
        <v>448</v>
      </c>
      <c r="G21" s="158" t="s">
        <v>448</v>
      </c>
      <c r="H21" s="158" t="s">
        <v>448</v>
      </c>
      <c r="I21" s="147"/>
      <c r="J21" s="158" t="s">
        <v>448</v>
      </c>
      <c r="K21" s="147"/>
      <c r="L21" s="158" t="s">
        <v>448</v>
      </c>
      <c r="M21" s="158" t="s">
        <v>448</v>
      </c>
      <c r="N21" s="158" t="s">
        <v>448</v>
      </c>
      <c r="O21" s="148"/>
      <c r="P21" s="158" t="s">
        <v>448</v>
      </c>
      <c r="Q21" s="158" t="s">
        <v>448</v>
      </c>
    </row>
    <row r="22" spans="1:25" ht="45.75" thickBot="1" x14ac:dyDescent="0.3">
      <c r="A22" s="159" t="s">
        <v>362</v>
      </c>
      <c r="B22" s="147"/>
      <c r="C22" s="160">
        <v>426847</v>
      </c>
      <c r="D22" s="160">
        <v>433209</v>
      </c>
      <c r="E22" s="160">
        <v>467043</v>
      </c>
      <c r="F22" s="160">
        <v>516940</v>
      </c>
      <c r="G22" s="160">
        <v>553184</v>
      </c>
      <c r="H22" s="160">
        <v>468498</v>
      </c>
      <c r="I22" s="147"/>
      <c r="J22" s="160">
        <v>411979</v>
      </c>
      <c r="K22" s="147"/>
      <c r="L22" s="160">
        <v>522870</v>
      </c>
      <c r="M22" s="160">
        <v>644429</v>
      </c>
      <c r="N22" s="160">
        <v>618614</v>
      </c>
      <c r="O22" s="148"/>
      <c r="P22" s="160">
        <v>644217</v>
      </c>
      <c r="Q22" s="160">
        <v>644217</v>
      </c>
    </row>
    <row r="23" spans="1:25" ht="15.75" thickBot="1" x14ac:dyDescent="0.3">
      <c r="A23" s="147"/>
      <c r="B23" s="147"/>
      <c r="C23" s="147"/>
      <c r="D23" s="147"/>
      <c r="E23" s="147"/>
      <c r="F23" s="147"/>
      <c r="G23" s="147"/>
      <c r="H23" s="147"/>
      <c r="I23" s="147"/>
      <c r="J23" s="147"/>
      <c r="K23" s="147"/>
      <c r="L23" s="147"/>
      <c r="M23" s="147"/>
      <c r="N23" s="147"/>
      <c r="O23" s="148"/>
      <c r="P23" s="147"/>
      <c r="Q23" s="147"/>
    </row>
    <row r="24" spans="1:25" ht="30.75" thickBot="1" x14ac:dyDescent="0.3">
      <c r="A24" s="150" t="s">
        <v>367</v>
      </c>
      <c r="B24" s="147"/>
      <c r="C24" s="147"/>
      <c r="D24" s="147"/>
      <c r="E24" s="147"/>
      <c r="F24" s="147"/>
      <c r="G24" s="147"/>
      <c r="H24" s="147"/>
      <c r="I24" s="147"/>
      <c r="J24" s="147"/>
      <c r="K24" s="147"/>
      <c r="L24" s="147"/>
      <c r="M24" s="147"/>
      <c r="N24" s="147"/>
      <c r="O24" s="148"/>
      <c r="P24" s="147"/>
      <c r="Q24" s="147"/>
    </row>
    <row r="25" spans="1:25" ht="60.75" thickBot="1" x14ac:dyDescent="0.3">
      <c r="A25" s="147" t="s">
        <v>455</v>
      </c>
      <c r="B25" s="147" t="s">
        <v>456</v>
      </c>
      <c r="C25" s="147"/>
      <c r="D25" s="147"/>
      <c r="E25" s="147"/>
      <c r="F25" s="147"/>
      <c r="G25" s="147"/>
      <c r="H25" s="147"/>
      <c r="I25" s="147"/>
      <c r="J25" s="160">
        <v>318000</v>
      </c>
      <c r="K25" s="147"/>
      <c r="L25" s="160">
        <v>245000</v>
      </c>
      <c r="M25" s="159" t="s">
        <v>448</v>
      </c>
      <c r="N25" s="159" t="s">
        <v>448</v>
      </c>
      <c r="O25" s="148"/>
      <c r="P25" s="159" t="s">
        <v>448</v>
      </c>
      <c r="Q25" s="159" t="s">
        <v>448</v>
      </c>
    </row>
    <row r="26" spans="1:25" ht="75.75" thickBot="1" x14ac:dyDescent="0.3">
      <c r="A26" s="147" t="s">
        <v>457</v>
      </c>
      <c r="B26" s="147" t="s">
        <v>458</v>
      </c>
      <c r="C26" s="155">
        <v>146274</v>
      </c>
      <c r="D26" s="155">
        <v>141517</v>
      </c>
      <c r="E26" s="155">
        <v>119289</v>
      </c>
      <c r="F26" s="155">
        <v>91939</v>
      </c>
      <c r="G26" s="155">
        <v>78294</v>
      </c>
      <c r="H26" s="155">
        <v>70000</v>
      </c>
      <c r="I26" s="147"/>
      <c r="J26" s="155">
        <v>43428</v>
      </c>
      <c r="K26" s="147"/>
      <c r="L26" s="155">
        <v>38184</v>
      </c>
      <c r="M26" s="155">
        <v>37997</v>
      </c>
      <c r="N26" s="155">
        <v>20000</v>
      </c>
      <c r="O26" s="148"/>
      <c r="P26" s="155">
        <v>10000</v>
      </c>
      <c r="Q26" s="155">
        <v>10000</v>
      </c>
    </row>
    <row r="27" spans="1:25" ht="75.75" thickBot="1" x14ac:dyDescent="0.3">
      <c r="A27" s="147" t="s">
        <v>459</v>
      </c>
      <c r="B27" s="161" t="s">
        <v>458</v>
      </c>
      <c r="C27" s="157">
        <v>1573</v>
      </c>
      <c r="D27" s="157">
        <v>3872</v>
      </c>
      <c r="E27" s="157">
        <v>2719</v>
      </c>
      <c r="F27" s="158">
        <v>514</v>
      </c>
      <c r="G27" s="158">
        <v>523</v>
      </c>
      <c r="H27" s="158">
        <v>500</v>
      </c>
      <c r="I27" s="147"/>
      <c r="J27" s="158" t="s">
        <v>448</v>
      </c>
      <c r="K27" s="147"/>
      <c r="L27" s="158" t="s">
        <v>448</v>
      </c>
      <c r="M27" s="158" t="s">
        <v>448</v>
      </c>
      <c r="N27" s="158">
        <v>500</v>
      </c>
      <c r="O27" s="148"/>
      <c r="P27" s="158">
        <v>500</v>
      </c>
      <c r="Q27" s="158">
        <v>500</v>
      </c>
    </row>
    <row r="28" spans="1:25" ht="45.75" thickBot="1" x14ac:dyDescent="0.3">
      <c r="A28" s="150" t="s">
        <v>460</v>
      </c>
      <c r="B28" s="147"/>
      <c r="C28" s="160">
        <v>147848</v>
      </c>
      <c r="D28" s="160">
        <v>145389</v>
      </c>
      <c r="E28" s="160">
        <v>122008</v>
      </c>
      <c r="F28" s="160">
        <v>92453</v>
      </c>
      <c r="G28" s="160">
        <v>78817</v>
      </c>
      <c r="H28" s="160">
        <v>70500</v>
      </c>
      <c r="I28" s="147"/>
      <c r="J28" s="160">
        <v>361428</v>
      </c>
      <c r="K28" s="147"/>
      <c r="L28" s="160">
        <v>283184</v>
      </c>
      <c r="M28" s="160">
        <v>37997</v>
      </c>
      <c r="N28" s="160">
        <v>20500</v>
      </c>
      <c r="O28" s="148"/>
      <c r="P28" s="160">
        <v>10500</v>
      </c>
      <c r="Q28" s="160">
        <v>10500</v>
      </c>
    </row>
    <row r="29" spans="1:25" ht="15.75" thickBot="1" x14ac:dyDescent="0.3">
      <c r="A29" s="147"/>
      <c r="B29" s="147"/>
      <c r="C29" s="147"/>
      <c r="D29" s="147"/>
      <c r="E29" s="147"/>
      <c r="F29" s="147"/>
      <c r="G29" s="147"/>
      <c r="H29" s="147"/>
      <c r="I29" s="147"/>
      <c r="J29" s="147"/>
      <c r="K29" s="147"/>
      <c r="L29" s="147"/>
      <c r="M29" s="147"/>
      <c r="N29" s="147"/>
      <c r="O29" s="148"/>
      <c r="P29" s="147"/>
      <c r="Q29" s="147"/>
    </row>
    <row r="30" spans="1:25" ht="75.75" thickBot="1" x14ac:dyDescent="0.3">
      <c r="A30" s="147" t="s">
        <v>461</v>
      </c>
      <c r="B30" s="147" t="s">
        <v>462</v>
      </c>
      <c r="C30" s="158" t="s">
        <v>448</v>
      </c>
      <c r="D30" s="158" t="s">
        <v>448</v>
      </c>
      <c r="E30" s="157">
        <v>2495</v>
      </c>
      <c r="F30" s="157">
        <v>2495</v>
      </c>
      <c r="G30" s="157">
        <v>2495</v>
      </c>
      <c r="H30" s="157">
        <v>2495</v>
      </c>
      <c r="I30" s="162">
        <v>0</v>
      </c>
      <c r="J30" s="157">
        <v>2495</v>
      </c>
      <c r="K30" s="163">
        <v>0</v>
      </c>
      <c r="L30" s="157">
        <v>2495</v>
      </c>
      <c r="M30" s="157">
        <v>2496</v>
      </c>
      <c r="N30" s="157">
        <v>2496</v>
      </c>
      <c r="O30" s="148"/>
      <c r="P30" s="157">
        <v>2571</v>
      </c>
      <c r="Q30" s="157">
        <v>2648</v>
      </c>
    </row>
    <row r="31" spans="1:25" ht="45.75" thickBot="1" x14ac:dyDescent="0.3">
      <c r="A31" s="150" t="s">
        <v>463</v>
      </c>
      <c r="B31" s="147"/>
      <c r="C31" s="159" t="s">
        <v>448</v>
      </c>
      <c r="D31" s="159" t="s">
        <v>448</v>
      </c>
      <c r="E31" s="160">
        <v>2495</v>
      </c>
      <c r="F31" s="160">
        <v>2495</v>
      </c>
      <c r="G31" s="160">
        <v>2495</v>
      </c>
      <c r="H31" s="160">
        <v>2495</v>
      </c>
      <c r="I31" s="162">
        <v>0</v>
      </c>
      <c r="J31" s="160">
        <v>2495</v>
      </c>
      <c r="K31" s="148"/>
      <c r="L31" s="160">
        <v>2495</v>
      </c>
      <c r="M31" s="160">
        <v>2496</v>
      </c>
      <c r="N31" s="160">
        <v>2496</v>
      </c>
      <c r="O31" s="148"/>
      <c r="P31" s="160">
        <v>2571</v>
      </c>
      <c r="Q31" s="160">
        <v>2648</v>
      </c>
    </row>
    <row r="32" spans="1:25" ht="15.75" thickBot="1" x14ac:dyDescent="0.3">
      <c r="A32" s="147"/>
      <c r="B32" s="147"/>
      <c r="C32" s="147"/>
      <c r="D32" s="147"/>
      <c r="E32" s="147"/>
      <c r="F32" s="147"/>
      <c r="G32" s="147"/>
      <c r="H32" s="147"/>
      <c r="I32" s="164"/>
      <c r="J32" s="147"/>
      <c r="K32" s="148"/>
      <c r="L32" s="147"/>
      <c r="M32" s="147"/>
      <c r="N32" s="147"/>
      <c r="O32" s="148"/>
      <c r="P32" s="147"/>
      <c r="Q32" s="147"/>
    </row>
    <row r="33" spans="1:17" ht="30.75" thickBot="1" x14ac:dyDescent="0.3">
      <c r="A33" s="147" t="s">
        <v>464</v>
      </c>
      <c r="B33" s="147" t="s">
        <v>465</v>
      </c>
      <c r="C33" s="157">
        <v>96592</v>
      </c>
      <c r="D33" s="157">
        <v>85775</v>
      </c>
      <c r="E33" s="157">
        <v>74161</v>
      </c>
      <c r="F33" s="157">
        <v>92804</v>
      </c>
      <c r="G33" s="157">
        <v>94701</v>
      </c>
      <c r="H33" s="157">
        <v>68729</v>
      </c>
      <c r="I33" s="162">
        <v>0.28000000000000003</v>
      </c>
      <c r="J33" s="157">
        <v>87966</v>
      </c>
      <c r="K33" s="163">
        <v>0.28000000000000003</v>
      </c>
      <c r="L33" s="157">
        <v>70126</v>
      </c>
      <c r="M33" s="157">
        <v>64161</v>
      </c>
      <c r="N33" s="157">
        <v>67395</v>
      </c>
      <c r="O33" s="148"/>
      <c r="P33" s="157">
        <v>69417</v>
      </c>
      <c r="Q33" s="157">
        <v>71499</v>
      </c>
    </row>
    <row r="34" spans="1:17" ht="60.75" thickBot="1" x14ac:dyDescent="0.3">
      <c r="A34" s="150" t="s">
        <v>466</v>
      </c>
      <c r="B34" s="147"/>
      <c r="C34" s="160">
        <v>96592</v>
      </c>
      <c r="D34" s="160">
        <v>85775</v>
      </c>
      <c r="E34" s="160">
        <v>74161</v>
      </c>
      <c r="F34" s="160">
        <v>92804</v>
      </c>
      <c r="G34" s="160">
        <v>94701</v>
      </c>
      <c r="H34" s="160">
        <v>68729</v>
      </c>
      <c r="I34" s="162">
        <v>0.28000000000000003</v>
      </c>
      <c r="J34" s="160">
        <v>87966</v>
      </c>
      <c r="K34" s="148"/>
      <c r="L34" s="160">
        <v>70126</v>
      </c>
      <c r="M34" s="160">
        <v>64161</v>
      </c>
      <c r="N34" s="160">
        <v>67395</v>
      </c>
      <c r="O34" s="148"/>
      <c r="P34" s="160">
        <v>69417</v>
      </c>
      <c r="Q34" s="160">
        <v>71499</v>
      </c>
    </row>
    <row r="35" spans="1:17" ht="15.75" thickBot="1" x14ac:dyDescent="0.3">
      <c r="A35" s="147"/>
      <c r="B35" s="147"/>
      <c r="C35" s="147"/>
      <c r="D35" s="147"/>
      <c r="E35" s="147"/>
      <c r="F35" s="147"/>
      <c r="G35" s="147"/>
      <c r="H35" s="147"/>
      <c r="I35" s="164"/>
      <c r="J35" s="147"/>
      <c r="K35" s="148"/>
      <c r="L35" s="147"/>
      <c r="M35" s="147"/>
      <c r="N35" s="147"/>
      <c r="O35" s="148"/>
      <c r="P35" s="147"/>
      <c r="Q35" s="147"/>
    </row>
    <row r="36" spans="1:17" ht="45.75" thickBot="1" x14ac:dyDescent="0.3">
      <c r="A36" s="147" t="s">
        <v>467</v>
      </c>
      <c r="B36" s="147"/>
      <c r="C36" s="147"/>
      <c r="D36" s="147"/>
      <c r="E36" s="147"/>
      <c r="F36" s="147"/>
      <c r="G36" s="147"/>
      <c r="H36" s="147"/>
      <c r="I36" s="164"/>
      <c r="J36" s="147"/>
      <c r="K36" s="148"/>
      <c r="L36" s="147"/>
      <c r="M36" s="155">
        <v>2022</v>
      </c>
      <c r="N36" s="147"/>
      <c r="O36" s="148"/>
      <c r="P36" s="147"/>
      <c r="Q36" s="147"/>
    </row>
    <row r="37" spans="1:17" ht="30.75" thickBot="1" x14ac:dyDescent="0.3">
      <c r="A37" s="147" t="s">
        <v>468</v>
      </c>
      <c r="B37" s="147" t="s">
        <v>465</v>
      </c>
      <c r="C37" s="158" t="s">
        <v>448</v>
      </c>
      <c r="D37" s="157">
        <v>1348</v>
      </c>
      <c r="E37" s="157">
        <v>1348</v>
      </c>
      <c r="F37" s="157">
        <v>1348</v>
      </c>
      <c r="G37" s="157">
        <v>1348</v>
      </c>
      <c r="H37" s="157">
        <v>3100</v>
      </c>
      <c r="I37" s="162">
        <v>0.37</v>
      </c>
      <c r="J37" s="157">
        <v>4245</v>
      </c>
      <c r="K37" s="163">
        <v>0.3</v>
      </c>
      <c r="L37" s="157">
        <v>5263</v>
      </c>
      <c r="M37" s="157">
        <v>7378</v>
      </c>
      <c r="N37" s="157">
        <v>7378</v>
      </c>
      <c r="O37" s="148"/>
      <c r="P37" s="157">
        <v>7599</v>
      </c>
      <c r="Q37" s="157">
        <v>7827</v>
      </c>
    </row>
    <row r="38" spans="1:17" ht="75.75" thickBot="1" x14ac:dyDescent="0.3">
      <c r="A38" s="150" t="s">
        <v>469</v>
      </c>
      <c r="B38" s="147"/>
      <c r="C38" s="159" t="s">
        <v>448</v>
      </c>
      <c r="D38" s="160">
        <v>1348</v>
      </c>
      <c r="E38" s="160">
        <v>1348</v>
      </c>
      <c r="F38" s="160">
        <v>1348</v>
      </c>
      <c r="G38" s="160">
        <v>1348</v>
      </c>
      <c r="H38" s="160">
        <v>3100</v>
      </c>
      <c r="I38" s="162">
        <v>0.37</v>
      </c>
      <c r="J38" s="160">
        <v>4245</v>
      </c>
      <c r="K38" s="148"/>
      <c r="L38" s="160">
        <v>5263</v>
      </c>
      <c r="M38" s="160">
        <v>9400</v>
      </c>
      <c r="N38" s="160">
        <v>7378</v>
      </c>
      <c r="O38" s="148"/>
      <c r="P38" s="160">
        <v>7599</v>
      </c>
      <c r="Q38" s="160">
        <v>7827</v>
      </c>
    </row>
    <row r="39" spans="1:17" ht="15.75" thickBot="1" x14ac:dyDescent="0.3">
      <c r="A39" s="147"/>
      <c r="B39" s="147"/>
      <c r="C39" s="147"/>
      <c r="D39" s="147"/>
      <c r="E39" s="147"/>
      <c r="F39" s="147"/>
      <c r="G39" s="147"/>
      <c r="H39" s="147"/>
      <c r="I39" s="164"/>
      <c r="J39" s="147"/>
      <c r="K39" s="148"/>
      <c r="L39" s="147"/>
      <c r="M39" s="147"/>
      <c r="N39" s="147"/>
      <c r="O39" s="148"/>
      <c r="P39" s="147"/>
      <c r="Q39" s="147"/>
    </row>
    <row r="40" spans="1:17" ht="30.75" thickBot="1" x14ac:dyDescent="0.3">
      <c r="A40" s="147" t="s">
        <v>470</v>
      </c>
      <c r="B40" s="147" t="s">
        <v>471</v>
      </c>
      <c r="C40" s="156" t="s">
        <v>448</v>
      </c>
      <c r="D40" s="156">
        <v>17</v>
      </c>
      <c r="E40" s="156" t="s">
        <v>448</v>
      </c>
      <c r="F40" s="147"/>
      <c r="G40" s="156">
        <v>92</v>
      </c>
      <c r="H40" s="156">
        <v>181</v>
      </c>
      <c r="I40" s="162">
        <v>1.87</v>
      </c>
      <c r="J40" s="156">
        <v>519</v>
      </c>
      <c r="K40" s="165">
        <v>0.05</v>
      </c>
      <c r="L40" s="155">
        <v>1130</v>
      </c>
      <c r="M40" s="156">
        <v>653</v>
      </c>
      <c r="N40" s="155">
        <v>1000</v>
      </c>
      <c r="O40" s="148"/>
      <c r="P40" s="155">
        <v>1000</v>
      </c>
      <c r="Q40" s="155">
        <v>1000</v>
      </c>
    </row>
    <row r="41" spans="1:17" ht="45.75" thickBot="1" x14ac:dyDescent="0.3">
      <c r="A41" s="147" t="s">
        <v>472</v>
      </c>
      <c r="B41" s="147" t="s">
        <v>465</v>
      </c>
      <c r="C41" s="155">
        <v>1000</v>
      </c>
      <c r="D41" s="156">
        <v>615</v>
      </c>
      <c r="E41" s="156">
        <v>750</v>
      </c>
      <c r="F41" s="155">
        <v>7891</v>
      </c>
      <c r="G41" s="156">
        <v>350</v>
      </c>
      <c r="H41" s="156">
        <v>500</v>
      </c>
      <c r="I41" s="162">
        <v>-0.5</v>
      </c>
      <c r="J41" s="156">
        <v>250</v>
      </c>
      <c r="K41" s="165">
        <v>0</v>
      </c>
      <c r="L41" s="155">
        <v>6665</v>
      </c>
      <c r="M41" s="156" t="s">
        <v>448</v>
      </c>
      <c r="N41" s="156" t="s">
        <v>448</v>
      </c>
      <c r="O41" s="148"/>
      <c r="P41" s="156" t="s">
        <v>448</v>
      </c>
      <c r="Q41" s="156" t="s">
        <v>448</v>
      </c>
    </row>
    <row r="42" spans="1:17" ht="60.75" thickBot="1" x14ac:dyDescent="0.3">
      <c r="A42" s="147" t="s">
        <v>473</v>
      </c>
      <c r="B42" s="147" t="s">
        <v>465</v>
      </c>
      <c r="C42" s="155">
        <v>70236</v>
      </c>
      <c r="D42" s="155">
        <v>78138</v>
      </c>
      <c r="E42" s="155">
        <v>79075</v>
      </c>
      <c r="F42" s="155">
        <v>76063</v>
      </c>
      <c r="G42" s="155">
        <v>90685</v>
      </c>
      <c r="H42" s="155">
        <v>110516</v>
      </c>
      <c r="I42" s="162">
        <v>0.14000000000000001</v>
      </c>
      <c r="J42" s="155">
        <v>125554</v>
      </c>
      <c r="K42" s="165">
        <v>0.15</v>
      </c>
      <c r="L42" s="155">
        <v>168870</v>
      </c>
      <c r="M42" s="155">
        <v>198088</v>
      </c>
      <c r="N42" s="155">
        <v>246524</v>
      </c>
      <c r="O42" s="166">
        <v>0.2445</v>
      </c>
      <c r="P42" s="155">
        <v>253920</v>
      </c>
      <c r="Q42" s="155">
        <v>261537</v>
      </c>
    </row>
    <row r="43" spans="1:17" ht="45.75" thickBot="1" x14ac:dyDescent="0.3">
      <c r="A43" s="147" t="s">
        <v>474</v>
      </c>
      <c r="B43" s="147" t="s">
        <v>465</v>
      </c>
      <c r="C43" s="156">
        <v>875</v>
      </c>
      <c r="D43" s="156">
        <v>875</v>
      </c>
      <c r="E43" s="156">
        <v>875</v>
      </c>
      <c r="F43" s="156">
        <v>875</v>
      </c>
      <c r="G43" s="156">
        <v>875</v>
      </c>
      <c r="H43" s="156">
        <v>875</v>
      </c>
      <c r="I43" s="162">
        <v>0</v>
      </c>
      <c r="J43" s="156">
        <v>875</v>
      </c>
      <c r="K43" s="165">
        <v>0</v>
      </c>
      <c r="L43" s="156">
        <v>875</v>
      </c>
      <c r="M43" s="156">
        <v>875</v>
      </c>
      <c r="N43" s="156">
        <v>875</v>
      </c>
      <c r="O43" s="166">
        <v>0</v>
      </c>
      <c r="P43" s="156">
        <v>901</v>
      </c>
      <c r="Q43" s="156">
        <v>928</v>
      </c>
    </row>
    <row r="44" spans="1:17" ht="30.75" thickBot="1" x14ac:dyDescent="0.3">
      <c r="A44" s="147" t="s">
        <v>475</v>
      </c>
      <c r="B44" s="147" t="s">
        <v>465</v>
      </c>
      <c r="C44" s="155">
        <v>8990</v>
      </c>
      <c r="D44" s="155">
        <v>9339</v>
      </c>
      <c r="E44" s="155">
        <v>10458</v>
      </c>
      <c r="F44" s="155">
        <v>10429</v>
      </c>
      <c r="G44" s="155">
        <v>11830</v>
      </c>
      <c r="H44" s="155">
        <v>13592</v>
      </c>
      <c r="I44" s="162">
        <v>0.12</v>
      </c>
      <c r="J44" s="155">
        <v>15209</v>
      </c>
      <c r="K44" s="165">
        <v>0.15</v>
      </c>
      <c r="L44" s="155">
        <v>16743</v>
      </c>
      <c r="M44" s="155">
        <v>20041</v>
      </c>
      <c r="N44" s="155">
        <v>21043</v>
      </c>
      <c r="O44" s="166">
        <v>0.05</v>
      </c>
      <c r="P44" s="155">
        <v>21674</v>
      </c>
      <c r="Q44" s="155">
        <v>22325</v>
      </c>
    </row>
    <row r="45" spans="1:17" ht="75.75" thickBot="1" x14ac:dyDescent="0.3">
      <c r="A45" s="147" t="s">
        <v>476</v>
      </c>
      <c r="B45" s="147" t="s">
        <v>477</v>
      </c>
      <c r="C45" s="156" t="s">
        <v>448</v>
      </c>
      <c r="D45" s="155">
        <v>8630</v>
      </c>
      <c r="E45" s="155">
        <v>104998</v>
      </c>
      <c r="F45" s="155">
        <v>74498</v>
      </c>
      <c r="G45" s="155">
        <v>62514</v>
      </c>
      <c r="H45" s="155">
        <v>55687</v>
      </c>
      <c r="I45" s="162">
        <v>0.78</v>
      </c>
      <c r="J45" s="155">
        <v>99143</v>
      </c>
      <c r="K45" s="165">
        <v>0.15</v>
      </c>
      <c r="L45" s="155">
        <v>107586</v>
      </c>
      <c r="M45" s="155">
        <v>116463</v>
      </c>
      <c r="N45" s="155">
        <v>116463</v>
      </c>
      <c r="O45" s="166">
        <v>0</v>
      </c>
      <c r="P45" s="155">
        <v>119957</v>
      </c>
      <c r="Q45" s="155">
        <v>123556</v>
      </c>
    </row>
    <row r="46" spans="1:17" ht="75.75" thickBot="1" x14ac:dyDescent="0.3">
      <c r="A46" s="147" t="s">
        <v>478</v>
      </c>
      <c r="B46" s="147" t="s">
        <v>465</v>
      </c>
      <c r="C46" s="147"/>
      <c r="D46" s="147"/>
      <c r="E46" s="147"/>
      <c r="F46" s="155">
        <v>3804</v>
      </c>
      <c r="G46" s="155">
        <v>3804</v>
      </c>
      <c r="H46" s="155">
        <v>4183</v>
      </c>
      <c r="I46" s="162">
        <v>0.12</v>
      </c>
      <c r="J46" s="155">
        <v>4183</v>
      </c>
      <c r="K46" s="165">
        <v>0.1</v>
      </c>
      <c r="L46" s="155">
        <v>4183</v>
      </c>
      <c r="M46" s="155">
        <v>7024</v>
      </c>
      <c r="N46" s="155">
        <v>7024</v>
      </c>
      <c r="O46" s="166">
        <v>0</v>
      </c>
      <c r="P46" s="155">
        <v>7235</v>
      </c>
      <c r="Q46" s="155">
        <v>7452</v>
      </c>
    </row>
    <row r="47" spans="1:17" ht="75.75" thickBot="1" x14ac:dyDescent="0.3">
      <c r="A47" s="147" t="s">
        <v>479</v>
      </c>
      <c r="B47" s="147" t="s">
        <v>465</v>
      </c>
      <c r="C47" s="158" t="s">
        <v>448</v>
      </c>
      <c r="D47" s="158" t="s">
        <v>448</v>
      </c>
      <c r="E47" s="158" t="s">
        <v>448</v>
      </c>
      <c r="F47" s="157">
        <v>56358</v>
      </c>
      <c r="G47" s="157">
        <v>45896</v>
      </c>
      <c r="H47" s="157">
        <v>61557</v>
      </c>
      <c r="I47" s="167">
        <v>0.12</v>
      </c>
      <c r="J47" s="157">
        <v>68074</v>
      </c>
      <c r="K47" s="168">
        <v>-0.28000000000000003</v>
      </c>
      <c r="L47" s="157">
        <v>87379</v>
      </c>
      <c r="M47" s="157">
        <v>77122</v>
      </c>
      <c r="N47" s="157">
        <v>97938</v>
      </c>
      <c r="O47" s="169">
        <v>0.26989999999999997</v>
      </c>
      <c r="P47" s="157">
        <v>100876</v>
      </c>
      <c r="Q47" s="157">
        <v>103903</v>
      </c>
    </row>
    <row r="48" spans="1:17" ht="75.75" thickBot="1" x14ac:dyDescent="0.3">
      <c r="A48" s="150" t="s">
        <v>480</v>
      </c>
      <c r="B48" s="147"/>
      <c r="C48" s="160">
        <v>81101</v>
      </c>
      <c r="D48" s="160">
        <v>97614</v>
      </c>
      <c r="E48" s="160">
        <v>196156</v>
      </c>
      <c r="F48" s="160">
        <v>229918</v>
      </c>
      <c r="G48" s="160">
        <v>216046</v>
      </c>
      <c r="H48" s="160">
        <v>247091</v>
      </c>
      <c r="I48" s="164"/>
      <c r="J48" s="160">
        <v>313807</v>
      </c>
      <c r="K48" s="148"/>
      <c r="L48" s="160">
        <v>393430</v>
      </c>
      <c r="M48" s="160">
        <v>420265</v>
      </c>
      <c r="N48" s="160">
        <v>490867</v>
      </c>
      <c r="O48" s="166">
        <v>0.16800000000000001</v>
      </c>
      <c r="P48" s="160">
        <v>505563</v>
      </c>
      <c r="Q48" s="160">
        <v>520700</v>
      </c>
    </row>
    <row r="49" spans="1:17" ht="15.75" thickBot="1" x14ac:dyDescent="0.3">
      <c r="A49" s="147"/>
      <c r="B49" s="147"/>
      <c r="C49" s="147"/>
      <c r="D49" s="147"/>
      <c r="E49" s="147"/>
      <c r="F49" s="147"/>
      <c r="G49" s="147"/>
      <c r="H49" s="147"/>
      <c r="I49" s="164"/>
      <c r="J49" s="147"/>
      <c r="K49" s="148"/>
      <c r="L49" s="170">
        <v>43689</v>
      </c>
      <c r="M49" s="147"/>
      <c r="N49" s="147"/>
      <c r="O49" s="148"/>
      <c r="P49" s="147"/>
      <c r="Q49" s="147"/>
    </row>
    <row r="50" spans="1:17" ht="60.75" thickBot="1" x14ac:dyDescent="0.3">
      <c r="A50" s="147" t="s">
        <v>481</v>
      </c>
      <c r="B50" s="147" t="s">
        <v>465</v>
      </c>
      <c r="C50" s="157">
        <v>13764</v>
      </c>
      <c r="D50" s="157">
        <v>15138</v>
      </c>
      <c r="E50" s="157">
        <v>15121</v>
      </c>
      <c r="F50" s="157">
        <v>17406</v>
      </c>
      <c r="G50" s="157">
        <v>20120</v>
      </c>
      <c r="H50" s="157">
        <v>22949</v>
      </c>
      <c r="I50" s="162">
        <v>0.1</v>
      </c>
      <c r="J50" s="157">
        <v>25354</v>
      </c>
      <c r="K50" s="163">
        <v>0.15</v>
      </c>
      <c r="L50" s="157">
        <v>28058</v>
      </c>
      <c r="M50" s="157">
        <v>33373</v>
      </c>
      <c r="N50" s="157">
        <v>36787</v>
      </c>
      <c r="O50" s="166">
        <v>0.1023</v>
      </c>
      <c r="P50" s="157">
        <v>37891</v>
      </c>
      <c r="Q50" s="157">
        <v>39027</v>
      </c>
    </row>
    <row r="51" spans="1:17" ht="60.75" thickBot="1" x14ac:dyDescent="0.3">
      <c r="A51" s="150" t="s">
        <v>482</v>
      </c>
      <c r="B51" s="147"/>
      <c r="C51" s="160">
        <v>13764</v>
      </c>
      <c r="D51" s="160">
        <v>15138</v>
      </c>
      <c r="E51" s="160">
        <v>15121</v>
      </c>
      <c r="F51" s="160">
        <v>17406</v>
      </c>
      <c r="G51" s="160">
        <v>20120</v>
      </c>
      <c r="H51" s="160">
        <v>22949</v>
      </c>
      <c r="I51" s="162">
        <v>0.1</v>
      </c>
      <c r="J51" s="160">
        <v>25354</v>
      </c>
      <c r="K51" s="148"/>
      <c r="L51" s="160">
        <v>28058</v>
      </c>
      <c r="M51" s="160">
        <v>33373</v>
      </c>
      <c r="N51" s="160">
        <v>36787</v>
      </c>
      <c r="O51" s="166">
        <v>0.1023</v>
      </c>
      <c r="P51" s="160">
        <v>37891</v>
      </c>
      <c r="Q51" s="160">
        <v>39027</v>
      </c>
    </row>
    <row r="52" spans="1:17" ht="15.75" thickBot="1" x14ac:dyDescent="0.3">
      <c r="A52" s="147"/>
      <c r="B52" s="147"/>
      <c r="C52" s="147"/>
      <c r="D52" s="147"/>
      <c r="E52" s="147"/>
      <c r="F52" s="147"/>
      <c r="G52" s="147"/>
      <c r="H52" s="147"/>
      <c r="I52" s="147"/>
      <c r="J52" s="147"/>
      <c r="K52" s="147"/>
      <c r="L52" s="147"/>
      <c r="M52" s="147"/>
      <c r="N52" s="147"/>
      <c r="O52" s="148"/>
      <c r="P52" s="147"/>
      <c r="Q52" s="147"/>
    </row>
    <row r="53" spans="1:17" ht="15.75" thickBot="1" x14ac:dyDescent="0.3">
      <c r="A53" s="147" t="s">
        <v>483</v>
      </c>
      <c r="B53" s="147"/>
      <c r="C53" s="158" t="s">
        <v>448</v>
      </c>
      <c r="D53" s="157">
        <v>4306</v>
      </c>
      <c r="E53" s="158">
        <v>38</v>
      </c>
      <c r="F53" s="157">
        <v>4307</v>
      </c>
      <c r="G53" s="157">
        <v>1918</v>
      </c>
      <c r="H53" s="158" t="s">
        <v>448</v>
      </c>
      <c r="I53" s="147"/>
      <c r="J53" s="158" t="s">
        <v>448</v>
      </c>
      <c r="K53" s="147"/>
      <c r="L53" s="147"/>
      <c r="M53" s="158" t="s">
        <v>448</v>
      </c>
      <c r="N53" s="158" t="s">
        <v>448</v>
      </c>
      <c r="O53" s="148"/>
      <c r="P53" s="158" t="s">
        <v>448</v>
      </c>
      <c r="Q53" s="158" t="s">
        <v>448</v>
      </c>
    </row>
    <row r="54" spans="1:17" ht="45.75" thickBot="1" x14ac:dyDescent="0.3">
      <c r="A54" s="159" t="s">
        <v>363</v>
      </c>
      <c r="B54" s="147"/>
      <c r="C54" s="155">
        <v>339305</v>
      </c>
      <c r="D54" s="155">
        <v>349571</v>
      </c>
      <c r="E54" s="155">
        <v>411327</v>
      </c>
      <c r="F54" s="155">
        <v>440731</v>
      </c>
      <c r="G54" s="155">
        <v>415446</v>
      </c>
      <c r="H54" s="155">
        <v>414865</v>
      </c>
      <c r="I54" s="147"/>
      <c r="J54" s="155">
        <v>795296</v>
      </c>
      <c r="K54" s="147"/>
      <c r="L54" s="155">
        <v>782558</v>
      </c>
      <c r="M54" s="155">
        <v>567692</v>
      </c>
      <c r="N54" s="155">
        <v>625423</v>
      </c>
      <c r="O54" s="166">
        <v>0.1017</v>
      </c>
      <c r="P54" s="155">
        <v>633541</v>
      </c>
      <c r="Q54" s="155">
        <v>652202</v>
      </c>
    </row>
    <row r="55" spans="1:17" ht="15.75" thickBot="1" x14ac:dyDescent="0.3">
      <c r="A55" s="147"/>
      <c r="B55" s="147"/>
      <c r="C55" s="147"/>
      <c r="D55" s="147"/>
      <c r="E55" s="147"/>
      <c r="F55" s="147"/>
      <c r="G55" s="147"/>
      <c r="H55" s="171">
        <v>0</v>
      </c>
      <c r="I55" s="147"/>
      <c r="J55" s="171">
        <v>0.92</v>
      </c>
      <c r="K55" s="147"/>
      <c r="L55" s="171">
        <v>-0.02</v>
      </c>
      <c r="M55" s="171">
        <v>-0.27</v>
      </c>
      <c r="N55" s="171">
        <v>0.1</v>
      </c>
      <c r="O55" s="148"/>
      <c r="P55" s="171">
        <v>0.01</v>
      </c>
      <c r="Q55" s="171">
        <v>0.03</v>
      </c>
    </row>
    <row r="56" spans="1:17" ht="15.75" thickBot="1" x14ac:dyDescent="0.3">
      <c r="A56" s="147"/>
      <c r="B56" s="147"/>
      <c r="C56" s="147"/>
      <c r="D56" s="147"/>
      <c r="E56" s="147"/>
      <c r="F56" s="147"/>
      <c r="G56" s="147"/>
      <c r="H56" s="147"/>
      <c r="I56" s="147"/>
      <c r="J56" s="147"/>
      <c r="K56" s="147"/>
      <c r="L56" s="147"/>
      <c r="M56" s="147"/>
      <c r="N56" s="147"/>
      <c r="O56" s="148"/>
      <c r="P56" s="147"/>
      <c r="Q56" s="147"/>
    </row>
    <row r="57" spans="1:17" ht="45.75" thickBot="1" x14ac:dyDescent="0.3">
      <c r="A57" s="150" t="s">
        <v>484</v>
      </c>
      <c r="B57" s="147"/>
      <c r="C57" s="172">
        <v>665364</v>
      </c>
      <c r="D57" s="173">
        <v>749003</v>
      </c>
      <c r="E57" s="174">
        <v>804718</v>
      </c>
      <c r="F57" s="175">
        <v>880927</v>
      </c>
      <c r="G57" s="176">
        <v>1044892</v>
      </c>
      <c r="H57" s="177">
        <v>1123956</v>
      </c>
      <c r="I57" s="147"/>
      <c r="J57" s="178">
        <v>738102</v>
      </c>
      <c r="K57" s="147"/>
      <c r="L57" s="179">
        <v>402021</v>
      </c>
      <c r="M57" s="180">
        <v>478758</v>
      </c>
      <c r="N57" s="181">
        <v>471949</v>
      </c>
      <c r="O57" s="148"/>
      <c r="P57" s="182">
        <v>482625</v>
      </c>
      <c r="Q57" s="183">
        <v>474640</v>
      </c>
    </row>
    <row r="58" spans="1:17" ht="15.75" thickBot="1" x14ac:dyDescent="0.3">
      <c r="A58" s="147"/>
      <c r="B58" s="147"/>
      <c r="C58" s="147"/>
      <c r="D58" s="147"/>
      <c r="E58" s="147"/>
      <c r="F58" s="147"/>
      <c r="G58" s="147"/>
      <c r="H58" s="147"/>
      <c r="I58" s="147"/>
      <c r="J58" s="147"/>
      <c r="K58" s="147"/>
      <c r="L58" s="147"/>
      <c r="M58" s="147"/>
      <c r="N58" s="147"/>
      <c r="O58" s="148"/>
      <c r="P58" s="147"/>
      <c r="Q58" s="147"/>
    </row>
    <row r="59" spans="1:17" ht="45.75" thickBot="1" x14ac:dyDescent="0.3">
      <c r="A59" s="184" t="s">
        <v>485</v>
      </c>
      <c r="B59" s="147"/>
      <c r="C59" s="171">
        <v>1.96</v>
      </c>
      <c r="D59" s="171">
        <v>2.14</v>
      </c>
      <c r="E59" s="171">
        <v>1.96</v>
      </c>
      <c r="F59" s="171">
        <v>2</v>
      </c>
      <c r="G59" s="171">
        <v>2.52</v>
      </c>
      <c r="H59" s="171">
        <v>2.71</v>
      </c>
      <c r="I59" s="147"/>
      <c r="J59" s="171">
        <v>0.93</v>
      </c>
      <c r="K59" s="147"/>
      <c r="L59" s="171">
        <v>0.51</v>
      </c>
      <c r="M59" s="171">
        <v>0.84</v>
      </c>
      <c r="N59" s="171">
        <v>0.75</v>
      </c>
      <c r="O59" s="148"/>
      <c r="P59" s="171">
        <v>0.76</v>
      </c>
      <c r="Q59" s="171">
        <v>0.73</v>
      </c>
    </row>
    <row r="60" spans="1:17" ht="15.75" thickBot="1" x14ac:dyDescent="0.3">
      <c r="A60" s="156" t="s">
        <v>486</v>
      </c>
      <c r="B60" s="147"/>
      <c r="C60" s="156">
        <v>1.96</v>
      </c>
      <c r="D60" s="156">
        <v>2.14</v>
      </c>
      <c r="E60" s="156">
        <v>1.96</v>
      </c>
      <c r="F60" s="156">
        <v>2</v>
      </c>
      <c r="G60" s="156">
        <v>2.52</v>
      </c>
      <c r="H60" s="156">
        <v>2.71</v>
      </c>
      <c r="I60" s="147"/>
      <c r="J60" s="156">
        <v>0.93</v>
      </c>
      <c r="K60" s="147"/>
      <c r="L60" s="156">
        <v>0.51</v>
      </c>
      <c r="M60" s="156">
        <v>0.84</v>
      </c>
      <c r="N60" s="156">
        <v>0.75</v>
      </c>
      <c r="O60" s="148"/>
      <c r="P60" s="156">
        <v>0.76</v>
      </c>
      <c r="Q60" s="156">
        <v>0.73</v>
      </c>
    </row>
  </sheetData>
  <mergeCells count="2">
    <mergeCell ref="A1:Q1"/>
    <mergeCell ref="AA3:AC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343"/>
  <sheetViews>
    <sheetView workbookViewId="0">
      <pane ySplit="6" topLeftCell="A7" activePane="bottomLeft" state="frozen"/>
      <selection sqref="A1:R1"/>
      <selection pane="bottomLeft" sqref="A1:R1"/>
    </sheetView>
  </sheetViews>
  <sheetFormatPr defaultColWidth="8.85546875" defaultRowHeight="12.75" x14ac:dyDescent="0.2"/>
  <cols>
    <col min="1" max="1" width="1.5703125" style="35" customWidth="1"/>
    <col min="2" max="2" width="23.85546875" style="35" bestFit="1" customWidth="1"/>
    <col min="3" max="3" width="2.5703125" style="35" customWidth="1"/>
    <col min="4" max="4" width="15.5703125" style="35" customWidth="1"/>
    <col min="5" max="5" width="2.5703125" style="35" customWidth="1"/>
    <col min="6" max="6" width="13" style="35" customWidth="1"/>
    <col min="7" max="7" width="2.5703125" style="35" customWidth="1"/>
    <col min="8" max="8" width="15.140625" style="35" bestFit="1" customWidth="1"/>
    <col min="9" max="9" width="3.140625" style="35" customWidth="1"/>
    <col min="10" max="10" width="15.140625" style="35" bestFit="1" customWidth="1"/>
    <col min="11" max="11" width="2.140625" style="35" customWidth="1"/>
    <col min="12" max="12" width="13.5703125" style="35" bestFit="1" customWidth="1"/>
    <col min="13" max="13" width="2" style="35" customWidth="1"/>
    <col min="14" max="14" width="13.5703125" style="35" bestFit="1" customWidth="1"/>
    <col min="15" max="15" width="2.42578125" style="35" customWidth="1"/>
    <col min="16" max="16" width="9.5703125" style="35" customWidth="1"/>
    <col min="17" max="17" width="1.42578125" style="35" customWidth="1"/>
    <col min="18" max="18" width="14.5703125" style="35" customWidth="1"/>
    <col min="19" max="16384" width="8.85546875" style="35"/>
  </cols>
  <sheetData>
    <row r="1" spans="1:18" ht="17.45" customHeight="1" x14ac:dyDescent="0.25">
      <c r="B1" s="422" t="s">
        <v>304</v>
      </c>
      <c r="C1" s="422"/>
      <c r="D1" s="422"/>
      <c r="E1" s="422"/>
      <c r="F1" s="422"/>
      <c r="G1" s="422"/>
      <c r="H1" s="422"/>
      <c r="I1" s="422"/>
      <c r="J1" s="422"/>
      <c r="K1" s="422"/>
      <c r="L1" s="422"/>
      <c r="M1" s="422"/>
      <c r="N1" s="422"/>
      <c r="O1" s="422"/>
      <c r="P1" s="422"/>
      <c r="Q1" s="423"/>
      <c r="R1" s="423"/>
    </row>
    <row r="2" spans="1:18" ht="15.6" customHeight="1" x14ac:dyDescent="0.25">
      <c r="B2" s="424" t="s">
        <v>388</v>
      </c>
      <c r="C2" s="424"/>
      <c r="D2" s="424"/>
      <c r="E2" s="424"/>
      <c r="F2" s="424"/>
      <c r="G2" s="424"/>
      <c r="H2" s="424"/>
      <c r="I2" s="424"/>
      <c r="J2" s="424"/>
      <c r="K2" s="424"/>
      <c r="L2" s="424"/>
      <c r="M2" s="424"/>
      <c r="N2" s="424"/>
      <c r="O2" s="424"/>
      <c r="P2" s="424"/>
      <c r="Q2" s="423"/>
      <c r="R2" s="423"/>
    </row>
    <row r="3" spans="1:18" ht="6.6" customHeight="1" x14ac:dyDescent="0.2"/>
    <row r="4" spans="1:18" x14ac:dyDescent="0.2">
      <c r="B4" s="421" t="s">
        <v>305</v>
      </c>
      <c r="C4" s="421"/>
      <c r="D4" s="421"/>
      <c r="E4" s="421"/>
      <c r="F4" s="421"/>
      <c r="G4" s="421"/>
      <c r="H4" s="421"/>
      <c r="I4" s="22"/>
      <c r="J4" s="59" t="str">
        <f>Instructions!D3</f>
        <v>FY 2023</v>
      </c>
      <c r="K4" s="59"/>
    </row>
    <row r="5" spans="1:18" ht="8.4499999999999993" customHeight="1" x14ac:dyDescent="0.2"/>
    <row r="6" spans="1:18" s="49" customFormat="1" ht="36.75" customHeight="1" x14ac:dyDescent="0.2">
      <c r="A6" s="48"/>
      <c r="B6" s="48" t="s">
        <v>306</v>
      </c>
      <c r="C6" s="48"/>
      <c r="D6" s="48" t="s">
        <v>401</v>
      </c>
      <c r="E6" s="48"/>
      <c r="F6" s="48" t="s">
        <v>402</v>
      </c>
      <c r="G6" s="48"/>
      <c r="H6" s="48" t="s">
        <v>361</v>
      </c>
      <c r="I6" s="48"/>
      <c r="J6" s="48" t="s">
        <v>362</v>
      </c>
      <c r="K6" s="48"/>
      <c r="L6" s="48" t="s">
        <v>363</v>
      </c>
      <c r="M6" s="48"/>
      <c r="N6" s="48" t="s">
        <v>364</v>
      </c>
      <c r="O6" s="48"/>
      <c r="P6" s="48" t="s">
        <v>365</v>
      </c>
      <c r="R6" s="48" t="s">
        <v>393</v>
      </c>
    </row>
    <row r="7" spans="1:18" x14ac:dyDescent="0.2">
      <c r="A7" s="41"/>
      <c r="B7" s="41" t="str">
        <f>Data_Drop_CurrentYear!C2</f>
        <v>AGWSR</v>
      </c>
      <c r="C7" s="41"/>
      <c r="D7" s="37">
        <f>Data_Drop_CurrentYear!F2</f>
        <v>709.2</v>
      </c>
      <c r="E7" s="37"/>
      <c r="F7" s="37">
        <f>Data_Drop_CurrentYear!G2</f>
        <v>605</v>
      </c>
      <c r="G7" s="37"/>
      <c r="H7" s="36">
        <f>Data_Drop_CurrentYear!H2</f>
        <v>399807.95</v>
      </c>
      <c r="I7" s="36"/>
      <c r="J7" s="36">
        <f>Data_Drop_CurrentYear!I2</f>
        <v>416442.94</v>
      </c>
      <c r="K7" s="36"/>
      <c r="L7" s="36">
        <f>Data_Drop_CurrentYear!J2</f>
        <v>354737.6</v>
      </c>
      <c r="M7" s="36"/>
      <c r="N7" s="36">
        <f>Data_Drop_CurrentYear!K2</f>
        <v>448850.8</v>
      </c>
      <c r="O7" s="36"/>
      <c r="P7" s="36">
        <f>Data_Drop_CurrentYear!L2</f>
        <v>632.9</v>
      </c>
      <c r="R7" s="88">
        <f t="shared" ref="R7:R70" si="0">N7/L7</f>
        <v>1.2653037061760581</v>
      </c>
    </row>
    <row r="8" spans="1:18" x14ac:dyDescent="0.2">
      <c r="A8" s="41"/>
      <c r="B8" s="41" t="str">
        <f>Data_Drop_CurrentYear!C3</f>
        <v>AHSTW</v>
      </c>
      <c r="C8" s="41"/>
      <c r="D8" s="37">
        <f>Data_Drop_CurrentYear!F3</f>
        <v>780.7</v>
      </c>
      <c r="E8" s="37"/>
      <c r="F8" s="37">
        <f>Data_Drop_CurrentYear!G3</f>
        <v>721</v>
      </c>
      <c r="G8" s="37"/>
      <c r="H8" s="36">
        <f>Data_Drop_CurrentYear!H3</f>
        <v>200027.85</v>
      </c>
      <c r="I8" s="36"/>
      <c r="J8" s="36">
        <f>Data_Drop_CurrentYear!I3</f>
        <v>233487.16</v>
      </c>
      <c r="K8" s="36"/>
      <c r="L8" s="36">
        <f>Data_Drop_CurrentYear!J3</f>
        <v>202429.79</v>
      </c>
      <c r="M8" s="36"/>
      <c r="N8" s="36">
        <f>Data_Drop_CurrentYear!K3</f>
        <v>1005545.25</v>
      </c>
      <c r="O8" s="36"/>
      <c r="P8" s="36">
        <f>Data_Drop_CurrentYear!L3</f>
        <v>1288</v>
      </c>
      <c r="R8" s="88">
        <f t="shared" si="0"/>
        <v>4.9673778251708898</v>
      </c>
    </row>
    <row r="9" spans="1:18" x14ac:dyDescent="0.2">
      <c r="A9" s="41"/>
      <c r="B9" s="41" t="str">
        <f>Data_Drop_CurrentYear!C4</f>
        <v>Adair-Casey</v>
      </c>
      <c r="C9" s="41"/>
      <c r="D9" s="37">
        <f>Data_Drop_CurrentYear!F4</f>
        <v>284.39999999999998</v>
      </c>
      <c r="E9" s="37"/>
      <c r="F9" s="37">
        <f>Data_Drop_CurrentYear!G4</f>
        <v>229.3</v>
      </c>
      <c r="G9" s="37"/>
      <c r="H9" s="36">
        <f>Data_Drop_CurrentYear!H4</f>
        <v>149972.57</v>
      </c>
      <c r="I9" s="36"/>
      <c r="J9" s="36">
        <f>Data_Drop_CurrentYear!I4</f>
        <v>162359.87</v>
      </c>
      <c r="K9" s="36"/>
      <c r="L9" s="36">
        <f>Data_Drop_CurrentYear!J4</f>
        <v>131377.12</v>
      </c>
      <c r="M9" s="36"/>
      <c r="N9" s="36">
        <f>Data_Drop_CurrentYear!K4</f>
        <v>280526.57</v>
      </c>
      <c r="O9" s="36"/>
      <c r="P9" s="36">
        <f>Data_Drop_CurrentYear!L4</f>
        <v>986.38</v>
      </c>
      <c r="R9" s="88">
        <f t="shared" si="0"/>
        <v>2.1352772080861571</v>
      </c>
    </row>
    <row r="10" spans="1:18" x14ac:dyDescent="0.2">
      <c r="A10" s="41"/>
      <c r="B10" s="41" t="str">
        <f>Data_Drop_CurrentYear!C5</f>
        <v>Adel-Desoto-Minburn</v>
      </c>
      <c r="C10" s="41"/>
      <c r="D10" s="37">
        <f>Data_Drop_CurrentYear!F5</f>
        <v>2165.5</v>
      </c>
      <c r="E10" s="37"/>
      <c r="F10" s="37">
        <f>Data_Drop_CurrentYear!G5</f>
        <v>2237.6999999999998</v>
      </c>
      <c r="G10" s="37"/>
      <c r="H10" s="36">
        <f>Data_Drop_CurrentYear!H5</f>
        <v>699752.95</v>
      </c>
      <c r="I10" s="36"/>
      <c r="J10" s="36">
        <f>Data_Drop_CurrentYear!I5</f>
        <v>845393.3</v>
      </c>
      <c r="K10" s="36"/>
      <c r="L10" s="36">
        <f>Data_Drop_CurrentYear!J5</f>
        <v>591206.09</v>
      </c>
      <c r="M10" s="36"/>
      <c r="N10" s="36">
        <f>Data_Drop_CurrentYear!K5</f>
        <v>3021836.31</v>
      </c>
      <c r="O10" s="36"/>
      <c r="P10" s="36">
        <f>Data_Drop_CurrentYear!L5</f>
        <v>1395.45</v>
      </c>
      <c r="R10" s="88">
        <f t="shared" si="0"/>
        <v>5.1113078182262974</v>
      </c>
    </row>
    <row r="11" spans="1:18" x14ac:dyDescent="0.2">
      <c r="A11" s="44"/>
      <c r="B11" s="44" t="str">
        <f>Data_Drop_CurrentYear!C6</f>
        <v>Akron-Westfield</v>
      </c>
      <c r="C11" s="44"/>
      <c r="D11" s="45">
        <f>Data_Drop_CurrentYear!F6</f>
        <v>537.5</v>
      </c>
      <c r="E11" s="45"/>
      <c r="F11" s="45">
        <f>Data_Drop_CurrentYear!G6</f>
        <v>529.5</v>
      </c>
      <c r="G11" s="45"/>
      <c r="H11" s="46">
        <f>Data_Drop_CurrentYear!H6</f>
        <v>722963.54</v>
      </c>
      <c r="I11" s="46"/>
      <c r="J11" s="46">
        <f>Data_Drop_CurrentYear!I6</f>
        <v>728288.19</v>
      </c>
      <c r="K11" s="46"/>
      <c r="L11" s="46">
        <f>Data_Drop_CurrentYear!J6</f>
        <v>522203.55</v>
      </c>
      <c r="M11" s="46"/>
      <c r="N11" s="46">
        <f>Data_Drop_CurrentYear!K6</f>
        <v>613301.56000000006</v>
      </c>
      <c r="O11" s="46"/>
      <c r="P11" s="46">
        <f>Data_Drop_CurrentYear!L6</f>
        <v>1141.03</v>
      </c>
      <c r="Q11" s="92"/>
      <c r="R11" s="93">
        <f t="shared" si="0"/>
        <v>1.1744492353604261</v>
      </c>
    </row>
    <row r="12" spans="1:18" x14ac:dyDescent="0.2">
      <c r="A12" s="41"/>
      <c r="B12" s="41" t="str">
        <f>Data_Drop_CurrentYear!C7</f>
        <v>Albert City-Truesdale</v>
      </c>
      <c r="C12" s="41"/>
      <c r="D12" s="37">
        <f>Data_Drop_CurrentYear!F7</f>
        <v>198.3</v>
      </c>
      <c r="E12" s="37"/>
      <c r="F12" s="37">
        <f>Data_Drop_CurrentYear!G7</f>
        <v>91</v>
      </c>
      <c r="G12" s="37"/>
      <c r="H12" s="36">
        <f>Data_Drop_CurrentYear!H7</f>
        <v>266467.78999999998</v>
      </c>
      <c r="I12" s="36"/>
      <c r="J12" s="36">
        <f>Data_Drop_CurrentYear!I7</f>
        <v>281824.12</v>
      </c>
      <c r="K12" s="36"/>
      <c r="L12" s="36">
        <f>Data_Drop_CurrentYear!J7</f>
        <v>220694.72</v>
      </c>
      <c r="M12" s="36"/>
      <c r="N12" s="36">
        <f>Data_Drop_CurrentYear!K7</f>
        <v>275045.2</v>
      </c>
      <c r="O12" s="36"/>
      <c r="P12" s="36">
        <f>Data_Drop_CurrentYear!L7</f>
        <v>1387.02</v>
      </c>
      <c r="R12" s="88">
        <f t="shared" si="0"/>
        <v>1.2462699606044041</v>
      </c>
    </row>
    <row r="13" spans="1:18" x14ac:dyDescent="0.2">
      <c r="A13" s="41"/>
      <c r="B13" s="41" t="str">
        <f>Data_Drop_CurrentYear!C8</f>
        <v>Albia</v>
      </c>
      <c r="C13" s="41"/>
      <c r="D13" s="37">
        <f>Data_Drop_CurrentYear!F8</f>
        <v>1081.0999999999999</v>
      </c>
      <c r="E13" s="37"/>
      <c r="F13" s="37">
        <f>Data_Drop_CurrentYear!G8</f>
        <v>1064.5999999999999</v>
      </c>
      <c r="G13" s="37"/>
      <c r="H13" s="36">
        <f>Data_Drop_CurrentYear!H8</f>
        <v>500151.23</v>
      </c>
      <c r="I13" s="36"/>
      <c r="J13" s="36">
        <f>Data_Drop_CurrentYear!I8</f>
        <v>528780.18000000005</v>
      </c>
      <c r="K13" s="36"/>
      <c r="L13" s="36">
        <f>Data_Drop_CurrentYear!J8</f>
        <v>443623.86</v>
      </c>
      <c r="M13" s="36"/>
      <c r="N13" s="36">
        <f>Data_Drop_CurrentYear!K8</f>
        <v>1226327.4099999999</v>
      </c>
      <c r="O13" s="36"/>
      <c r="P13" s="36">
        <f>Data_Drop_CurrentYear!L8</f>
        <v>1134.33</v>
      </c>
      <c r="R13" s="88">
        <f t="shared" si="0"/>
        <v>2.7643405158595389</v>
      </c>
    </row>
    <row r="14" spans="1:18" x14ac:dyDescent="0.2">
      <c r="A14" s="41"/>
      <c r="B14" s="41" t="str">
        <f>Data_Drop_CurrentYear!C9</f>
        <v>Alburnett</v>
      </c>
      <c r="C14" s="41"/>
      <c r="D14" s="37">
        <f>Data_Drop_CurrentYear!F9</f>
        <v>542.1</v>
      </c>
      <c r="E14" s="37"/>
      <c r="F14" s="37">
        <f>Data_Drop_CurrentYear!G9</f>
        <v>778</v>
      </c>
      <c r="G14" s="37"/>
      <c r="H14" s="36">
        <f>Data_Drop_CurrentYear!H9</f>
        <v>250174.77</v>
      </c>
      <c r="I14" s="36"/>
      <c r="J14" s="36">
        <f>Data_Drop_CurrentYear!I9</f>
        <v>252235.63</v>
      </c>
      <c r="K14" s="36"/>
      <c r="L14" s="36">
        <f>Data_Drop_CurrentYear!J9</f>
        <v>255450.91</v>
      </c>
      <c r="M14" s="36"/>
      <c r="N14" s="36">
        <f>Data_Drop_CurrentYear!K9</f>
        <v>153461.96</v>
      </c>
      <c r="O14" s="36"/>
      <c r="P14" s="36">
        <f>Data_Drop_CurrentYear!L9</f>
        <v>283.08999999999997</v>
      </c>
      <c r="R14" s="88">
        <f t="shared" si="0"/>
        <v>0.60074931813709331</v>
      </c>
    </row>
    <row r="15" spans="1:18" x14ac:dyDescent="0.2">
      <c r="A15" s="41"/>
      <c r="B15" s="41" t="str">
        <f>Data_Drop_CurrentYear!C10</f>
        <v>Alden</v>
      </c>
      <c r="C15" s="41"/>
      <c r="D15" s="37">
        <f>Data_Drop_CurrentYear!F10</f>
        <v>267.3</v>
      </c>
      <c r="E15" s="37"/>
      <c r="F15" s="37">
        <f>Data_Drop_CurrentYear!G10</f>
        <v>123.1</v>
      </c>
      <c r="G15" s="37"/>
      <c r="H15" s="36">
        <f>Data_Drop_CurrentYear!H10</f>
        <v>125776.67</v>
      </c>
      <c r="I15" s="36"/>
      <c r="J15" s="36">
        <f>Data_Drop_CurrentYear!I10</f>
        <v>128463.02</v>
      </c>
      <c r="K15" s="36"/>
      <c r="L15" s="36">
        <f>Data_Drop_CurrentYear!J10</f>
        <v>165833.75</v>
      </c>
      <c r="M15" s="36"/>
      <c r="N15" s="36">
        <f>Data_Drop_CurrentYear!K10</f>
        <v>41594.75</v>
      </c>
      <c r="O15" s="36"/>
      <c r="P15" s="36">
        <f>Data_Drop_CurrentYear!L10</f>
        <v>155.61000000000001</v>
      </c>
      <c r="R15" s="88">
        <f t="shared" si="0"/>
        <v>0.25082198285933954</v>
      </c>
    </row>
    <row r="16" spans="1:18" x14ac:dyDescent="0.2">
      <c r="A16" s="44"/>
      <c r="B16" s="44" t="str">
        <f>Data_Drop_CurrentYear!C11</f>
        <v>Algona</v>
      </c>
      <c r="C16" s="44"/>
      <c r="D16" s="45">
        <f>Data_Drop_CurrentYear!F11</f>
        <v>1411.5</v>
      </c>
      <c r="E16" s="45"/>
      <c r="F16" s="45">
        <f>Data_Drop_CurrentYear!G11</f>
        <v>1421.8</v>
      </c>
      <c r="G16" s="45"/>
      <c r="H16" s="46">
        <f>Data_Drop_CurrentYear!H11</f>
        <v>1285718.28</v>
      </c>
      <c r="I16" s="46"/>
      <c r="J16" s="46">
        <f>Data_Drop_CurrentYear!I11</f>
        <v>1345278.82</v>
      </c>
      <c r="K16" s="46"/>
      <c r="L16" s="46">
        <f>Data_Drop_CurrentYear!J11</f>
        <v>1295708.54</v>
      </c>
      <c r="M16" s="46"/>
      <c r="N16" s="46">
        <f>Data_Drop_CurrentYear!K11</f>
        <v>869745.77</v>
      </c>
      <c r="O16" s="46"/>
      <c r="P16" s="46">
        <f>Data_Drop_CurrentYear!L11</f>
        <v>616.19000000000005</v>
      </c>
      <c r="Q16" s="92"/>
      <c r="R16" s="93">
        <f t="shared" si="0"/>
        <v>0.67125109015643281</v>
      </c>
    </row>
    <row r="17" spans="1:18" x14ac:dyDescent="0.2">
      <c r="A17" s="41"/>
      <c r="B17" s="41" t="str">
        <f>Data_Drop_CurrentYear!C12</f>
        <v>Allamakee</v>
      </c>
      <c r="C17" s="41"/>
      <c r="D17" s="37">
        <f>Data_Drop_CurrentYear!F12</f>
        <v>1109.8</v>
      </c>
      <c r="E17" s="37"/>
      <c r="F17" s="37">
        <f>Data_Drop_CurrentYear!G12</f>
        <v>1115</v>
      </c>
      <c r="G17" s="37"/>
      <c r="H17" s="36">
        <f>Data_Drop_CurrentYear!H12</f>
        <v>328499.42</v>
      </c>
      <c r="I17" s="36"/>
      <c r="J17" s="36">
        <f>Data_Drop_CurrentYear!I12</f>
        <v>367152.72</v>
      </c>
      <c r="K17" s="36"/>
      <c r="L17" s="36">
        <f>Data_Drop_CurrentYear!J12</f>
        <v>437992.7</v>
      </c>
      <c r="M17" s="36"/>
      <c r="N17" s="36">
        <f>Data_Drop_CurrentYear!K12</f>
        <v>617389.78</v>
      </c>
      <c r="O17" s="36"/>
      <c r="P17" s="36">
        <f>Data_Drop_CurrentYear!L12</f>
        <v>556.30999999999995</v>
      </c>
      <c r="R17" s="88">
        <f t="shared" si="0"/>
        <v>1.4095892009159057</v>
      </c>
    </row>
    <row r="18" spans="1:18" x14ac:dyDescent="0.2">
      <c r="A18" s="41"/>
      <c r="B18" s="41" t="str">
        <f>Data_Drop_CurrentYear!C13</f>
        <v>Alta-Aurelia</v>
      </c>
      <c r="C18" s="41"/>
      <c r="D18" s="37">
        <f>Data_Drop_CurrentYear!F13</f>
        <v>840.7</v>
      </c>
      <c r="E18" s="37"/>
      <c r="F18" s="37">
        <f>Data_Drop_CurrentYear!G13</f>
        <v>760.9</v>
      </c>
      <c r="G18" s="37"/>
      <c r="H18" s="36">
        <f>Data_Drop_CurrentYear!H13</f>
        <v>400265.49</v>
      </c>
      <c r="I18" s="36"/>
      <c r="J18" s="36">
        <f>Data_Drop_CurrentYear!I13</f>
        <v>413138.57</v>
      </c>
      <c r="K18" s="36"/>
      <c r="L18" s="36">
        <f>Data_Drop_CurrentYear!J13</f>
        <v>452436.19</v>
      </c>
      <c r="M18" s="36"/>
      <c r="N18" s="36">
        <f>Data_Drop_CurrentYear!K13</f>
        <v>503374.42</v>
      </c>
      <c r="O18" s="36"/>
      <c r="P18" s="36">
        <f>Data_Drop_CurrentYear!L13</f>
        <v>598.76</v>
      </c>
      <c r="R18" s="88">
        <f t="shared" si="0"/>
        <v>1.1125865506028596</v>
      </c>
    </row>
    <row r="19" spans="1:18" x14ac:dyDescent="0.2">
      <c r="A19" s="41"/>
      <c r="B19" s="41" t="str">
        <f>Data_Drop_CurrentYear!C14</f>
        <v>Ames</v>
      </c>
      <c r="C19" s="41"/>
      <c r="D19" s="37">
        <f>Data_Drop_CurrentYear!F14</f>
        <v>4546.5</v>
      </c>
      <c r="E19" s="37"/>
      <c r="F19" s="37">
        <f>Data_Drop_CurrentYear!G14</f>
        <v>4616.1000000000004</v>
      </c>
      <c r="G19" s="37"/>
      <c r="H19" s="36">
        <f>Data_Drop_CurrentYear!H14</f>
        <v>1493567.95</v>
      </c>
      <c r="I19" s="36"/>
      <c r="J19" s="36">
        <f>Data_Drop_CurrentYear!I14</f>
        <v>1653845.47</v>
      </c>
      <c r="K19" s="36"/>
      <c r="L19" s="36">
        <f>Data_Drop_CurrentYear!J14</f>
        <v>1492609.33</v>
      </c>
      <c r="M19" s="36"/>
      <c r="N19" s="36">
        <f>Data_Drop_CurrentYear!K14</f>
        <v>3350446.21</v>
      </c>
      <c r="O19" s="36"/>
      <c r="P19" s="36">
        <f>Data_Drop_CurrentYear!L14</f>
        <v>736.93</v>
      </c>
      <c r="R19" s="88">
        <f t="shared" si="0"/>
        <v>2.2446906519068857</v>
      </c>
    </row>
    <row r="20" spans="1:18" x14ac:dyDescent="0.2">
      <c r="A20" s="41"/>
      <c r="B20" s="41" t="str">
        <f>Data_Drop_CurrentYear!C15</f>
        <v>Anamosa</v>
      </c>
      <c r="C20" s="41"/>
      <c r="D20" s="37">
        <f>Data_Drop_CurrentYear!F15</f>
        <v>1256.8</v>
      </c>
      <c r="E20" s="37"/>
      <c r="F20" s="37">
        <f>Data_Drop_CurrentYear!G15</f>
        <v>1100.0999999999999</v>
      </c>
      <c r="G20" s="37"/>
      <c r="H20" s="36">
        <f>Data_Drop_CurrentYear!H15</f>
        <v>585852.35</v>
      </c>
      <c r="I20" s="36"/>
      <c r="J20" s="36">
        <f>Data_Drop_CurrentYear!I15</f>
        <v>599809.56000000006</v>
      </c>
      <c r="K20" s="36"/>
      <c r="L20" s="36">
        <f>Data_Drop_CurrentYear!J15</f>
        <v>350555.2</v>
      </c>
      <c r="M20" s="36"/>
      <c r="N20" s="36">
        <f>Data_Drop_CurrentYear!K15</f>
        <v>1014536.97</v>
      </c>
      <c r="O20" s="36"/>
      <c r="P20" s="36">
        <f>Data_Drop_CurrentYear!L15</f>
        <v>807.24</v>
      </c>
      <c r="R20" s="88">
        <f t="shared" si="0"/>
        <v>2.8940862095327637</v>
      </c>
    </row>
    <row r="21" spans="1:18" x14ac:dyDescent="0.2">
      <c r="A21" s="44"/>
      <c r="B21" s="44" t="str">
        <f>Data_Drop_CurrentYear!C16</f>
        <v>Andrew</v>
      </c>
      <c r="C21" s="44"/>
      <c r="D21" s="45">
        <f>Data_Drop_CurrentYear!F16</f>
        <v>222</v>
      </c>
      <c r="E21" s="45"/>
      <c r="F21" s="45">
        <f>Data_Drop_CurrentYear!G16</f>
        <v>118</v>
      </c>
      <c r="G21" s="45"/>
      <c r="H21" s="46" t="str">
        <f>Data_Drop_CurrentYear!H16</f>
        <v>.</v>
      </c>
      <c r="I21" s="46"/>
      <c r="J21" s="46">
        <f>Data_Drop_CurrentYear!I16</f>
        <v>88548.46</v>
      </c>
      <c r="K21" s="46"/>
      <c r="L21" s="46">
        <f>Data_Drop_CurrentYear!J16</f>
        <v>81511.91</v>
      </c>
      <c r="M21" s="46"/>
      <c r="N21" s="46">
        <f>Data_Drop_CurrentYear!K16</f>
        <v>1819468.93</v>
      </c>
      <c r="O21" s="46"/>
      <c r="P21" s="46">
        <f>Data_Drop_CurrentYear!L16</f>
        <v>8195.81</v>
      </c>
      <c r="Q21" s="92"/>
      <c r="R21" s="93">
        <f t="shared" si="0"/>
        <v>22.321510194031767</v>
      </c>
    </row>
    <row r="22" spans="1:18" x14ac:dyDescent="0.2">
      <c r="A22" s="41"/>
      <c r="B22" s="41" t="str">
        <f>Data_Drop_CurrentYear!C17</f>
        <v>Ankeny</v>
      </c>
      <c r="C22" s="41"/>
      <c r="D22" s="37">
        <f>Data_Drop_CurrentYear!F17</f>
        <v>12637.2</v>
      </c>
      <c r="E22" s="37"/>
      <c r="F22" s="37">
        <f>Data_Drop_CurrentYear!G17</f>
        <v>12410.3</v>
      </c>
      <c r="G22" s="37"/>
      <c r="H22" s="36">
        <f>Data_Drop_CurrentYear!H17</f>
        <v>2497434.1800000002</v>
      </c>
      <c r="I22" s="36"/>
      <c r="J22" s="36">
        <f>Data_Drop_CurrentYear!I17</f>
        <v>2848168.78</v>
      </c>
      <c r="K22" s="36"/>
      <c r="L22" s="36">
        <f>Data_Drop_CurrentYear!J17</f>
        <v>2930061.5</v>
      </c>
      <c r="M22" s="36"/>
      <c r="N22" s="36">
        <f>Data_Drop_CurrentYear!K17</f>
        <v>6749385.1699999999</v>
      </c>
      <c r="O22" s="36"/>
      <c r="P22" s="36">
        <f>Data_Drop_CurrentYear!L17</f>
        <v>534.09</v>
      </c>
      <c r="R22" s="88">
        <f t="shared" si="0"/>
        <v>2.3034960767888317</v>
      </c>
    </row>
    <row r="23" spans="1:18" x14ac:dyDescent="0.2">
      <c r="A23" s="41"/>
      <c r="B23" s="41" t="str">
        <f>Data_Drop_CurrentYear!C18</f>
        <v>Aplington-Parkersburg</v>
      </c>
      <c r="C23" s="41"/>
      <c r="D23" s="37">
        <f>Data_Drop_CurrentYear!F18</f>
        <v>793.9</v>
      </c>
      <c r="E23" s="37"/>
      <c r="F23" s="37">
        <f>Data_Drop_CurrentYear!G18</f>
        <v>790</v>
      </c>
      <c r="G23" s="37"/>
      <c r="H23" s="36">
        <f>Data_Drop_CurrentYear!H18</f>
        <v>568259.35</v>
      </c>
      <c r="I23" s="36"/>
      <c r="J23" s="36">
        <f>Data_Drop_CurrentYear!I18</f>
        <v>588360.55000000005</v>
      </c>
      <c r="K23" s="36"/>
      <c r="L23" s="36">
        <f>Data_Drop_CurrentYear!J18</f>
        <v>612140.76</v>
      </c>
      <c r="M23" s="36"/>
      <c r="N23" s="36">
        <f>Data_Drop_CurrentYear!K18</f>
        <v>445179.38</v>
      </c>
      <c r="O23" s="36"/>
      <c r="P23" s="36">
        <f>Data_Drop_CurrentYear!L18</f>
        <v>560.75</v>
      </c>
      <c r="R23" s="88">
        <f t="shared" si="0"/>
        <v>0.72725002007708162</v>
      </c>
    </row>
    <row r="24" spans="1:18" x14ac:dyDescent="0.2">
      <c r="A24" s="41"/>
      <c r="B24" s="41" t="str">
        <f>Data_Drop_CurrentYear!C19</f>
        <v>Ar-We-Va</v>
      </c>
      <c r="C24" s="41"/>
      <c r="D24" s="37">
        <f>Data_Drop_CurrentYear!F19</f>
        <v>292.7</v>
      </c>
      <c r="E24" s="37"/>
      <c r="F24" s="37">
        <f>Data_Drop_CurrentYear!G19</f>
        <v>236</v>
      </c>
      <c r="G24" s="37"/>
      <c r="H24" s="36">
        <f>Data_Drop_CurrentYear!H19</f>
        <v>150073.95000000001</v>
      </c>
      <c r="I24" s="36"/>
      <c r="J24" s="36">
        <f>Data_Drop_CurrentYear!I19</f>
        <v>187121.27</v>
      </c>
      <c r="K24" s="36"/>
      <c r="L24" s="36">
        <f>Data_Drop_CurrentYear!J19</f>
        <v>103499.57</v>
      </c>
      <c r="M24" s="36"/>
      <c r="N24" s="36">
        <f>Data_Drop_CurrentYear!K19</f>
        <v>1535735.85</v>
      </c>
      <c r="O24" s="36"/>
      <c r="P24" s="36">
        <f>Data_Drop_CurrentYear!L19</f>
        <v>5246.79</v>
      </c>
      <c r="R24" s="88">
        <f t="shared" si="0"/>
        <v>14.838089182399502</v>
      </c>
    </row>
    <row r="25" spans="1:18" x14ac:dyDescent="0.2">
      <c r="A25" s="41"/>
      <c r="B25" s="41" t="str">
        <f>Data_Drop_CurrentYear!C20</f>
        <v>Atlantic</v>
      </c>
      <c r="C25" s="41"/>
      <c r="D25" s="37">
        <f>Data_Drop_CurrentYear!F20</f>
        <v>1414.2</v>
      </c>
      <c r="E25" s="37"/>
      <c r="F25" s="37">
        <f>Data_Drop_CurrentYear!G20</f>
        <v>1540.1</v>
      </c>
      <c r="G25" s="37"/>
      <c r="H25" s="36">
        <f>Data_Drop_CurrentYear!H20</f>
        <v>324556.89</v>
      </c>
      <c r="I25" s="36"/>
      <c r="J25" s="36">
        <f>Data_Drop_CurrentYear!I20</f>
        <v>350528.56</v>
      </c>
      <c r="K25" s="36"/>
      <c r="L25" s="36">
        <f>Data_Drop_CurrentYear!J20</f>
        <v>330473.89</v>
      </c>
      <c r="M25" s="36"/>
      <c r="N25" s="36">
        <f>Data_Drop_CurrentYear!K20</f>
        <v>349720.45</v>
      </c>
      <c r="O25" s="36"/>
      <c r="P25" s="36">
        <f>Data_Drop_CurrentYear!L20</f>
        <v>247.29</v>
      </c>
      <c r="R25" s="88">
        <f t="shared" si="0"/>
        <v>1.0582392757261398</v>
      </c>
    </row>
    <row r="26" spans="1:18" x14ac:dyDescent="0.2">
      <c r="A26" s="44"/>
      <c r="B26" s="44" t="str">
        <f>Data_Drop_CurrentYear!C21</f>
        <v>Audubon</v>
      </c>
      <c r="C26" s="44"/>
      <c r="D26" s="45">
        <f>Data_Drop_CurrentYear!F21</f>
        <v>510.5</v>
      </c>
      <c r="E26" s="45"/>
      <c r="F26" s="45">
        <f>Data_Drop_CurrentYear!G21</f>
        <v>505.1</v>
      </c>
      <c r="G26" s="45"/>
      <c r="H26" s="46">
        <f>Data_Drop_CurrentYear!H21</f>
        <v>403866.31</v>
      </c>
      <c r="I26" s="46"/>
      <c r="J26" s="46">
        <f>Data_Drop_CurrentYear!I21</f>
        <v>407908.15</v>
      </c>
      <c r="K26" s="46"/>
      <c r="L26" s="46">
        <f>Data_Drop_CurrentYear!J21</f>
        <v>379005.4</v>
      </c>
      <c r="M26" s="46"/>
      <c r="N26" s="46">
        <f>Data_Drop_CurrentYear!K21</f>
        <v>199605.09</v>
      </c>
      <c r="O26" s="46"/>
      <c r="P26" s="46">
        <f>Data_Drop_CurrentYear!L21</f>
        <v>391</v>
      </c>
      <c r="Q26" s="92"/>
      <c r="R26" s="93">
        <f t="shared" si="0"/>
        <v>0.52665500280470934</v>
      </c>
    </row>
    <row r="27" spans="1:18" x14ac:dyDescent="0.2">
      <c r="A27" s="41"/>
      <c r="B27" s="41" t="str">
        <f>Data_Drop_CurrentYear!C22</f>
        <v>BCLUW</v>
      </c>
      <c r="C27" s="41"/>
      <c r="D27" s="37">
        <f>Data_Drop_CurrentYear!F22</f>
        <v>445.7</v>
      </c>
      <c r="E27" s="37"/>
      <c r="F27" s="37">
        <f>Data_Drop_CurrentYear!G22</f>
        <v>452.6</v>
      </c>
      <c r="G27" s="37"/>
      <c r="H27" s="36">
        <f>Data_Drop_CurrentYear!H22</f>
        <v>253432.32000000001</v>
      </c>
      <c r="I27" s="36"/>
      <c r="J27" s="36">
        <f>Data_Drop_CurrentYear!I22</f>
        <v>271490.94</v>
      </c>
      <c r="K27" s="36"/>
      <c r="L27" s="36">
        <f>Data_Drop_CurrentYear!J22</f>
        <v>314713.15999999997</v>
      </c>
      <c r="M27" s="36"/>
      <c r="N27" s="36">
        <f>Data_Drop_CurrentYear!K22</f>
        <v>1857125.2</v>
      </c>
      <c r="O27" s="36"/>
      <c r="P27" s="36">
        <f>Data_Drop_CurrentYear!L22</f>
        <v>4166.76</v>
      </c>
      <c r="R27" s="88">
        <f t="shared" si="0"/>
        <v>5.9010090331144722</v>
      </c>
    </row>
    <row r="28" spans="1:18" x14ac:dyDescent="0.2">
      <c r="A28" s="41"/>
      <c r="B28" s="41" t="str">
        <f>Data_Drop_CurrentYear!C23</f>
        <v>Ballard</v>
      </c>
      <c r="C28" s="41"/>
      <c r="D28" s="37">
        <f>Data_Drop_CurrentYear!F23</f>
        <v>1733.2</v>
      </c>
      <c r="E28" s="37"/>
      <c r="F28" s="37">
        <f>Data_Drop_CurrentYear!G23</f>
        <v>1834.9</v>
      </c>
      <c r="G28" s="37"/>
      <c r="H28" s="36">
        <f>Data_Drop_CurrentYear!H23</f>
        <v>426535.25</v>
      </c>
      <c r="I28" s="36"/>
      <c r="J28" s="36">
        <f>Data_Drop_CurrentYear!I23</f>
        <v>490375.98</v>
      </c>
      <c r="K28" s="36"/>
      <c r="L28" s="36">
        <f>Data_Drop_CurrentYear!J23</f>
        <v>665972.72</v>
      </c>
      <c r="M28" s="36"/>
      <c r="N28" s="36">
        <f>Data_Drop_CurrentYear!K23</f>
        <v>2851515.28</v>
      </c>
      <c r="O28" s="36"/>
      <c r="P28" s="36">
        <f>Data_Drop_CurrentYear!L23</f>
        <v>1645.23</v>
      </c>
      <c r="R28" s="88">
        <f t="shared" si="0"/>
        <v>4.2817298582440433</v>
      </c>
    </row>
    <row r="29" spans="1:18" x14ac:dyDescent="0.2">
      <c r="A29" s="41"/>
      <c r="B29" s="41" t="str">
        <f>Data_Drop_CurrentYear!C24</f>
        <v>Baxter</v>
      </c>
      <c r="C29" s="41"/>
      <c r="D29" s="37">
        <f>Data_Drop_CurrentYear!F24</f>
        <v>338.6</v>
      </c>
      <c r="E29" s="37"/>
      <c r="F29" s="37">
        <f>Data_Drop_CurrentYear!G24</f>
        <v>457.7</v>
      </c>
      <c r="G29" s="37"/>
      <c r="H29" s="36">
        <f>Data_Drop_CurrentYear!H24</f>
        <v>237733.79</v>
      </c>
      <c r="I29" s="36"/>
      <c r="J29" s="36">
        <f>Data_Drop_CurrentYear!I24</f>
        <v>240711.45</v>
      </c>
      <c r="K29" s="36"/>
      <c r="L29" s="36">
        <f>Data_Drop_CurrentYear!J24</f>
        <v>268913.52</v>
      </c>
      <c r="M29" s="36"/>
      <c r="N29" s="36">
        <f>Data_Drop_CurrentYear!K24</f>
        <v>86040.44</v>
      </c>
      <c r="O29" s="36"/>
      <c r="P29" s="36">
        <f>Data_Drop_CurrentYear!L24</f>
        <v>254.11</v>
      </c>
      <c r="R29" s="88">
        <f t="shared" si="0"/>
        <v>0.31995579842917526</v>
      </c>
    </row>
    <row r="30" spans="1:18" x14ac:dyDescent="0.2">
      <c r="A30" s="41"/>
      <c r="B30" s="41" t="str">
        <f>Data_Drop_CurrentYear!C25</f>
        <v>Bedford</v>
      </c>
      <c r="C30" s="41"/>
      <c r="D30" s="37">
        <f>Data_Drop_CurrentYear!F25</f>
        <v>511</v>
      </c>
      <c r="E30" s="37"/>
      <c r="F30" s="37">
        <f>Data_Drop_CurrentYear!G25</f>
        <v>493.9</v>
      </c>
      <c r="G30" s="37"/>
      <c r="H30" s="36">
        <f>Data_Drop_CurrentYear!H25</f>
        <v>349786.53</v>
      </c>
      <c r="I30" s="36"/>
      <c r="J30" s="36">
        <f>Data_Drop_CurrentYear!I25</f>
        <v>367684.17</v>
      </c>
      <c r="K30" s="36"/>
      <c r="L30" s="36">
        <f>Data_Drop_CurrentYear!J25</f>
        <v>315430.21000000002</v>
      </c>
      <c r="M30" s="36"/>
      <c r="N30" s="36">
        <f>Data_Drop_CurrentYear!K25</f>
        <v>451126.03</v>
      </c>
      <c r="O30" s="36"/>
      <c r="P30" s="36">
        <f>Data_Drop_CurrentYear!L25</f>
        <v>882.83</v>
      </c>
      <c r="R30" s="88">
        <f t="shared" si="0"/>
        <v>1.430192846779007</v>
      </c>
    </row>
    <row r="31" spans="1:18" x14ac:dyDescent="0.2">
      <c r="A31" s="44"/>
      <c r="B31" s="44" t="str">
        <f>Data_Drop_CurrentYear!C26</f>
        <v>Belle Plaine</v>
      </c>
      <c r="C31" s="44"/>
      <c r="D31" s="45">
        <f>Data_Drop_CurrentYear!F26</f>
        <v>474</v>
      </c>
      <c r="E31" s="45"/>
      <c r="F31" s="45">
        <f>Data_Drop_CurrentYear!G26</f>
        <v>465.9</v>
      </c>
      <c r="G31" s="45"/>
      <c r="H31" s="46">
        <f>Data_Drop_CurrentYear!H26</f>
        <v>349879.6</v>
      </c>
      <c r="I31" s="46"/>
      <c r="J31" s="46">
        <f>Data_Drop_CurrentYear!I26</f>
        <v>361757.18</v>
      </c>
      <c r="K31" s="46"/>
      <c r="L31" s="46">
        <f>Data_Drop_CurrentYear!J26</f>
        <v>297546.19</v>
      </c>
      <c r="M31" s="46"/>
      <c r="N31" s="46">
        <f>Data_Drop_CurrentYear!K26</f>
        <v>721663.1</v>
      </c>
      <c r="O31" s="46"/>
      <c r="P31" s="46">
        <f>Data_Drop_CurrentYear!L26</f>
        <v>1522.5</v>
      </c>
      <c r="Q31" s="92"/>
      <c r="R31" s="93">
        <f t="shared" si="0"/>
        <v>2.4253817533338267</v>
      </c>
    </row>
    <row r="32" spans="1:18" x14ac:dyDescent="0.2">
      <c r="A32" s="41"/>
      <c r="B32" s="41" t="str">
        <f>Data_Drop_CurrentYear!C27</f>
        <v>Bellevue</v>
      </c>
      <c r="C32" s="41"/>
      <c r="D32" s="37">
        <f>Data_Drop_CurrentYear!F27</f>
        <v>621.29999999999995</v>
      </c>
      <c r="E32" s="37"/>
      <c r="F32" s="37">
        <f>Data_Drop_CurrentYear!G27</f>
        <v>719.3</v>
      </c>
      <c r="G32" s="37"/>
      <c r="H32" s="36">
        <f>Data_Drop_CurrentYear!H27</f>
        <v>250877.8</v>
      </c>
      <c r="I32" s="36"/>
      <c r="J32" s="36">
        <f>Data_Drop_CurrentYear!I27</f>
        <v>259938.02</v>
      </c>
      <c r="K32" s="36"/>
      <c r="L32" s="36">
        <f>Data_Drop_CurrentYear!J27</f>
        <v>183723.06</v>
      </c>
      <c r="M32" s="36"/>
      <c r="N32" s="36">
        <f>Data_Drop_CurrentYear!K27</f>
        <v>451232.79</v>
      </c>
      <c r="O32" s="36"/>
      <c r="P32" s="36">
        <f>Data_Drop_CurrentYear!L27</f>
        <v>726.27</v>
      </c>
      <c r="R32" s="88">
        <f t="shared" si="0"/>
        <v>2.4560487398805573</v>
      </c>
    </row>
    <row r="33" spans="1:18" x14ac:dyDescent="0.2">
      <c r="A33" s="41"/>
      <c r="B33" s="41" t="str">
        <f>Data_Drop_CurrentYear!C28</f>
        <v>Belmond-Klemme</v>
      </c>
      <c r="C33" s="41"/>
      <c r="D33" s="37">
        <f>Data_Drop_CurrentYear!F28</f>
        <v>747.1</v>
      </c>
      <c r="E33" s="37"/>
      <c r="F33" s="37">
        <f>Data_Drop_CurrentYear!G28</f>
        <v>644</v>
      </c>
      <c r="G33" s="37"/>
      <c r="H33" s="36">
        <f>Data_Drop_CurrentYear!H28</f>
        <v>200461.5</v>
      </c>
      <c r="I33" s="36"/>
      <c r="J33" s="36">
        <f>Data_Drop_CurrentYear!I28</f>
        <v>233644.97</v>
      </c>
      <c r="K33" s="36"/>
      <c r="L33" s="36">
        <f>Data_Drop_CurrentYear!J28</f>
        <v>226469.83</v>
      </c>
      <c r="M33" s="36"/>
      <c r="N33" s="36">
        <f>Data_Drop_CurrentYear!K28</f>
        <v>701714.74</v>
      </c>
      <c r="O33" s="36"/>
      <c r="P33" s="36">
        <f>Data_Drop_CurrentYear!L28</f>
        <v>939.25</v>
      </c>
      <c r="R33" s="88">
        <f t="shared" si="0"/>
        <v>3.0984910440388465</v>
      </c>
    </row>
    <row r="34" spans="1:18" x14ac:dyDescent="0.2">
      <c r="A34" s="41"/>
      <c r="B34" s="41" t="str">
        <f>Data_Drop_CurrentYear!C29</f>
        <v>Bennett</v>
      </c>
      <c r="C34" s="41"/>
      <c r="D34" s="37">
        <f>Data_Drop_CurrentYear!F29</f>
        <v>160.30000000000001</v>
      </c>
      <c r="E34" s="37"/>
      <c r="F34" s="37">
        <f>Data_Drop_CurrentYear!G29</f>
        <v>58</v>
      </c>
      <c r="G34" s="37"/>
      <c r="H34" s="36">
        <f>Data_Drop_CurrentYear!H29</f>
        <v>250060.66</v>
      </c>
      <c r="I34" s="36"/>
      <c r="J34" s="36">
        <f>Data_Drop_CurrentYear!I29</f>
        <v>271180.12</v>
      </c>
      <c r="K34" s="36"/>
      <c r="L34" s="36">
        <f>Data_Drop_CurrentYear!J29</f>
        <v>86926.34</v>
      </c>
      <c r="M34" s="36"/>
      <c r="N34" s="36">
        <f>Data_Drop_CurrentYear!K29</f>
        <v>808266.96</v>
      </c>
      <c r="O34" s="36"/>
      <c r="P34" s="36">
        <f>Data_Drop_CurrentYear!L29</f>
        <v>5042.21</v>
      </c>
      <c r="R34" s="88">
        <f t="shared" si="0"/>
        <v>9.2982973860397209</v>
      </c>
    </row>
    <row r="35" spans="1:18" x14ac:dyDescent="0.2">
      <c r="A35" s="41"/>
      <c r="B35" s="41" t="str">
        <f>Data_Drop_CurrentYear!C30</f>
        <v>Benton</v>
      </c>
      <c r="C35" s="41"/>
      <c r="D35" s="37">
        <f>Data_Drop_CurrentYear!F30</f>
        <v>1482</v>
      </c>
      <c r="E35" s="37"/>
      <c r="F35" s="37">
        <f>Data_Drop_CurrentYear!G30</f>
        <v>1485.4</v>
      </c>
      <c r="G35" s="37"/>
      <c r="H35" s="36">
        <f>Data_Drop_CurrentYear!H30</f>
        <v>780716.61</v>
      </c>
      <c r="I35" s="36"/>
      <c r="J35" s="36">
        <f>Data_Drop_CurrentYear!I30</f>
        <v>806187.88</v>
      </c>
      <c r="K35" s="36"/>
      <c r="L35" s="36">
        <f>Data_Drop_CurrentYear!J30</f>
        <v>606490.53</v>
      </c>
      <c r="M35" s="36"/>
      <c r="N35" s="36">
        <f>Data_Drop_CurrentYear!K30</f>
        <v>2049154.5</v>
      </c>
      <c r="O35" s="36"/>
      <c r="P35" s="36">
        <f>Data_Drop_CurrentYear!L30</f>
        <v>1382.7</v>
      </c>
      <c r="R35" s="88">
        <f t="shared" si="0"/>
        <v>3.3787081555914811</v>
      </c>
    </row>
    <row r="36" spans="1:18" x14ac:dyDescent="0.2">
      <c r="A36" s="44"/>
      <c r="B36" s="44" t="str">
        <f>Data_Drop_CurrentYear!C31</f>
        <v>Bettendorf</v>
      </c>
      <c r="C36" s="44"/>
      <c r="D36" s="45">
        <f>Data_Drop_CurrentYear!F31</f>
        <v>3952.5</v>
      </c>
      <c r="E36" s="45"/>
      <c r="F36" s="45">
        <f>Data_Drop_CurrentYear!G31</f>
        <v>4302.2</v>
      </c>
      <c r="G36" s="45"/>
      <c r="H36" s="46">
        <f>Data_Drop_CurrentYear!H31</f>
        <v>615973.73</v>
      </c>
      <c r="I36" s="46"/>
      <c r="J36" s="46">
        <f>Data_Drop_CurrentYear!I31</f>
        <v>920570.64</v>
      </c>
      <c r="K36" s="46"/>
      <c r="L36" s="46">
        <f>Data_Drop_CurrentYear!J31</f>
        <v>1482140.6</v>
      </c>
      <c r="M36" s="46"/>
      <c r="N36" s="46">
        <f>Data_Drop_CurrentYear!K31</f>
        <v>4784166.57</v>
      </c>
      <c r="O36" s="46"/>
      <c r="P36" s="46">
        <f>Data_Drop_CurrentYear!L31</f>
        <v>1210.42</v>
      </c>
      <c r="Q36" s="92"/>
      <c r="R36" s="93">
        <f t="shared" si="0"/>
        <v>3.2278763364285412</v>
      </c>
    </row>
    <row r="37" spans="1:18" x14ac:dyDescent="0.2">
      <c r="A37" s="41"/>
      <c r="B37" s="41" t="str">
        <f>Data_Drop_CurrentYear!C32</f>
        <v>Bondurant-Farrar</v>
      </c>
      <c r="C37" s="41"/>
      <c r="D37" s="37">
        <f>Data_Drop_CurrentYear!F32</f>
        <v>2559.9</v>
      </c>
      <c r="E37" s="37"/>
      <c r="F37" s="37">
        <f>Data_Drop_CurrentYear!G32</f>
        <v>2647</v>
      </c>
      <c r="G37" s="37"/>
      <c r="H37" s="36">
        <f>Data_Drop_CurrentYear!H32</f>
        <v>499463.18</v>
      </c>
      <c r="I37" s="36"/>
      <c r="J37" s="36">
        <f>Data_Drop_CurrentYear!I32</f>
        <v>612344.84</v>
      </c>
      <c r="K37" s="36"/>
      <c r="L37" s="36">
        <f>Data_Drop_CurrentYear!J32</f>
        <v>693505.65</v>
      </c>
      <c r="M37" s="36"/>
      <c r="N37" s="36">
        <f>Data_Drop_CurrentYear!K32</f>
        <v>1351148.16</v>
      </c>
      <c r="O37" s="36"/>
      <c r="P37" s="36">
        <f>Data_Drop_CurrentYear!L32</f>
        <v>527.80999999999995</v>
      </c>
      <c r="R37" s="88">
        <f t="shared" si="0"/>
        <v>1.9482871696863606</v>
      </c>
    </row>
    <row r="38" spans="1:18" x14ac:dyDescent="0.2">
      <c r="A38" s="41"/>
      <c r="B38" s="41" t="str">
        <f>Data_Drop_CurrentYear!C33</f>
        <v>Boone</v>
      </c>
      <c r="C38" s="41"/>
      <c r="D38" s="37">
        <f>Data_Drop_CurrentYear!F33</f>
        <v>1996.2</v>
      </c>
      <c r="E38" s="37"/>
      <c r="F38" s="37">
        <f>Data_Drop_CurrentYear!G33</f>
        <v>1935.3</v>
      </c>
      <c r="G38" s="37"/>
      <c r="H38" s="36">
        <f>Data_Drop_CurrentYear!H33</f>
        <v>99819.79</v>
      </c>
      <c r="I38" s="36"/>
      <c r="J38" s="36">
        <f>Data_Drop_CurrentYear!I33</f>
        <v>102103.35</v>
      </c>
      <c r="K38" s="36"/>
      <c r="L38" s="36">
        <f>Data_Drop_CurrentYear!J33</f>
        <v>742019.78</v>
      </c>
      <c r="M38" s="36"/>
      <c r="N38" s="36">
        <f>Data_Drop_CurrentYear!K33</f>
        <v>980793.29</v>
      </c>
      <c r="O38" s="36"/>
      <c r="P38" s="36">
        <f>Data_Drop_CurrentYear!L33</f>
        <v>491.33</v>
      </c>
      <c r="R38" s="88">
        <f t="shared" si="0"/>
        <v>1.3217886051501215</v>
      </c>
    </row>
    <row r="39" spans="1:18" x14ac:dyDescent="0.2">
      <c r="A39" s="41"/>
      <c r="B39" s="41" t="str">
        <f>Data_Drop_CurrentYear!C34</f>
        <v>Boyden-Hull</v>
      </c>
      <c r="C39" s="41"/>
      <c r="D39" s="37">
        <f>Data_Drop_CurrentYear!F34</f>
        <v>563.6</v>
      </c>
      <c r="E39" s="37"/>
      <c r="F39" s="37">
        <f>Data_Drop_CurrentYear!G34</f>
        <v>566.6</v>
      </c>
      <c r="G39" s="37"/>
      <c r="H39" s="36">
        <f>Data_Drop_CurrentYear!H34</f>
        <v>302257.03999999998</v>
      </c>
      <c r="I39" s="36"/>
      <c r="J39" s="36">
        <f>Data_Drop_CurrentYear!I34</f>
        <v>306038.03000000003</v>
      </c>
      <c r="K39" s="36"/>
      <c r="L39" s="36">
        <f>Data_Drop_CurrentYear!J34</f>
        <v>230846.88</v>
      </c>
      <c r="M39" s="36"/>
      <c r="N39" s="36">
        <f>Data_Drop_CurrentYear!K34</f>
        <v>663719.51</v>
      </c>
      <c r="O39" s="36"/>
      <c r="P39" s="36">
        <f>Data_Drop_CurrentYear!L34</f>
        <v>1177.6400000000001</v>
      </c>
      <c r="R39" s="88">
        <f t="shared" si="0"/>
        <v>2.8751504460445814</v>
      </c>
    </row>
    <row r="40" spans="1:18" x14ac:dyDescent="0.2">
      <c r="A40" s="41"/>
      <c r="B40" s="41" t="str">
        <f>Data_Drop_CurrentYear!C35</f>
        <v>Boyer Valley</v>
      </c>
      <c r="C40" s="41"/>
      <c r="D40" s="37">
        <f>Data_Drop_CurrentYear!F35</f>
        <v>385.6</v>
      </c>
      <c r="E40" s="37"/>
      <c r="F40" s="37">
        <f>Data_Drop_CurrentYear!G35</f>
        <v>385.6</v>
      </c>
      <c r="G40" s="37"/>
      <c r="H40" s="36">
        <f>Data_Drop_CurrentYear!H35</f>
        <v>290818.21000000002</v>
      </c>
      <c r="I40" s="36"/>
      <c r="J40" s="36">
        <f>Data_Drop_CurrentYear!I35</f>
        <v>325684.61</v>
      </c>
      <c r="K40" s="36"/>
      <c r="L40" s="36">
        <f>Data_Drop_CurrentYear!J35</f>
        <v>229107.20000000001</v>
      </c>
      <c r="M40" s="36"/>
      <c r="N40" s="36">
        <f>Data_Drop_CurrentYear!K35</f>
        <v>799291.1</v>
      </c>
      <c r="O40" s="36"/>
      <c r="P40" s="36">
        <f>Data_Drop_CurrentYear!L35</f>
        <v>2072.85</v>
      </c>
      <c r="R40" s="88">
        <f t="shared" si="0"/>
        <v>3.4887210004748868</v>
      </c>
    </row>
    <row r="41" spans="1:18" x14ac:dyDescent="0.2">
      <c r="A41" s="44"/>
      <c r="B41" s="44" t="str">
        <f>Data_Drop_CurrentYear!C36</f>
        <v>Brooklyn-Guernsey-Malcom</v>
      </c>
      <c r="C41" s="44"/>
      <c r="D41" s="45">
        <f>Data_Drop_CurrentYear!F36</f>
        <v>512.5</v>
      </c>
      <c r="E41" s="45"/>
      <c r="F41" s="45">
        <f>Data_Drop_CurrentYear!G36</f>
        <v>537.5</v>
      </c>
      <c r="G41" s="45"/>
      <c r="H41" s="46">
        <f>Data_Drop_CurrentYear!H36</f>
        <v>500211.23</v>
      </c>
      <c r="I41" s="46"/>
      <c r="J41" s="46">
        <f>Data_Drop_CurrentYear!I36</f>
        <v>518917.87</v>
      </c>
      <c r="K41" s="46"/>
      <c r="L41" s="46">
        <f>Data_Drop_CurrentYear!J36</f>
        <v>574347.88</v>
      </c>
      <c r="M41" s="46"/>
      <c r="N41" s="46">
        <f>Data_Drop_CurrentYear!K36</f>
        <v>925448.16</v>
      </c>
      <c r="O41" s="46"/>
      <c r="P41" s="46">
        <f>Data_Drop_CurrentYear!L36</f>
        <v>1805.75</v>
      </c>
      <c r="Q41" s="92"/>
      <c r="R41" s="93">
        <f t="shared" si="0"/>
        <v>1.6113024740336814</v>
      </c>
    </row>
    <row r="42" spans="1:18" x14ac:dyDescent="0.2">
      <c r="A42" s="41"/>
      <c r="B42" s="41" t="str">
        <f>Data_Drop_CurrentYear!C37</f>
        <v>Burlington</v>
      </c>
      <c r="C42" s="41"/>
      <c r="D42" s="37">
        <f>Data_Drop_CurrentYear!F37</f>
        <v>3796.6</v>
      </c>
      <c r="E42" s="37"/>
      <c r="F42" s="37">
        <f>Data_Drop_CurrentYear!G37</f>
        <v>3114.7</v>
      </c>
      <c r="G42" s="37"/>
      <c r="H42" s="36">
        <f>Data_Drop_CurrentYear!H37</f>
        <v>1053819.51</v>
      </c>
      <c r="I42" s="36"/>
      <c r="J42" s="36">
        <f>Data_Drop_CurrentYear!I37</f>
        <v>1262327.47</v>
      </c>
      <c r="K42" s="36"/>
      <c r="L42" s="36">
        <f>Data_Drop_CurrentYear!J37</f>
        <v>1320324.2</v>
      </c>
      <c r="M42" s="36"/>
      <c r="N42" s="36">
        <f>Data_Drop_CurrentYear!K37</f>
        <v>4665211.95</v>
      </c>
      <c r="O42" s="36"/>
      <c r="P42" s="36">
        <f>Data_Drop_CurrentYear!L37</f>
        <v>1228.79</v>
      </c>
      <c r="R42" s="88">
        <f t="shared" si="0"/>
        <v>3.533383656832163</v>
      </c>
    </row>
    <row r="43" spans="1:18" x14ac:dyDescent="0.2">
      <c r="A43" s="41"/>
      <c r="B43" s="41" t="str">
        <f>Data_Drop_CurrentYear!C38</f>
        <v>CAL</v>
      </c>
      <c r="C43" s="41"/>
      <c r="D43" s="37">
        <f>Data_Drop_CurrentYear!F38</f>
        <v>284.89999999999998</v>
      </c>
      <c r="E43" s="37"/>
      <c r="F43" s="37">
        <f>Data_Drop_CurrentYear!G38</f>
        <v>144.4</v>
      </c>
      <c r="G43" s="37"/>
      <c r="H43" s="36">
        <f>Data_Drop_CurrentYear!H38</f>
        <v>300067.20000000001</v>
      </c>
      <c r="I43" s="36"/>
      <c r="J43" s="36">
        <f>Data_Drop_CurrentYear!I38</f>
        <v>327678.02</v>
      </c>
      <c r="K43" s="36"/>
      <c r="L43" s="36">
        <f>Data_Drop_CurrentYear!J38</f>
        <v>106991.43</v>
      </c>
      <c r="M43" s="36"/>
      <c r="N43" s="36">
        <f>Data_Drop_CurrentYear!K38</f>
        <v>682942.91</v>
      </c>
      <c r="O43" s="36"/>
      <c r="P43" s="36">
        <f>Data_Drop_CurrentYear!L38</f>
        <v>2397.13</v>
      </c>
      <c r="R43" s="88">
        <f t="shared" si="0"/>
        <v>6.3831552676695704</v>
      </c>
    </row>
    <row r="44" spans="1:18" x14ac:dyDescent="0.2">
      <c r="A44" s="41"/>
      <c r="B44" s="41" t="str">
        <f>Data_Drop_CurrentYear!C39</f>
        <v>CAM</v>
      </c>
      <c r="C44" s="41"/>
      <c r="D44" s="37">
        <f>Data_Drop_CurrentYear!F39</f>
        <v>447.6</v>
      </c>
      <c r="E44" s="37"/>
      <c r="F44" s="37">
        <f>Data_Drop_CurrentYear!G39</f>
        <v>1688.9</v>
      </c>
      <c r="G44" s="37"/>
      <c r="H44" s="36">
        <f>Data_Drop_CurrentYear!H39</f>
        <v>249850.03</v>
      </c>
      <c r="I44" s="36"/>
      <c r="J44" s="36">
        <f>Data_Drop_CurrentYear!I39</f>
        <v>257204.98</v>
      </c>
      <c r="K44" s="36"/>
      <c r="L44" s="36">
        <f>Data_Drop_CurrentYear!J39</f>
        <v>290543.09999999998</v>
      </c>
      <c r="M44" s="36"/>
      <c r="N44" s="36">
        <f>Data_Drop_CurrentYear!K39</f>
        <v>392191.32</v>
      </c>
      <c r="O44" s="36"/>
      <c r="P44" s="36">
        <f>Data_Drop_CurrentYear!L39</f>
        <v>876.21</v>
      </c>
      <c r="R44" s="88">
        <f t="shared" si="0"/>
        <v>1.34985590778098</v>
      </c>
    </row>
    <row r="45" spans="1:18" x14ac:dyDescent="0.2">
      <c r="A45" s="41"/>
      <c r="B45" s="41" t="str">
        <f>Data_Drop_CurrentYear!C40</f>
        <v>Calamus-Wheatland</v>
      </c>
      <c r="C45" s="41"/>
      <c r="D45" s="37">
        <f>Data_Drop_CurrentYear!F40</f>
        <v>362.3</v>
      </c>
      <c r="E45" s="37"/>
      <c r="F45" s="37">
        <f>Data_Drop_CurrentYear!G40</f>
        <v>401.4</v>
      </c>
      <c r="G45" s="37"/>
      <c r="H45" s="36">
        <f>Data_Drop_CurrentYear!H40</f>
        <v>500138.62</v>
      </c>
      <c r="I45" s="36"/>
      <c r="J45" s="36">
        <f>Data_Drop_CurrentYear!I40</f>
        <v>504451.36</v>
      </c>
      <c r="K45" s="36"/>
      <c r="L45" s="36">
        <f>Data_Drop_CurrentYear!J40</f>
        <v>191737.61</v>
      </c>
      <c r="M45" s="36"/>
      <c r="N45" s="36">
        <f>Data_Drop_CurrentYear!K40</f>
        <v>490348.11</v>
      </c>
      <c r="O45" s="36"/>
      <c r="P45" s="36">
        <f>Data_Drop_CurrentYear!L40</f>
        <v>1353.43</v>
      </c>
      <c r="R45" s="88">
        <f t="shared" si="0"/>
        <v>2.5573913745978163</v>
      </c>
    </row>
    <row r="46" spans="1:18" x14ac:dyDescent="0.2">
      <c r="A46" s="44"/>
      <c r="B46" s="44" t="str">
        <f>Data_Drop_CurrentYear!C41</f>
        <v>Camanche</v>
      </c>
      <c r="C46" s="44"/>
      <c r="D46" s="45">
        <f>Data_Drop_CurrentYear!F41</f>
        <v>822.3</v>
      </c>
      <c r="E46" s="45"/>
      <c r="F46" s="45">
        <f>Data_Drop_CurrentYear!G41</f>
        <v>905</v>
      </c>
      <c r="G46" s="45"/>
      <c r="H46" s="46">
        <f>Data_Drop_CurrentYear!H41</f>
        <v>325512.96000000002</v>
      </c>
      <c r="I46" s="46"/>
      <c r="J46" s="46">
        <f>Data_Drop_CurrentYear!I41</f>
        <v>365353.75</v>
      </c>
      <c r="K46" s="46"/>
      <c r="L46" s="46">
        <f>Data_Drop_CurrentYear!J41</f>
        <v>515010.84</v>
      </c>
      <c r="M46" s="46"/>
      <c r="N46" s="46">
        <f>Data_Drop_CurrentYear!K41</f>
        <v>7064.46</v>
      </c>
      <c r="O46" s="46"/>
      <c r="P46" s="46">
        <f>Data_Drop_CurrentYear!L41</f>
        <v>8.59</v>
      </c>
      <c r="Q46" s="92"/>
      <c r="R46" s="93">
        <f t="shared" si="0"/>
        <v>1.3717109333077338E-2</v>
      </c>
    </row>
    <row r="47" spans="1:18" x14ac:dyDescent="0.2">
      <c r="A47" s="41"/>
      <c r="B47" s="41" t="str">
        <f>Data_Drop_CurrentYear!C42</f>
        <v>Cardinal</v>
      </c>
      <c r="C47" s="41"/>
      <c r="D47" s="37">
        <f>Data_Drop_CurrentYear!F42</f>
        <v>540.29999999999995</v>
      </c>
      <c r="E47" s="37"/>
      <c r="F47" s="37">
        <f>Data_Drop_CurrentYear!G42</f>
        <v>975</v>
      </c>
      <c r="G47" s="37"/>
      <c r="H47" s="36">
        <f>Data_Drop_CurrentYear!H42</f>
        <v>432294.02</v>
      </c>
      <c r="I47" s="36"/>
      <c r="J47" s="36">
        <f>Data_Drop_CurrentYear!I42</f>
        <v>437679.41</v>
      </c>
      <c r="K47" s="36"/>
      <c r="L47" s="36">
        <f>Data_Drop_CurrentYear!J42</f>
        <v>313015.36</v>
      </c>
      <c r="M47" s="36"/>
      <c r="N47" s="36">
        <f>Data_Drop_CurrentYear!K42</f>
        <v>302248.3</v>
      </c>
      <c r="O47" s="36"/>
      <c r="P47" s="36">
        <f>Data_Drop_CurrentYear!L42</f>
        <v>559.41</v>
      </c>
      <c r="R47" s="88">
        <f t="shared" si="0"/>
        <v>0.96560213530735362</v>
      </c>
    </row>
    <row r="48" spans="1:18" x14ac:dyDescent="0.2">
      <c r="A48" s="41"/>
      <c r="B48" s="41" t="str">
        <f>Data_Drop_CurrentYear!C43</f>
        <v>Carlisle</v>
      </c>
      <c r="C48" s="41"/>
      <c r="D48" s="37">
        <f>Data_Drop_CurrentYear!F43</f>
        <v>1984.8</v>
      </c>
      <c r="E48" s="37"/>
      <c r="F48" s="37">
        <f>Data_Drop_CurrentYear!G43</f>
        <v>2202.6</v>
      </c>
      <c r="G48" s="37"/>
      <c r="H48" s="36">
        <f>Data_Drop_CurrentYear!H43</f>
        <v>654579.43000000005</v>
      </c>
      <c r="I48" s="36"/>
      <c r="J48" s="36">
        <f>Data_Drop_CurrentYear!I43</f>
        <v>693757.03</v>
      </c>
      <c r="K48" s="36"/>
      <c r="L48" s="36">
        <f>Data_Drop_CurrentYear!J43</f>
        <v>505140.95</v>
      </c>
      <c r="M48" s="36"/>
      <c r="N48" s="36">
        <f>Data_Drop_CurrentYear!K43</f>
        <v>1177775.43</v>
      </c>
      <c r="O48" s="36"/>
      <c r="P48" s="36">
        <f>Data_Drop_CurrentYear!L43</f>
        <v>593.4</v>
      </c>
      <c r="R48" s="88">
        <f t="shared" si="0"/>
        <v>2.3315778101141866</v>
      </c>
    </row>
    <row r="49" spans="1:18" x14ac:dyDescent="0.2">
      <c r="A49" s="41"/>
      <c r="B49" s="41" t="str">
        <f>Data_Drop_CurrentYear!C44</f>
        <v>Carroll</v>
      </c>
      <c r="C49" s="41"/>
      <c r="D49" s="37">
        <f>Data_Drop_CurrentYear!F44</f>
        <v>1613.7</v>
      </c>
      <c r="E49" s="37"/>
      <c r="F49" s="37">
        <f>Data_Drop_CurrentYear!G44</f>
        <v>1609.8</v>
      </c>
      <c r="G49" s="37"/>
      <c r="H49" s="36">
        <f>Data_Drop_CurrentYear!H44</f>
        <v>975839.72</v>
      </c>
      <c r="I49" s="36"/>
      <c r="J49" s="36">
        <f>Data_Drop_CurrentYear!I44</f>
        <v>1036886.41</v>
      </c>
      <c r="K49" s="36"/>
      <c r="L49" s="36">
        <f>Data_Drop_CurrentYear!J44</f>
        <v>1019717.58</v>
      </c>
      <c r="M49" s="36"/>
      <c r="N49" s="36">
        <f>Data_Drop_CurrentYear!K44</f>
        <v>870237.44</v>
      </c>
      <c r="O49" s="36"/>
      <c r="P49" s="36">
        <f>Data_Drop_CurrentYear!L44</f>
        <v>539.28</v>
      </c>
      <c r="R49" s="88">
        <f t="shared" si="0"/>
        <v>0.85341025502374879</v>
      </c>
    </row>
    <row r="50" spans="1:18" x14ac:dyDescent="0.2">
      <c r="A50" s="41"/>
      <c r="B50" s="41" t="str">
        <f>Data_Drop_CurrentYear!C45</f>
        <v>Cedar Falls</v>
      </c>
      <c r="C50" s="41"/>
      <c r="D50" s="37">
        <f>Data_Drop_CurrentYear!F45</f>
        <v>5525.2</v>
      </c>
      <c r="E50" s="37"/>
      <c r="F50" s="37">
        <f>Data_Drop_CurrentYear!G45</f>
        <v>5724.5</v>
      </c>
      <c r="G50" s="37"/>
      <c r="H50" s="36">
        <f>Data_Drop_CurrentYear!H45</f>
        <v>1100869.1200000001</v>
      </c>
      <c r="I50" s="36"/>
      <c r="J50" s="36">
        <f>Data_Drop_CurrentYear!I45</f>
        <v>1124825</v>
      </c>
      <c r="K50" s="36"/>
      <c r="L50" s="36">
        <f>Data_Drop_CurrentYear!J45</f>
        <v>1082764.3</v>
      </c>
      <c r="M50" s="36"/>
      <c r="N50" s="36">
        <f>Data_Drop_CurrentYear!K45</f>
        <v>605533.31000000006</v>
      </c>
      <c r="O50" s="36"/>
      <c r="P50" s="36">
        <f>Data_Drop_CurrentYear!L45</f>
        <v>109.59</v>
      </c>
      <c r="R50" s="88">
        <f t="shared" si="0"/>
        <v>0.55924757585746043</v>
      </c>
    </row>
    <row r="51" spans="1:18" x14ac:dyDescent="0.2">
      <c r="A51" s="44"/>
      <c r="B51" s="44" t="str">
        <f>Data_Drop_CurrentYear!C46</f>
        <v>Cedar Rapids</v>
      </c>
      <c r="C51" s="44"/>
      <c r="D51" s="45">
        <f>Data_Drop_CurrentYear!F46</f>
        <v>16139.5</v>
      </c>
      <c r="E51" s="45"/>
      <c r="F51" s="45">
        <f>Data_Drop_CurrentYear!G46</f>
        <v>14904.2</v>
      </c>
      <c r="G51" s="45"/>
      <c r="H51" s="46">
        <f>Data_Drop_CurrentYear!H46</f>
        <v>14984421.050000001</v>
      </c>
      <c r="I51" s="46"/>
      <c r="J51" s="46">
        <f>Data_Drop_CurrentYear!I46</f>
        <v>15970868.6</v>
      </c>
      <c r="K51" s="46"/>
      <c r="L51" s="46">
        <f>Data_Drop_CurrentYear!J46</f>
        <v>10115573.42</v>
      </c>
      <c r="M51" s="46"/>
      <c r="N51" s="46">
        <f>Data_Drop_CurrentYear!K46</f>
        <v>16834220.940000001</v>
      </c>
      <c r="O51" s="46"/>
      <c r="P51" s="46">
        <f>Data_Drop_CurrentYear!L46</f>
        <v>1043.04</v>
      </c>
      <c r="Q51" s="92"/>
      <c r="R51" s="93">
        <f t="shared" si="0"/>
        <v>1.6641884983718502</v>
      </c>
    </row>
    <row r="52" spans="1:18" x14ac:dyDescent="0.2">
      <c r="A52" s="41"/>
      <c r="B52" s="41" t="str">
        <f>Data_Drop_CurrentYear!C47</f>
        <v>Center Point-Urbana</v>
      </c>
      <c r="C52" s="41"/>
      <c r="D52" s="37">
        <f>Data_Drop_CurrentYear!F47</f>
        <v>1174.2</v>
      </c>
      <c r="E52" s="37"/>
      <c r="F52" s="37">
        <f>Data_Drop_CurrentYear!G47</f>
        <v>1352.3</v>
      </c>
      <c r="G52" s="37"/>
      <c r="H52" s="36">
        <f>Data_Drop_CurrentYear!H47</f>
        <v>674536.55</v>
      </c>
      <c r="I52" s="36"/>
      <c r="J52" s="36">
        <f>Data_Drop_CurrentYear!I47</f>
        <v>686382.95</v>
      </c>
      <c r="K52" s="36"/>
      <c r="L52" s="36">
        <f>Data_Drop_CurrentYear!J47</f>
        <v>505641.14</v>
      </c>
      <c r="M52" s="36"/>
      <c r="N52" s="36">
        <f>Data_Drop_CurrentYear!K47</f>
        <v>699141.21</v>
      </c>
      <c r="O52" s="36"/>
      <c r="P52" s="36">
        <f>Data_Drop_CurrentYear!L47</f>
        <v>595.41999999999996</v>
      </c>
      <c r="R52" s="88">
        <f t="shared" si="0"/>
        <v>1.3826826076691465</v>
      </c>
    </row>
    <row r="53" spans="1:18" x14ac:dyDescent="0.2">
      <c r="A53" s="41"/>
      <c r="B53" s="41" t="str">
        <f>Data_Drop_CurrentYear!C48</f>
        <v>Centerville</v>
      </c>
      <c r="C53" s="41"/>
      <c r="D53" s="37">
        <f>Data_Drop_CurrentYear!F48</f>
        <v>1330.5</v>
      </c>
      <c r="E53" s="37"/>
      <c r="F53" s="37">
        <f>Data_Drop_CurrentYear!G48</f>
        <v>1258.0999999999999</v>
      </c>
      <c r="G53" s="37"/>
      <c r="H53" s="36">
        <f>Data_Drop_CurrentYear!H48</f>
        <v>594693.68999999994</v>
      </c>
      <c r="I53" s="36"/>
      <c r="J53" s="36">
        <f>Data_Drop_CurrentYear!I48</f>
        <v>649470.29</v>
      </c>
      <c r="K53" s="36"/>
      <c r="L53" s="36">
        <f>Data_Drop_CurrentYear!J48</f>
        <v>862335.05</v>
      </c>
      <c r="M53" s="36"/>
      <c r="N53" s="36">
        <f>Data_Drop_CurrentYear!K48</f>
        <v>1252633.93</v>
      </c>
      <c r="O53" s="36"/>
      <c r="P53" s="36">
        <f>Data_Drop_CurrentYear!L48</f>
        <v>941.48</v>
      </c>
      <c r="R53" s="88">
        <f t="shared" si="0"/>
        <v>1.4526070000285851</v>
      </c>
    </row>
    <row r="54" spans="1:18" x14ac:dyDescent="0.2">
      <c r="A54" s="41"/>
      <c r="B54" s="41" t="str">
        <f>Data_Drop_CurrentYear!C49</f>
        <v>Central City</v>
      </c>
      <c r="C54" s="41"/>
      <c r="D54" s="37">
        <f>Data_Drop_CurrentYear!F49</f>
        <v>420.9</v>
      </c>
      <c r="E54" s="37"/>
      <c r="F54" s="37">
        <f>Data_Drop_CurrentYear!G49</f>
        <v>399.8</v>
      </c>
      <c r="G54" s="37"/>
      <c r="H54" s="36">
        <f>Data_Drop_CurrentYear!H49</f>
        <v>300022.49</v>
      </c>
      <c r="I54" s="36"/>
      <c r="J54" s="36">
        <f>Data_Drop_CurrentYear!I49</f>
        <v>304498.49</v>
      </c>
      <c r="K54" s="36"/>
      <c r="L54" s="36">
        <f>Data_Drop_CurrentYear!J49</f>
        <v>377199.92</v>
      </c>
      <c r="M54" s="36"/>
      <c r="N54" s="36">
        <f>Data_Drop_CurrentYear!K49</f>
        <v>583238.15</v>
      </c>
      <c r="O54" s="36"/>
      <c r="P54" s="36">
        <f>Data_Drop_CurrentYear!L49</f>
        <v>1385.69</v>
      </c>
      <c r="R54" s="88">
        <f t="shared" si="0"/>
        <v>1.5462308422546855</v>
      </c>
    </row>
    <row r="55" spans="1:18" x14ac:dyDescent="0.2">
      <c r="A55" s="41"/>
      <c r="B55" s="41" t="str">
        <f>Data_Drop_CurrentYear!C50</f>
        <v>Central Clayton</v>
      </c>
      <c r="C55" s="41"/>
      <c r="D55" s="37">
        <f>Data_Drop_CurrentYear!F50</f>
        <v>467.3</v>
      </c>
      <c r="E55" s="37"/>
      <c r="F55" s="37">
        <f>Data_Drop_CurrentYear!G50</f>
        <v>456.1</v>
      </c>
      <c r="G55" s="37"/>
      <c r="H55" s="36">
        <f>Data_Drop_CurrentYear!H50</f>
        <v>121953.83</v>
      </c>
      <c r="I55" s="36"/>
      <c r="J55" s="36">
        <f>Data_Drop_CurrentYear!I50</f>
        <v>132310.73000000001</v>
      </c>
      <c r="K55" s="36"/>
      <c r="L55" s="36">
        <f>Data_Drop_CurrentYear!J50</f>
        <v>176842.35</v>
      </c>
      <c r="M55" s="36"/>
      <c r="N55" s="36">
        <f>Data_Drop_CurrentYear!K50</f>
        <v>195891.9</v>
      </c>
      <c r="O55" s="36"/>
      <c r="P55" s="36">
        <f>Data_Drop_CurrentYear!L50</f>
        <v>419.2</v>
      </c>
      <c r="R55" s="88">
        <f t="shared" si="0"/>
        <v>1.1077205205653509</v>
      </c>
    </row>
    <row r="56" spans="1:18" x14ac:dyDescent="0.2">
      <c r="A56" s="44"/>
      <c r="B56" s="44" t="str">
        <f>Data_Drop_CurrentYear!C51</f>
        <v>Central De Witt</v>
      </c>
      <c r="C56" s="44"/>
      <c r="D56" s="45">
        <f>Data_Drop_CurrentYear!F51</f>
        <v>1472.6</v>
      </c>
      <c r="E56" s="45"/>
      <c r="F56" s="45">
        <f>Data_Drop_CurrentYear!G51</f>
        <v>1526.3</v>
      </c>
      <c r="G56" s="45"/>
      <c r="H56" s="46">
        <f>Data_Drop_CurrentYear!H51</f>
        <v>684275.22</v>
      </c>
      <c r="I56" s="46"/>
      <c r="J56" s="46">
        <f>Data_Drop_CurrentYear!I51</f>
        <v>745319.73</v>
      </c>
      <c r="K56" s="46"/>
      <c r="L56" s="46">
        <f>Data_Drop_CurrentYear!J51</f>
        <v>725919.66</v>
      </c>
      <c r="M56" s="46"/>
      <c r="N56" s="46">
        <f>Data_Drop_CurrentYear!K51</f>
        <v>1351149.25</v>
      </c>
      <c r="O56" s="46"/>
      <c r="P56" s="46">
        <f>Data_Drop_CurrentYear!L51</f>
        <v>917.53</v>
      </c>
      <c r="Q56" s="92"/>
      <c r="R56" s="93">
        <f t="shared" si="0"/>
        <v>1.8612930940594721</v>
      </c>
    </row>
    <row r="57" spans="1:18" x14ac:dyDescent="0.2">
      <c r="A57" s="41"/>
      <c r="B57" s="41" t="str">
        <f>Data_Drop_CurrentYear!C52</f>
        <v>Central Decatur</v>
      </c>
      <c r="C57" s="41"/>
      <c r="D57" s="37">
        <f>Data_Drop_CurrentYear!F52</f>
        <v>632.4</v>
      </c>
      <c r="E57" s="37"/>
      <c r="F57" s="37">
        <f>Data_Drop_CurrentYear!G52</f>
        <v>643.20000000000005</v>
      </c>
      <c r="G57" s="37"/>
      <c r="H57" s="36">
        <f>Data_Drop_CurrentYear!H52</f>
        <v>340194.42</v>
      </c>
      <c r="I57" s="36"/>
      <c r="J57" s="36">
        <f>Data_Drop_CurrentYear!I52</f>
        <v>347377.84</v>
      </c>
      <c r="K57" s="36"/>
      <c r="L57" s="36">
        <f>Data_Drop_CurrentYear!J52</f>
        <v>372057.18</v>
      </c>
      <c r="M57" s="36"/>
      <c r="N57" s="36">
        <f>Data_Drop_CurrentYear!K52</f>
        <v>345340.13</v>
      </c>
      <c r="O57" s="36"/>
      <c r="P57" s="36">
        <f>Data_Drop_CurrentYear!L52</f>
        <v>546.08000000000004</v>
      </c>
      <c r="R57" s="88">
        <f t="shared" si="0"/>
        <v>0.92819101085483691</v>
      </c>
    </row>
    <row r="58" spans="1:18" x14ac:dyDescent="0.2">
      <c r="A58" s="41"/>
      <c r="B58" s="41" t="str">
        <f>Data_Drop_CurrentYear!C53</f>
        <v>Central Lee</v>
      </c>
      <c r="C58" s="41"/>
      <c r="D58" s="37">
        <f>Data_Drop_CurrentYear!F53</f>
        <v>811.5</v>
      </c>
      <c r="E58" s="37"/>
      <c r="F58" s="37">
        <f>Data_Drop_CurrentYear!G53</f>
        <v>1196.2</v>
      </c>
      <c r="G58" s="37"/>
      <c r="H58" s="36" t="str">
        <f>Data_Drop_CurrentYear!H53</f>
        <v>.</v>
      </c>
      <c r="I58" s="36"/>
      <c r="J58" s="36" t="str">
        <f>Data_Drop_CurrentYear!I53</f>
        <v>.</v>
      </c>
      <c r="K58" s="36"/>
      <c r="L58" s="36">
        <f>Data_Drop_CurrentYear!J53</f>
        <v>306363.74</v>
      </c>
      <c r="M58" s="36"/>
      <c r="N58" s="36">
        <f>Data_Drop_CurrentYear!K53</f>
        <v>-168217.72</v>
      </c>
      <c r="O58" s="36"/>
      <c r="P58" s="36">
        <f>Data_Drop_CurrentYear!L53</f>
        <v>-207.29</v>
      </c>
      <c r="R58" s="88">
        <f t="shared" si="0"/>
        <v>-0.5490784255343012</v>
      </c>
    </row>
    <row r="59" spans="1:18" x14ac:dyDescent="0.2">
      <c r="A59" s="41"/>
      <c r="B59" s="41" t="str">
        <f>Data_Drop_CurrentYear!C54</f>
        <v>Central Lyon</v>
      </c>
      <c r="C59" s="41"/>
      <c r="D59" s="37">
        <f>Data_Drop_CurrentYear!F54</f>
        <v>759.4</v>
      </c>
      <c r="E59" s="37"/>
      <c r="F59" s="37">
        <f>Data_Drop_CurrentYear!G54</f>
        <v>750.4</v>
      </c>
      <c r="G59" s="37"/>
      <c r="H59" s="36">
        <f>Data_Drop_CurrentYear!H54</f>
        <v>250402.57</v>
      </c>
      <c r="I59" s="36"/>
      <c r="J59" s="36">
        <f>Data_Drop_CurrentYear!I54</f>
        <v>258969.11</v>
      </c>
      <c r="K59" s="36"/>
      <c r="L59" s="36">
        <f>Data_Drop_CurrentYear!J54</f>
        <v>354583.96</v>
      </c>
      <c r="M59" s="36"/>
      <c r="N59" s="36">
        <f>Data_Drop_CurrentYear!K54</f>
        <v>118576.15</v>
      </c>
      <c r="O59" s="36"/>
      <c r="P59" s="36">
        <f>Data_Drop_CurrentYear!L54</f>
        <v>156.13999999999999</v>
      </c>
      <c r="R59" s="88">
        <f t="shared" si="0"/>
        <v>0.33440923272445822</v>
      </c>
    </row>
    <row r="60" spans="1:18" x14ac:dyDescent="0.2">
      <c r="A60" s="41"/>
      <c r="B60" s="41" t="str">
        <f>Data_Drop_CurrentYear!C55</f>
        <v>Central Springs</v>
      </c>
      <c r="C60" s="41"/>
      <c r="D60" s="37">
        <f>Data_Drop_CurrentYear!F55</f>
        <v>782.8</v>
      </c>
      <c r="E60" s="37"/>
      <c r="F60" s="37">
        <f>Data_Drop_CurrentYear!G55</f>
        <v>723.3</v>
      </c>
      <c r="G60" s="37"/>
      <c r="H60" s="36">
        <f>Data_Drop_CurrentYear!H55</f>
        <v>748151</v>
      </c>
      <c r="I60" s="36"/>
      <c r="J60" s="36">
        <f>Data_Drop_CurrentYear!I55</f>
        <v>786444.3</v>
      </c>
      <c r="K60" s="36"/>
      <c r="L60" s="36">
        <f>Data_Drop_CurrentYear!J55</f>
        <v>561956.44999999995</v>
      </c>
      <c r="M60" s="36"/>
      <c r="N60" s="36">
        <f>Data_Drop_CurrentYear!K55</f>
        <v>652745.63</v>
      </c>
      <c r="O60" s="36"/>
      <c r="P60" s="36">
        <f>Data_Drop_CurrentYear!L55</f>
        <v>833.86</v>
      </c>
      <c r="R60" s="88">
        <f t="shared" si="0"/>
        <v>1.161559103023019</v>
      </c>
    </row>
    <row r="61" spans="1:18" x14ac:dyDescent="0.2">
      <c r="A61" s="44"/>
      <c r="B61" s="44" t="str">
        <f>Data_Drop_CurrentYear!C56</f>
        <v>Chariton</v>
      </c>
      <c r="C61" s="44"/>
      <c r="D61" s="45">
        <f>Data_Drop_CurrentYear!F56</f>
        <v>1310.3</v>
      </c>
      <c r="E61" s="45"/>
      <c r="F61" s="45">
        <f>Data_Drop_CurrentYear!G56</f>
        <v>1259.3</v>
      </c>
      <c r="G61" s="45"/>
      <c r="H61" s="46">
        <f>Data_Drop_CurrentYear!H56</f>
        <v>25212.46</v>
      </c>
      <c r="I61" s="46"/>
      <c r="J61" s="46">
        <f>Data_Drop_CurrentYear!I56</f>
        <v>25426.36</v>
      </c>
      <c r="K61" s="46"/>
      <c r="L61" s="46">
        <f>Data_Drop_CurrentYear!J56</f>
        <v>426099.69</v>
      </c>
      <c r="M61" s="46"/>
      <c r="N61" s="46">
        <f>Data_Drop_CurrentYear!K56</f>
        <v>1020555.8</v>
      </c>
      <c r="O61" s="46"/>
      <c r="P61" s="46">
        <f>Data_Drop_CurrentYear!L56</f>
        <v>778.87</v>
      </c>
      <c r="Q61" s="92"/>
      <c r="R61" s="93">
        <f t="shared" si="0"/>
        <v>2.3951104024506567</v>
      </c>
    </row>
    <row r="62" spans="1:18" x14ac:dyDescent="0.2">
      <c r="A62" s="41"/>
      <c r="B62" s="41" t="str">
        <f>Data_Drop_CurrentYear!C57</f>
        <v>Charles City</v>
      </c>
      <c r="C62" s="41"/>
      <c r="D62" s="37">
        <f>Data_Drop_CurrentYear!F57</f>
        <v>1469.4</v>
      </c>
      <c r="E62" s="37"/>
      <c r="F62" s="37">
        <f>Data_Drop_CurrentYear!G57</f>
        <v>1426</v>
      </c>
      <c r="G62" s="37"/>
      <c r="H62" s="36">
        <f>Data_Drop_CurrentYear!H57</f>
        <v>797929.77</v>
      </c>
      <c r="I62" s="36"/>
      <c r="J62" s="36">
        <f>Data_Drop_CurrentYear!I57</f>
        <v>829965.56</v>
      </c>
      <c r="K62" s="36"/>
      <c r="L62" s="36">
        <f>Data_Drop_CurrentYear!J57</f>
        <v>953926.2</v>
      </c>
      <c r="M62" s="36"/>
      <c r="N62" s="36">
        <f>Data_Drop_CurrentYear!K57</f>
        <v>348738.85</v>
      </c>
      <c r="O62" s="36"/>
      <c r="P62" s="36">
        <f>Data_Drop_CurrentYear!L57</f>
        <v>237.33</v>
      </c>
      <c r="R62" s="88">
        <f t="shared" si="0"/>
        <v>0.36558263102533506</v>
      </c>
    </row>
    <row r="63" spans="1:18" x14ac:dyDescent="0.2">
      <c r="A63" s="41"/>
      <c r="B63" s="41" t="str">
        <f>Data_Drop_CurrentYear!C58</f>
        <v>Charter Oak-Ute</v>
      </c>
      <c r="C63" s="41"/>
      <c r="D63" s="37">
        <f>Data_Drop_CurrentYear!F58</f>
        <v>278.2</v>
      </c>
      <c r="E63" s="37"/>
      <c r="F63" s="37">
        <f>Data_Drop_CurrentYear!G58</f>
        <v>163.80000000000001</v>
      </c>
      <c r="G63" s="37"/>
      <c r="H63" s="36">
        <f>Data_Drop_CurrentYear!H58</f>
        <v>230579.93</v>
      </c>
      <c r="I63" s="36"/>
      <c r="J63" s="36">
        <f>Data_Drop_CurrentYear!I58</f>
        <v>262695.93</v>
      </c>
      <c r="K63" s="36"/>
      <c r="L63" s="36">
        <f>Data_Drop_CurrentYear!J58</f>
        <v>136998.25</v>
      </c>
      <c r="M63" s="36"/>
      <c r="N63" s="36">
        <f>Data_Drop_CurrentYear!K58</f>
        <v>706733.27</v>
      </c>
      <c r="O63" s="36"/>
      <c r="P63" s="36">
        <f>Data_Drop_CurrentYear!L58</f>
        <v>2540.38</v>
      </c>
      <c r="R63" s="88">
        <f t="shared" si="0"/>
        <v>5.1587029031392735</v>
      </c>
    </row>
    <row r="64" spans="1:18" x14ac:dyDescent="0.2">
      <c r="A64" s="41"/>
      <c r="B64" s="41" t="str">
        <f>Data_Drop_CurrentYear!C59</f>
        <v>Cherokee</v>
      </c>
      <c r="C64" s="41"/>
      <c r="D64" s="37">
        <f>Data_Drop_CurrentYear!F59</f>
        <v>1039.3</v>
      </c>
      <c r="E64" s="37"/>
      <c r="F64" s="37">
        <f>Data_Drop_CurrentYear!G59</f>
        <v>1167.0999999999999</v>
      </c>
      <c r="G64" s="37"/>
      <c r="H64" s="36">
        <f>Data_Drop_CurrentYear!H59</f>
        <v>430351.45</v>
      </c>
      <c r="I64" s="36"/>
      <c r="J64" s="36">
        <f>Data_Drop_CurrentYear!I59</f>
        <v>486594.19</v>
      </c>
      <c r="K64" s="36"/>
      <c r="L64" s="36">
        <f>Data_Drop_CurrentYear!J59</f>
        <v>496535.3</v>
      </c>
      <c r="M64" s="36"/>
      <c r="N64" s="36">
        <f>Data_Drop_CurrentYear!K59</f>
        <v>996964.82</v>
      </c>
      <c r="O64" s="36"/>
      <c r="P64" s="36">
        <f>Data_Drop_CurrentYear!L59</f>
        <v>959.27</v>
      </c>
      <c r="R64" s="88">
        <f t="shared" si="0"/>
        <v>2.0078427857999217</v>
      </c>
    </row>
    <row r="65" spans="1:18" x14ac:dyDescent="0.2">
      <c r="A65" s="41"/>
      <c r="B65" s="41" t="str">
        <f>Data_Drop_CurrentYear!C60</f>
        <v>Clarinda</v>
      </c>
      <c r="C65" s="41"/>
      <c r="D65" s="37">
        <f>Data_Drop_CurrentYear!F60</f>
        <v>958.7</v>
      </c>
      <c r="E65" s="37"/>
      <c r="F65" s="37">
        <f>Data_Drop_CurrentYear!G60</f>
        <v>1005.6</v>
      </c>
      <c r="G65" s="37"/>
      <c r="H65" s="36">
        <f>Data_Drop_CurrentYear!H60</f>
        <v>900144.85</v>
      </c>
      <c r="I65" s="36"/>
      <c r="J65" s="36">
        <f>Data_Drop_CurrentYear!I60</f>
        <v>921568.2</v>
      </c>
      <c r="K65" s="36"/>
      <c r="L65" s="36">
        <f>Data_Drop_CurrentYear!J60</f>
        <v>378160.42</v>
      </c>
      <c r="M65" s="36"/>
      <c r="N65" s="36">
        <f>Data_Drop_CurrentYear!K60</f>
        <v>992981.97</v>
      </c>
      <c r="O65" s="36"/>
      <c r="P65" s="36">
        <f>Data_Drop_CurrentYear!L60</f>
        <v>1035.76</v>
      </c>
      <c r="R65" s="88">
        <f t="shared" si="0"/>
        <v>2.6258220519217743</v>
      </c>
    </row>
    <row r="66" spans="1:18" x14ac:dyDescent="0.2">
      <c r="A66" s="44"/>
      <c r="B66" s="44" t="str">
        <f>Data_Drop_CurrentYear!C61</f>
        <v>Clarion-Goldfield-Dows</v>
      </c>
      <c r="C66" s="44"/>
      <c r="D66" s="45">
        <f>Data_Drop_CurrentYear!F61</f>
        <v>975.6</v>
      </c>
      <c r="E66" s="45"/>
      <c r="F66" s="45">
        <f>Data_Drop_CurrentYear!G61</f>
        <v>939</v>
      </c>
      <c r="G66" s="45"/>
      <c r="H66" s="46">
        <f>Data_Drop_CurrentYear!H61</f>
        <v>501102.92</v>
      </c>
      <c r="I66" s="46"/>
      <c r="J66" s="46">
        <f>Data_Drop_CurrentYear!I61</f>
        <v>511235.1</v>
      </c>
      <c r="K66" s="46"/>
      <c r="L66" s="46">
        <f>Data_Drop_CurrentYear!J61</f>
        <v>743775.14</v>
      </c>
      <c r="M66" s="46"/>
      <c r="N66" s="46">
        <f>Data_Drop_CurrentYear!K61</f>
        <v>173606.7</v>
      </c>
      <c r="O66" s="46"/>
      <c r="P66" s="46">
        <f>Data_Drop_CurrentYear!L61</f>
        <v>177.95</v>
      </c>
      <c r="Q66" s="92"/>
      <c r="R66" s="93">
        <f t="shared" si="0"/>
        <v>0.23341288336149554</v>
      </c>
    </row>
    <row r="67" spans="1:18" x14ac:dyDescent="0.2">
      <c r="A67" s="41"/>
      <c r="B67" s="41" t="str">
        <f>Data_Drop_CurrentYear!C62</f>
        <v>Clarke</v>
      </c>
      <c r="C67" s="41"/>
      <c r="D67" s="37">
        <f>Data_Drop_CurrentYear!F62</f>
        <v>1429.1</v>
      </c>
      <c r="E67" s="37"/>
      <c r="F67" s="37">
        <f>Data_Drop_CurrentYear!G62</f>
        <v>1273.5</v>
      </c>
      <c r="G67" s="37"/>
      <c r="H67" s="36">
        <f>Data_Drop_CurrentYear!H62</f>
        <v>750565.85</v>
      </c>
      <c r="I67" s="36"/>
      <c r="J67" s="36">
        <f>Data_Drop_CurrentYear!I62</f>
        <v>779159.41</v>
      </c>
      <c r="K67" s="36"/>
      <c r="L67" s="36">
        <f>Data_Drop_CurrentYear!J62</f>
        <v>590173.35</v>
      </c>
      <c r="M67" s="36"/>
      <c r="N67" s="36">
        <f>Data_Drop_CurrentYear!K62</f>
        <v>512403.99</v>
      </c>
      <c r="O67" s="36"/>
      <c r="P67" s="36">
        <f>Data_Drop_CurrentYear!L62</f>
        <v>358.55</v>
      </c>
      <c r="R67" s="88">
        <f t="shared" si="0"/>
        <v>0.86822624234049206</v>
      </c>
    </row>
    <row r="68" spans="1:18" x14ac:dyDescent="0.2">
      <c r="A68" s="41"/>
      <c r="B68" s="41" t="str">
        <f>Data_Drop_CurrentYear!C63</f>
        <v>Clarksville</v>
      </c>
      <c r="C68" s="41"/>
      <c r="D68" s="37">
        <f>Data_Drop_CurrentYear!F63</f>
        <v>280.60000000000002</v>
      </c>
      <c r="E68" s="37"/>
      <c r="F68" s="37">
        <f>Data_Drop_CurrentYear!G63</f>
        <v>273</v>
      </c>
      <c r="G68" s="37"/>
      <c r="H68" s="36">
        <f>Data_Drop_CurrentYear!H63</f>
        <v>200632.66</v>
      </c>
      <c r="I68" s="36"/>
      <c r="J68" s="36">
        <f>Data_Drop_CurrentYear!I63</f>
        <v>203585.46</v>
      </c>
      <c r="K68" s="36"/>
      <c r="L68" s="36">
        <f>Data_Drop_CurrentYear!J63</f>
        <v>157112.62</v>
      </c>
      <c r="M68" s="36"/>
      <c r="N68" s="36">
        <f>Data_Drop_CurrentYear!K63</f>
        <v>70312.37</v>
      </c>
      <c r="O68" s="36"/>
      <c r="P68" s="36">
        <f>Data_Drop_CurrentYear!L63</f>
        <v>250.58</v>
      </c>
      <c r="R68" s="88">
        <f t="shared" si="0"/>
        <v>0.44752846715941724</v>
      </c>
    </row>
    <row r="69" spans="1:18" x14ac:dyDescent="0.2">
      <c r="A69" s="41"/>
      <c r="B69" s="41" t="str">
        <f>Data_Drop_CurrentYear!C64</f>
        <v>Clay Central-Everly</v>
      </c>
      <c r="C69" s="41"/>
      <c r="D69" s="37">
        <f>Data_Drop_CurrentYear!F64</f>
        <v>265</v>
      </c>
      <c r="E69" s="37"/>
      <c r="F69" s="37">
        <f>Data_Drop_CurrentYear!G64</f>
        <v>51</v>
      </c>
      <c r="G69" s="37"/>
      <c r="H69" s="36">
        <f>Data_Drop_CurrentYear!H64</f>
        <v>274921.64</v>
      </c>
      <c r="I69" s="36"/>
      <c r="J69" s="36">
        <f>Data_Drop_CurrentYear!I64</f>
        <v>284388.37</v>
      </c>
      <c r="K69" s="36"/>
      <c r="L69" s="36">
        <f>Data_Drop_CurrentYear!J64</f>
        <v>198529.72</v>
      </c>
      <c r="M69" s="36"/>
      <c r="N69" s="36">
        <f>Data_Drop_CurrentYear!K64</f>
        <v>495191.16</v>
      </c>
      <c r="O69" s="36"/>
      <c r="P69" s="36">
        <f>Data_Drop_CurrentYear!L64</f>
        <v>1868.65</v>
      </c>
      <c r="R69" s="88">
        <f t="shared" si="0"/>
        <v>2.4942923407135211</v>
      </c>
    </row>
    <row r="70" spans="1:18" x14ac:dyDescent="0.2">
      <c r="A70" s="41"/>
      <c r="B70" s="41" t="str">
        <f>Data_Drop_CurrentYear!C65</f>
        <v>Clayton Ridge</v>
      </c>
      <c r="C70" s="41"/>
      <c r="D70" s="37">
        <f>Data_Drop_CurrentYear!F65</f>
        <v>628</v>
      </c>
      <c r="E70" s="37"/>
      <c r="F70" s="37">
        <f>Data_Drop_CurrentYear!G65</f>
        <v>1737</v>
      </c>
      <c r="G70" s="37"/>
      <c r="H70" s="36">
        <f>Data_Drop_CurrentYear!H65</f>
        <v>351164.04</v>
      </c>
      <c r="I70" s="36"/>
      <c r="J70" s="36">
        <f>Data_Drop_CurrentYear!I65</f>
        <v>392249.53</v>
      </c>
      <c r="K70" s="36"/>
      <c r="L70" s="36">
        <f>Data_Drop_CurrentYear!J65</f>
        <v>327381.23</v>
      </c>
      <c r="M70" s="36"/>
      <c r="N70" s="36">
        <f>Data_Drop_CurrentYear!K65</f>
        <v>324811.53000000003</v>
      </c>
      <c r="O70" s="36"/>
      <c r="P70" s="36">
        <f>Data_Drop_CurrentYear!L65</f>
        <v>517.22</v>
      </c>
      <c r="R70" s="88">
        <f t="shared" si="0"/>
        <v>0.99215074120162616</v>
      </c>
    </row>
    <row r="71" spans="1:18" x14ac:dyDescent="0.2">
      <c r="A71" s="44"/>
      <c r="B71" s="44" t="str">
        <f>Data_Drop_CurrentYear!C66</f>
        <v>Clear Creek-Amana</v>
      </c>
      <c r="C71" s="44"/>
      <c r="D71" s="45">
        <f>Data_Drop_CurrentYear!F66</f>
        <v>3035.9</v>
      </c>
      <c r="E71" s="45"/>
      <c r="F71" s="45">
        <f>Data_Drop_CurrentYear!G66</f>
        <v>2989</v>
      </c>
      <c r="G71" s="45"/>
      <c r="H71" s="46">
        <f>Data_Drop_CurrentYear!H66</f>
        <v>1409317.64</v>
      </c>
      <c r="I71" s="46"/>
      <c r="J71" s="46">
        <f>Data_Drop_CurrentYear!I66</f>
        <v>1432087.79</v>
      </c>
      <c r="K71" s="46"/>
      <c r="L71" s="46">
        <f>Data_Drop_CurrentYear!J66</f>
        <v>1175033.46</v>
      </c>
      <c r="M71" s="46"/>
      <c r="N71" s="46">
        <f>Data_Drop_CurrentYear!K66</f>
        <v>514612.47999999998</v>
      </c>
      <c r="O71" s="46"/>
      <c r="P71" s="46">
        <f>Data_Drop_CurrentYear!L66</f>
        <v>169.51</v>
      </c>
      <c r="Q71" s="92"/>
      <c r="R71" s="93">
        <f t="shared" ref="R71:R134" si="1">N71/L71</f>
        <v>0.43795559660062788</v>
      </c>
    </row>
    <row r="72" spans="1:18" x14ac:dyDescent="0.2">
      <c r="A72" s="41"/>
      <c r="B72" s="41" t="str">
        <f>Data_Drop_CurrentYear!C67</f>
        <v>Clear Lake</v>
      </c>
      <c r="C72" s="41"/>
      <c r="D72" s="37">
        <f>Data_Drop_CurrentYear!F67</f>
        <v>1159.2</v>
      </c>
      <c r="E72" s="37"/>
      <c r="F72" s="37">
        <f>Data_Drop_CurrentYear!G67</f>
        <v>1401.4</v>
      </c>
      <c r="G72" s="37"/>
      <c r="H72" s="36">
        <f>Data_Drop_CurrentYear!H67</f>
        <v>458548.24</v>
      </c>
      <c r="I72" s="36"/>
      <c r="J72" s="36">
        <f>Data_Drop_CurrentYear!I67</f>
        <v>528237.57999999996</v>
      </c>
      <c r="K72" s="36"/>
      <c r="L72" s="36">
        <f>Data_Drop_CurrentYear!J67</f>
        <v>396859.81</v>
      </c>
      <c r="M72" s="36"/>
      <c r="N72" s="36">
        <f>Data_Drop_CurrentYear!K67</f>
        <v>1424488.93</v>
      </c>
      <c r="O72" s="36"/>
      <c r="P72" s="36">
        <f>Data_Drop_CurrentYear!L67</f>
        <v>1228.8599999999999</v>
      </c>
      <c r="R72" s="88">
        <f t="shared" si="1"/>
        <v>3.589400826453049</v>
      </c>
    </row>
    <row r="73" spans="1:18" x14ac:dyDescent="0.2">
      <c r="A73" s="41"/>
      <c r="B73" s="41" t="str">
        <f>Data_Drop_CurrentYear!C68</f>
        <v>Clinton</v>
      </c>
      <c r="C73" s="41"/>
      <c r="D73" s="37">
        <f>Data_Drop_CurrentYear!F68</f>
        <v>3558.4</v>
      </c>
      <c r="E73" s="37"/>
      <c r="F73" s="37">
        <f>Data_Drop_CurrentYear!G68</f>
        <v>3168.4</v>
      </c>
      <c r="G73" s="37"/>
      <c r="H73" s="36">
        <f>Data_Drop_CurrentYear!H68</f>
        <v>980296.86</v>
      </c>
      <c r="I73" s="36"/>
      <c r="J73" s="36">
        <f>Data_Drop_CurrentYear!I68</f>
        <v>1010849.74</v>
      </c>
      <c r="K73" s="36"/>
      <c r="L73" s="36">
        <f>Data_Drop_CurrentYear!J68</f>
        <v>923821.02</v>
      </c>
      <c r="M73" s="36"/>
      <c r="N73" s="36">
        <f>Data_Drop_CurrentYear!K68</f>
        <v>1073261.29</v>
      </c>
      <c r="O73" s="36"/>
      <c r="P73" s="36">
        <f>Data_Drop_CurrentYear!L68</f>
        <v>301.61</v>
      </c>
      <c r="R73" s="88">
        <f t="shared" si="1"/>
        <v>1.1617632276866789</v>
      </c>
    </row>
    <row r="74" spans="1:18" x14ac:dyDescent="0.2">
      <c r="A74" s="41"/>
      <c r="B74" s="41" t="str">
        <f>Data_Drop_CurrentYear!C69</f>
        <v>Colfax-Mingo</v>
      </c>
      <c r="C74" s="41"/>
      <c r="D74" s="37">
        <f>Data_Drop_CurrentYear!F69</f>
        <v>710.6</v>
      </c>
      <c r="E74" s="37"/>
      <c r="F74" s="37">
        <f>Data_Drop_CurrentYear!G69</f>
        <v>655.1</v>
      </c>
      <c r="G74" s="37"/>
      <c r="H74" s="36">
        <f>Data_Drop_CurrentYear!H69</f>
        <v>145577.06</v>
      </c>
      <c r="I74" s="36"/>
      <c r="J74" s="36">
        <f>Data_Drop_CurrentYear!I69</f>
        <v>151200.89000000001</v>
      </c>
      <c r="K74" s="36"/>
      <c r="L74" s="36">
        <f>Data_Drop_CurrentYear!J69</f>
        <v>308448.90000000002</v>
      </c>
      <c r="M74" s="36"/>
      <c r="N74" s="36">
        <f>Data_Drop_CurrentYear!K69</f>
        <v>213277.94</v>
      </c>
      <c r="O74" s="36"/>
      <c r="P74" s="36">
        <f>Data_Drop_CurrentYear!L69</f>
        <v>300.14</v>
      </c>
      <c r="R74" s="88">
        <f t="shared" si="1"/>
        <v>0.6914530737506277</v>
      </c>
    </row>
    <row r="75" spans="1:18" x14ac:dyDescent="0.2">
      <c r="A75" s="41"/>
      <c r="B75" s="41" t="str">
        <f>Data_Drop_CurrentYear!C70</f>
        <v>College Community</v>
      </c>
      <c r="C75" s="41"/>
      <c r="D75" s="37">
        <f>Data_Drop_CurrentYear!F70</f>
        <v>5075.2</v>
      </c>
      <c r="E75" s="37"/>
      <c r="F75" s="37">
        <f>Data_Drop_CurrentYear!G70</f>
        <v>5445.2</v>
      </c>
      <c r="G75" s="37"/>
      <c r="H75" s="36">
        <f>Data_Drop_CurrentYear!H70</f>
        <v>4392925.8099999996</v>
      </c>
      <c r="I75" s="36"/>
      <c r="J75" s="36">
        <f>Data_Drop_CurrentYear!I70</f>
        <v>4746758.09</v>
      </c>
      <c r="K75" s="36"/>
      <c r="L75" s="36">
        <f>Data_Drop_CurrentYear!J70</f>
        <v>2242213.17</v>
      </c>
      <c r="M75" s="36"/>
      <c r="N75" s="36">
        <f>Data_Drop_CurrentYear!K70</f>
        <v>7954753.1799999997</v>
      </c>
      <c r="O75" s="36"/>
      <c r="P75" s="36">
        <f>Data_Drop_CurrentYear!L70</f>
        <v>1567.38</v>
      </c>
      <c r="R75" s="88">
        <f t="shared" si="1"/>
        <v>3.5477238678425924</v>
      </c>
    </row>
    <row r="76" spans="1:18" x14ac:dyDescent="0.2">
      <c r="A76" s="44"/>
      <c r="B76" s="44" t="str">
        <f>Data_Drop_CurrentYear!C71</f>
        <v>Collins-Maxwell</v>
      </c>
      <c r="C76" s="44"/>
      <c r="D76" s="45">
        <f>Data_Drop_CurrentYear!F71</f>
        <v>441.7</v>
      </c>
      <c r="E76" s="45"/>
      <c r="F76" s="45">
        <f>Data_Drop_CurrentYear!G71</f>
        <v>375.2</v>
      </c>
      <c r="G76" s="45"/>
      <c r="H76" s="46">
        <f>Data_Drop_CurrentYear!H71</f>
        <v>426676.55</v>
      </c>
      <c r="I76" s="46"/>
      <c r="J76" s="46">
        <f>Data_Drop_CurrentYear!I71</f>
        <v>428305.97</v>
      </c>
      <c r="K76" s="46"/>
      <c r="L76" s="46">
        <f>Data_Drop_CurrentYear!J71</f>
        <v>325328.71000000002</v>
      </c>
      <c r="M76" s="46"/>
      <c r="N76" s="46">
        <f>Data_Drop_CurrentYear!K71</f>
        <v>450246.87</v>
      </c>
      <c r="O76" s="46"/>
      <c r="P76" s="46">
        <f>Data_Drop_CurrentYear!L71</f>
        <v>1019.35</v>
      </c>
      <c r="Q76" s="92"/>
      <c r="R76" s="93">
        <f t="shared" si="1"/>
        <v>1.3839752107952599</v>
      </c>
    </row>
    <row r="77" spans="1:18" x14ac:dyDescent="0.2">
      <c r="A77" s="41"/>
      <c r="B77" s="41" t="str">
        <f>Data_Drop_CurrentYear!C72</f>
        <v>Colo-Nesco</v>
      </c>
      <c r="C77" s="41"/>
      <c r="D77" s="37">
        <f>Data_Drop_CurrentYear!F72</f>
        <v>454.9</v>
      </c>
      <c r="E77" s="37"/>
      <c r="F77" s="37">
        <f>Data_Drop_CurrentYear!G72</f>
        <v>345.1</v>
      </c>
      <c r="G77" s="37"/>
      <c r="H77" s="36">
        <f>Data_Drop_CurrentYear!H72</f>
        <v>251644.83</v>
      </c>
      <c r="I77" s="36"/>
      <c r="J77" s="36">
        <f>Data_Drop_CurrentYear!I72</f>
        <v>253171.31</v>
      </c>
      <c r="K77" s="36"/>
      <c r="L77" s="36">
        <f>Data_Drop_CurrentYear!J72</f>
        <v>341778.27</v>
      </c>
      <c r="M77" s="36"/>
      <c r="N77" s="36">
        <f>Data_Drop_CurrentYear!K72</f>
        <v>106938.71</v>
      </c>
      <c r="O77" s="36"/>
      <c r="P77" s="36">
        <f>Data_Drop_CurrentYear!L72</f>
        <v>235.08</v>
      </c>
      <c r="R77" s="88">
        <f t="shared" si="1"/>
        <v>0.3128891430107596</v>
      </c>
    </row>
    <row r="78" spans="1:18" x14ac:dyDescent="0.2">
      <c r="A78" s="41"/>
      <c r="B78" s="41" t="str">
        <f>Data_Drop_CurrentYear!C73</f>
        <v>Columbus</v>
      </c>
      <c r="C78" s="41"/>
      <c r="D78" s="37">
        <f>Data_Drop_CurrentYear!F73</f>
        <v>757.2</v>
      </c>
      <c r="E78" s="37"/>
      <c r="F78" s="37">
        <f>Data_Drop_CurrentYear!G73</f>
        <v>641</v>
      </c>
      <c r="G78" s="37"/>
      <c r="H78" s="36">
        <f>Data_Drop_CurrentYear!H73</f>
        <v>223771.84</v>
      </c>
      <c r="I78" s="36"/>
      <c r="J78" s="36">
        <f>Data_Drop_CurrentYear!I73</f>
        <v>265265.86</v>
      </c>
      <c r="K78" s="36"/>
      <c r="L78" s="36">
        <f>Data_Drop_CurrentYear!J73</f>
        <v>279234.34999999998</v>
      </c>
      <c r="M78" s="36"/>
      <c r="N78" s="36">
        <f>Data_Drop_CurrentYear!K73</f>
        <v>1477934.7</v>
      </c>
      <c r="O78" s="36"/>
      <c r="P78" s="36">
        <f>Data_Drop_CurrentYear!L73</f>
        <v>1951.84</v>
      </c>
      <c r="R78" s="88">
        <f t="shared" si="1"/>
        <v>5.2928112175310815</v>
      </c>
    </row>
    <row r="79" spans="1:18" x14ac:dyDescent="0.2">
      <c r="A79" s="41"/>
      <c r="B79" s="41" t="str">
        <f>Data_Drop_CurrentYear!C74</f>
        <v>Coon Rapids-Bayard</v>
      </c>
      <c r="C79" s="41"/>
      <c r="D79" s="37">
        <f>Data_Drop_CurrentYear!F74</f>
        <v>435</v>
      </c>
      <c r="E79" s="37"/>
      <c r="F79" s="37">
        <f>Data_Drop_CurrentYear!G74</f>
        <v>412</v>
      </c>
      <c r="G79" s="37"/>
      <c r="H79" s="36">
        <f>Data_Drop_CurrentYear!H74</f>
        <v>225725.13</v>
      </c>
      <c r="I79" s="36"/>
      <c r="J79" s="36">
        <f>Data_Drop_CurrentYear!I74</f>
        <v>231445.76000000001</v>
      </c>
      <c r="K79" s="36"/>
      <c r="L79" s="36">
        <f>Data_Drop_CurrentYear!J74</f>
        <v>202311.48</v>
      </c>
      <c r="M79" s="36"/>
      <c r="N79" s="36">
        <f>Data_Drop_CurrentYear!K74</f>
        <v>120695.61</v>
      </c>
      <c r="O79" s="36"/>
      <c r="P79" s="36">
        <f>Data_Drop_CurrentYear!L74</f>
        <v>277.45999999999998</v>
      </c>
      <c r="R79" s="88">
        <f t="shared" si="1"/>
        <v>0.59658310047457508</v>
      </c>
    </row>
    <row r="80" spans="1:18" x14ac:dyDescent="0.2">
      <c r="A80" s="41"/>
      <c r="B80" s="41" t="str">
        <f>Data_Drop_CurrentYear!C75</f>
        <v>Corning</v>
      </c>
      <c r="C80" s="41"/>
      <c r="D80" s="37">
        <f>Data_Drop_CurrentYear!F75</f>
        <v>376.2</v>
      </c>
      <c r="E80" s="37"/>
      <c r="F80" s="37">
        <f>Data_Drop_CurrentYear!G75</f>
        <v>382.9</v>
      </c>
      <c r="G80" s="37"/>
      <c r="H80" s="36">
        <f>Data_Drop_CurrentYear!H75</f>
        <v>140190.93</v>
      </c>
      <c r="I80" s="36"/>
      <c r="J80" s="36">
        <f>Data_Drop_CurrentYear!I75</f>
        <v>193460.66</v>
      </c>
      <c r="K80" s="36"/>
      <c r="L80" s="36">
        <f>Data_Drop_CurrentYear!J75</f>
        <v>346741</v>
      </c>
      <c r="M80" s="36"/>
      <c r="N80" s="36">
        <f>Data_Drop_CurrentYear!K75</f>
        <v>783192.22</v>
      </c>
      <c r="O80" s="36"/>
      <c r="P80" s="36">
        <f>Data_Drop_CurrentYear!L75</f>
        <v>2081.85</v>
      </c>
      <c r="R80" s="88">
        <f t="shared" si="1"/>
        <v>2.2587240043721395</v>
      </c>
    </row>
    <row r="81" spans="1:18" x14ac:dyDescent="0.2">
      <c r="A81" s="44"/>
      <c r="B81" s="44" t="str">
        <f>Data_Drop_CurrentYear!C76</f>
        <v>Council Bluffs</v>
      </c>
      <c r="C81" s="44"/>
      <c r="D81" s="45">
        <f>Data_Drop_CurrentYear!F76</f>
        <v>8632.4</v>
      </c>
      <c r="E81" s="45"/>
      <c r="F81" s="45">
        <f>Data_Drop_CurrentYear!G76</f>
        <v>8016.8</v>
      </c>
      <c r="G81" s="45"/>
      <c r="H81" s="46">
        <f>Data_Drop_CurrentYear!H76</f>
        <v>2006252.15</v>
      </c>
      <c r="I81" s="46"/>
      <c r="J81" s="46">
        <f>Data_Drop_CurrentYear!I76</f>
        <v>2045884.13</v>
      </c>
      <c r="K81" s="46"/>
      <c r="L81" s="46">
        <f>Data_Drop_CurrentYear!J76</f>
        <v>2132817.29</v>
      </c>
      <c r="M81" s="46"/>
      <c r="N81" s="46">
        <f>Data_Drop_CurrentYear!K76</f>
        <v>1825077.39</v>
      </c>
      <c r="O81" s="46"/>
      <c r="P81" s="46">
        <f>Data_Drop_CurrentYear!L76</f>
        <v>211.42</v>
      </c>
      <c r="Q81" s="92"/>
      <c r="R81" s="93">
        <f t="shared" si="1"/>
        <v>0.8557120192888158</v>
      </c>
    </row>
    <row r="82" spans="1:18" x14ac:dyDescent="0.2">
      <c r="A82" s="41"/>
      <c r="B82" s="41" t="str">
        <f>Data_Drop_CurrentYear!C77</f>
        <v>Creston</v>
      </c>
      <c r="C82" s="41"/>
      <c r="D82" s="37">
        <f>Data_Drop_CurrentYear!F77</f>
        <v>1369.4</v>
      </c>
      <c r="E82" s="37"/>
      <c r="F82" s="37">
        <f>Data_Drop_CurrentYear!G77</f>
        <v>1315.1</v>
      </c>
      <c r="G82" s="37"/>
      <c r="H82" s="36">
        <f>Data_Drop_CurrentYear!H77</f>
        <v>3155341.2</v>
      </c>
      <c r="I82" s="36"/>
      <c r="J82" s="36">
        <f>Data_Drop_CurrentYear!I77</f>
        <v>3745580.31</v>
      </c>
      <c r="K82" s="36"/>
      <c r="L82" s="36">
        <f>Data_Drop_CurrentYear!J77</f>
        <v>711206.34</v>
      </c>
      <c r="M82" s="36"/>
      <c r="N82" s="36">
        <f>Data_Drop_CurrentYear!K77</f>
        <v>3702126.11</v>
      </c>
      <c r="O82" s="36"/>
      <c r="P82" s="36">
        <f>Data_Drop_CurrentYear!L77</f>
        <v>2703.47</v>
      </c>
      <c r="R82" s="88">
        <f t="shared" si="1"/>
        <v>5.2054177554153975</v>
      </c>
    </row>
    <row r="83" spans="1:18" x14ac:dyDescent="0.2">
      <c r="A83" s="41"/>
      <c r="B83" s="41" t="str">
        <f>Data_Drop_CurrentYear!C78</f>
        <v>Dallas Center-Grimes</v>
      </c>
      <c r="C83" s="41"/>
      <c r="D83" s="37">
        <f>Data_Drop_CurrentYear!F78</f>
        <v>3501.5</v>
      </c>
      <c r="E83" s="37"/>
      <c r="F83" s="37">
        <f>Data_Drop_CurrentYear!G78</f>
        <v>3552.5</v>
      </c>
      <c r="G83" s="37"/>
      <c r="H83" s="36">
        <f>Data_Drop_CurrentYear!H78</f>
        <v>666643.09</v>
      </c>
      <c r="I83" s="36"/>
      <c r="J83" s="36">
        <f>Data_Drop_CurrentYear!I78</f>
        <v>670756</v>
      </c>
      <c r="K83" s="36"/>
      <c r="L83" s="36">
        <f>Data_Drop_CurrentYear!J78</f>
        <v>1192731.92</v>
      </c>
      <c r="M83" s="36"/>
      <c r="N83" s="36">
        <f>Data_Drop_CurrentYear!K78</f>
        <v>1274601.22</v>
      </c>
      <c r="O83" s="36"/>
      <c r="P83" s="36">
        <f>Data_Drop_CurrentYear!L78</f>
        <v>364.02</v>
      </c>
      <c r="R83" s="88">
        <f t="shared" si="1"/>
        <v>1.0686401517618478</v>
      </c>
    </row>
    <row r="84" spans="1:18" x14ac:dyDescent="0.2">
      <c r="A84" s="41"/>
      <c r="B84" s="41" t="str">
        <f>Data_Drop_CurrentYear!C79</f>
        <v>Danville</v>
      </c>
      <c r="C84" s="41"/>
      <c r="D84" s="37">
        <f>Data_Drop_CurrentYear!F79</f>
        <v>442.1</v>
      </c>
      <c r="E84" s="37"/>
      <c r="F84" s="37">
        <f>Data_Drop_CurrentYear!G79</f>
        <v>650.79999999999995</v>
      </c>
      <c r="G84" s="37"/>
      <c r="H84" s="36">
        <f>Data_Drop_CurrentYear!H79</f>
        <v>365880.82</v>
      </c>
      <c r="I84" s="36"/>
      <c r="J84" s="36">
        <f>Data_Drop_CurrentYear!I79</f>
        <v>367962.94</v>
      </c>
      <c r="K84" s="36"/>
      <c r="L84" s="36">
        <f>Data_Drop_CurrentYear!J79</f>
        <v>245197.84</v>
      </c>
      <c r="M84" s="36"/>
      <c r="N84" s="36">
        <f>Data_Drop_CurrentYear!K79</f>
        <v>283569.76</v>
      </c>
      <c r="O84" s="36"/>
      <c r="P84" s="36">
        <f>Data_Drop_CurrentYear!L79</f>
        <v>641.41999999999996</v>
      </c>
      <c r="R84" s="88">
        <f t="shared" si="1"/>
        <v>1.1564937113638523</v>
      </c>
    </row>
    <row r="85" spans="1:18" x14ac:dyDescent="0.2">
      <c r="A85" s="41"/>
      <c r="B85" s="41" t="str">
        <f>Data_Drop_CurrentYear!C80</f>
        <v>Davenport</v>
      </c>
      <c r="C85" s="41"/>
      <c r="D85" s="37">
        <f>Data_Drop_CurrentYear!F80</f>
        <v>13786.1</v>
      </c>
      <c r="E85" s="37"/>
      <c r="F85" s="37">
        <f>Data_Drop_CurrentYear!G80</f>
        <v>12822.3</v>
      </c>
      <c r="G85" s="37"/>
      <c r="H85" s="36">
        <f>Data_Drop_CurrentYear!H80</f>
        <v>6924550.6799999997</v>
      </c>
      <c r="I85" s="36"/>
      <c r="J85" s="36">
        <f>Data_Drop_CurrentYear!I80</f>
        <v>7726449.2300000004</v>
      </c>
      <c r="K85" s="36"/>
      <c r="L85" s="36">
        <f>Data_Drop_CurrentYear!J80</f>
        <v>5563714.5899999999</v>
      </c>
      <c r="M85" s="36"/>
      <c r="N85" s="36">
        <f>Data_Drop_CurrentYear!K80</f>
        <v>10189488.92</v>
      </c>
      <c r="O85" s="36"/>
      <c r="P85" s="36">
        <f>Data_Drop_CurrentYear!L80</f>
        <v>739.11</v>
      </c>
      <c r="R85" s="88">
        <f t="shared" si="1"/>
        <v>1.8314183366476389</v>
      </c>
    </row>
    <row r="86" spans="1:18" x14ac:dyDescent="0.2">
      <c r="A86" s="44"/>
      <c r="B86" s="44" t="str">
        <f>Data_Drop_CurrentYear!C81</f>
        <v>Davis County</v>
      </c>
      <c r="C86" s="44"/>
      <c r="D86" s="45">
        <f>Data_Drop_CurrentYear!F81</f>
        <v>1117.9000000000001</v>
      </c>
      <c r="E86" s="45"/>
      <c r="F86" s="45">
        <f>Data_Drop_CurrentYear!G81</f>
        <v>1197.2</v>
      </c>
      <c r="G86" s="45"/>
      <c r="H86" s="46">
        <f>Data_Drop_CurrentYear!H81</f>
        <v>566155</v>
      </c>
      <c r="I86" s="46"/>
      <c r="J86" s="46">
        <f>Data_Drop_CurrentYear!I81</f>
        <v>579018.31000000006</v>
      </c>
      <c r="K86" s="46"/>
      <c r="L86" s="46">
        <f>Data_Drop_CurrentYear!J81</f>
        <v>518565.2</v>
      </c>
      <c r="M86" s="46"/>
      <c r="N86" s="46">
        <f>Data_Drop_CurrentYear!K81</f>
        <v>914053.9</v>
      </c>
      <c r="O86" s="46"/>
      <c r="P86" s="46">
        <f>Data_Drop_CurrentYear!L81</f>
        <v>817.65</v>
      </c>
      <c r="Q86" s="92"/>
      <c r="R86" s="93">
        <f t="shared" si="1"/>
        <v>1.7626595459934451</v>
      </c>
    </row>
    <row r="87" spans="1:18" x14ac:dyDescent="0.2">
      <c r="A87" s="41"/>
      <c r="B87" s="41" t="str">
        <f>Data_Drop_CurrentYear!C82</f>
        <v>Decorah</v>
      </c>
      <c r="C87" s="41"/>
      <c r="D87" s="37">
        <f>Data_Drop_CurrentYear!F82</f>
        <v>1508.6</v>
      </c>
      <c r="E87" s="37"/>
      <c r="F87" s="37">
        <f>Data_Drop_CurrentYear!G82</f>
        <v>1598.1</v>
      </c>
      <c r="G87" s="37"/>
      <c r="H87" s="36">
        <f>Data_Drop_CurrentYear!H82</f>
        <v>1235394.47</v>
      </c>
      <c r="I87" s="36"/>
      <c r="J87" s="36">
        <f>Data_Drop_CurrentYear!I82</f>
        <v>1273656.99</v>
      </c>
      <c r="K87" s="36"/>
      <c r="L87" s="36">
        <f>Data_Drop_CurrentYear!J82</f>
        <v>701736.88</v>
      </c>
      <c r="M87" s="36"/>
      <c r="N87" s="36">
        <f>Data_Drop_CurrentYear!K82</f>
        <v>1307518.18</v>
      </c>
      <c r="O87" s="36"/>
      <c r="P87" s="36">
        <f>Data_Drop_CurrentYear!L82</f>
        <v>866.71</v>
      </c>
      <c r="R87" s="88">
        <f t="shared" si="1"/>
        <v>1.8632598873811506</v>
      </c>
    </row>
    <row r="88" spans="1:18" x14ac:dyDescent="0.2">
      <c r="A88" s="41"/>
      <c r="B88" s="41" t="str">
        <f>Data_Drop_CurrentYear!C83</f>
        <v>Delwood</v>
      </c>
      <c r="C88" s="41"/>
      <c r="D88" s="37">
        <f>Data_Drop_CurrentYear!F83</f>
        <v>183</v>
      </c>
      <c r="E88" s="37"/>
      <c r="F88" s="37">
        <f>Data_Drop_CurrentYear!G83</f>
        <v>128.6</v>
      </c>
      <c r="G88" s="37"/>
      <c r="H88" s="36">
        <f>Data_Drop_CurrentYear!H83</f>
        <v>139583.16</v>
      </c>
      <c r="I88" s="36"/>
      <c r="J88" s="36">
        <f>Data_Drop_CurrentYear!I83</f>
        <v>140922.54999999999</v>
      </c>
      <c r="K88" s="36"/>
      <c r="L88" s="36">
        <f>Data_Drop_CurrentYear!J83</f>
        <v>80057.740000000005</v>
      </c>
      <c r="M88" s="36"/>
      <c r="N88" s="36">
        <f>Data_Drop_CurrentYear!K83</f>
        <v>136377.57</v>
      </c>
      <c r="O88" s="36"/>
      <c r="P88" s="36">
        <f>Data_Drop_CurrentYear!L83</f>
        <v>745.23</v>
      </c>
      <c r="R88" s="88">
        <f t="shared" si="1"/>
        <v>1.7034901309979522</v>
      </c>
    </row>
    <row r="89" spans="1:18" x14ac:dyDescent="0.2">
      <c r="A89" s="41"/>
      <c r="B89" s="41" t="str">
        <f>Data_Drop_CurrentYear!C84</f>
        <v>Denison</v>
      </c>
      <c r="C89" s="41"/>
      <c r="D89" s="37">
        <f>Data_Drop_CurrentYear!F84</f>
        <v>1958.5</v>
      </c>
      <c r="E89" s="37"/>
      <c r="F89" s="37">
        <f>Data_Drop_CurrentYear!G84</f>
        <v>2119.8000000000002</v>
      </c>
      <c r="G89" s="37"/>
      <c r="H89" s="36">
        <f>Data_Drop_CurrentYear!H84</f>
        <v>501123.36</v>
      </c>
      <c r="I89" s="36"/>
      <c r="J89" s="36">
        <f>Data_Drop_CurrentYear!I84</f>
        <v>515547.17</v>
      </c>
      <c r="K89" s="36"/>
      <c r="L89" s="36">
        <f>Data_Drop_CurrentYear!J84</f>
        <v>517634.18</v>
      </c>
      <c r="M89" s="36"/>
      <c r="N89" s="36">
        <f>Data_Drop_CurrentYear!K84</f>
        <v>14033.65</v>
      </c>
      <c r="O89" s="36"/>
      <c r="P89" s="36">
        <f>Data_Drop_CurrentYear!L84</f>
        <v>7.17</v>
      </c>
      <c r="R89" s="88">
        <f t="shared" si="1"/>
        <v>2.7111134739981814E-2</v>
      </c>
    </row>
    <row r="90" spans="1:18" x14ac:dyDescent="0.2">
      <c r="A90" s="41"/>
      <c r="B90" s="41" t="str">
        <f>Data_Drop_CurrentYear!C85</f>
        <v>Denver</v>
      </c>
      <c r="C90" s="41"/>
      <c r="D90" s="37">
        <f>Data_Drop_CurrentYear!F85</f>
        <v>864.3</v>
      </c>
      <c r="E90" s="37"/>
      <c r="F90" s="37">
        <f>Data_Drop_CurrentYear!G85</f>
        <v>936.4</v>
      </c>
      <c r="G90" s="37"/>
      <c r="H90" s="36">
        <f>Data_Drop_CurrentYear!H85</f>
        <v>198432.08</v>
      </c>
      <c r="I90" s="36"/>
      <c r="J90" s="36">
        <f>Data_Drop_CurrentYear!I85</f>
        <v>198981.88</v>
      </c>
      <c r="K90" s="36"/>
      <c r="L90" s="36">
        <f>Data_Drop_CurrentYear!J85</f>
        <v>282368.64000000001</v>
      </c>
      <c r="M90" s="36"/>
      <c r="N90" s="36">
        <f>Data_Drop_CurrentYear!K85</f>
        <v>-83119.009999999995</v>
      </c>
      <c r="O90" s="36"/>
      <c r="P90" s="36">
        <f>Data_Drop_CurrentYear!L85</f>
        <v>-96.17</v>
      </c>
      <c r="R90" s="88">
        <f t="shared" si="1"/>
        <v>-0.29436346047493089</v>
      </c>
    </row>
    <row r="91" spans="1:18" x14ac:dyDescent="0.2">
      <c r="A91" s="44"/>
      <c r="B91" s="44" t="str">
        <f>Data_Drop_CurrentYear!C86</f>
        <v>Des Moines</v>
      </c>
      <c r="C91" s="44"/>
      <c r="D91" s="45">
        <f>Data_Drop_CurrentYear!F86</f>
        <v>30801.7</v>
      </c>
      <c r="E91" s="45"/>
      <c r="F91" s="45">
        <f>Data_Drop_CurrentYear!G86</f>
        <v>28903.1</v>
      </c>
      <c r="G91" s="45"/>
      <c r="H91" s="46">
        <f>Data_Drop_CurrentYear!H86</f>
        <v>20471528.609999999</v>
      </c>
      <c r="I91" s="46"/>
      <c r="J91" s="46">
        <f>Data_Drop_CurrentYear!I86</f>
        <v>20821561.870000001</v>
      </c>
      <c r="K91" s="46"/>
      <c r="L91" s="46">
        <f>Data_Drop_CurrentYear!J86</f>
        <v>10590730.52</v>
      </c>
      <c r="M91" s="46"/>
      <c r="N91" s="46">
        <f>Data_Drop_CurrentYear!K86</f>
        <v>49947337.509999998</v>
      </c>
      <c r="O91" s="46"/>
      <c r="P91" s="46">
        <f>Data_Drop_CurrentYear!L86</f>
        <v>1621.58</v>
      </c>
      <c r="Q91" s="92"/>
      <c r="R91" s="93">
        <f t="shared" si="1"/>
        <v>4.7161371366854494</v>
      </c>
    </row>
    <row r="92" spans="1:18" x14ac:dyDescent="0.2">
      <c r="A92" s="41"/>
      <c r="B92" s="41" t="str">
        <f>Data_Drop_CurrentYear!C87</f>
        <v>Diagonal</v>
      </c>
      <c r="C92" s="41"/>
      <c r="D92" s="37">
        <f>Data_Drop_CurrentYear!F87</f>
        <v>87</v>
      </c>
      <c r="E92" s="37"/>
      <c r="F92" s="37">
        <f>Data_Drop_CurrentYear!G87</f>
        <v>99</v>
      </c>
      <c r="G92" s="37"/>
      <c r="H92" s="36" t="str">
        <f>Data_Drop_CurrentYear!H87</f>
        <v>.</v>
      </c>
      <c r="I92" s="36"/>
      <c r="J92" s="36">
        <f>Data_Drop_CurrentYear!I87</f>
        <v>181.15</v>
      </c>
      <c r="K92" s="36"/>
      <c r="L92" s="36">
        <f>Data_Drop_CurrentYear!J87</f>
        <v>99504.14</v>
      </c>
      <c r="M92" s="36"/>
      <c r="N92" s="36">
        <f>Data_Drop_CurrentYear!K87</f>
        <v>536670.24</v>
      </c>
      <c r="O92" s="36"/>
      <c r="P92" s="36">
        <f>Data_Drop_CurrentYear!L87</f>
        <v>6168.62</v>
      </c>
      <c r="R92" s="88">
        <f t="shared" si="1"/>
        <v>5.3934463430365813</v>
      </c>
    </row>
    <row r="93" spans="1:18" x14ac:dyDescent="0.2">
      <c r="A93" s="41"/>
      <c r="B93" s="41" t="str">
        <f>Data_Drop_CurrentYear!C88</f>
        <v>Dike-New Hartford</v>
      </c>
      <c r="C93" s="41"/>
      <c r="D93" s="37">
        <f>Data_Drop_CurrentYear!F88</f>
        <v>872.5</v>
      </c>
      <c r="E93" s="37"/>
      <c r="F93" s="37">
        <f>Data_Drop_CurrentYear!G88</f>
        <v>912.6</v>
      </c>
      <c r="G93" s="37"/>
      <c r="H93" s="36">
        <f>Data_Drop_CurrentYear!H88</f>
        <v>500571.45</v>
      </c>
      <c r="I93" s="36"/>
      <c r="J93" s="36">
        <f>Data_Drop_CurrentYear!I88</f>
        <v>509275.99</v>
      </c>
      <c r="K93" s="36"/>
      <c r="L93" s="36">
        <f>Data_Drop_CurrentYear!J88</f>
        <v>506497.22</v>
      </c>
      <c r="M93" s="36"/>
      <c r="N93" s="36">
        <f>Data_Drop_CurrentYear!K88</f>
        <v>184362.82</v>
      </c>
      <c r="O93" s="36"/>
      <c r="P93" s="36">
        <f>Data_Drop_CurrentYear!L88</f>
        <v>211.3</v>
      </c>
      <c r="R93" s="88">
        <f t="shared" si="1"/>
        <v>0.36399571946317894</v>
      </c>
    </row>
    <row r="94" spans="1:18" x14ac:dyDescent="0.2">
      <c r="A94" s="41"/>
      <c r="B94" s="41" t="str">
        <f>Data_Drop_CurrentYear!C89</f>
        <v>Dubuque</v>
      </c>
      <c r="C94" s="41"/>
      <c r="D94" s="37">
        <f>Data_Drop_CurrentYear!F89</f>
        <v>9996</v>
      </c>
      <c r="E94" s="37"/>
      <c r="F94" s="37">
        <f>Data_Drop_CurrentYear!G89</f>
        <v>9732.1</v>
      </c>
      <c r="G94" s="37"/>
      <c r="H94" s="36">
        <f>Data_Drop_CurrentYear!H89</f>
        <v>12520776.16</v>
      </c>
      <c r="I94" s="36"/>
      <c r="J94" s="36">
        <f>Data_Drop_CurrentYear!I89</f>
        <v>13541533.880000001</v>
      </c>
      <c r="K94" s="36"/>
      <c r="L94" s="36">
        <f>Data_Drop_CurrentYear!J89</f>
        <v>4529857.97</v>
      </c>
      <c r="M94" s="36"/>
      <c r="N94" s="36">
        <f>Data_Drop_CurrentYear!K89</f>
        <v>18766848.350000001</v>
      </c>
      <c r="O94" s="36"/>
      <c r="P94" s="36">
        <f>Data_Drop_CurrentYear!L89</f>
        <v>1877.44</v>
      </c>
      <c r="R94" s="88">
        <f t="shared" si="1"/>
        <v>4.142922024109291</v>
      </c>
    </row>
    <row r="95" spans="1:18" x14ac:dyDescent="0.2">
      <c r="A95" s="41"/>
      <c r="B95" s="41" t="str">
        <f>Data_Drop_CurrentYear!C90</f>
        <v>Dunkerton</v>
      </c>
      <c r="C95" s="41"/>
      <c r="D95" s="37">
        <f>Data_Drop_CurrentYear!F90</f>
        <v>359.4</v>
      </c>
      <c r="E95" s="37"/>
      <c r="F95" s="37">
        <f>Data_Drop_CurrentYear!G90</f>
        <v>384</v>
      </c>
      <c r="G95" s="37"/>
      <c r="H95" s="36">
        <f>Data_Drop_CurrentYear!H90</f>
        <v>399937.02</v>
      </c>
      <c r="I95" s="36"/>
      <c r="J95" s="36">
        <f>Data_Drop_CurrentYear!I90</f>
        <v>457237.88</v>
      </c>
      <c r="K95" s="36"/>
      <c r="L95" s="36">
        <f>Data_Drop_CurrentYear!J90</f>
        <v>500419.06</v>
      </c>
      <c r="M95" s="36"/>
      <c r="N95" s="36">
        <f>Data_Drop_CurrentYear!K90</f>
        <v>1730160.63</v>
      </c>
      <c r="O95" s="36"/>
      <c r="P95" s="36">
        <f>Data_Drop_CurrentYear!L90</f>
        <v>4814.03</v>
      </c>
      <c r="R95" s="88">
        <f t="shared" si="1"/>
        <v>3.4574235241959008</v>
      </c>
    </row>
    <row r="96" spans="1:18" x14ac:dyDescent="0.2">
      <c r="A96" s="44"/>
      <c r="B96" s="44" t="str">
        <f>Data_Drop_CurrentYear!C91</f>
        <v>Durant</v>
      </c>
      <c r="C96" s="44"/>
      <c r="D96" s="45">
        <f>Data_Drop_CurrentYear!F91</f>
        <v>490.3</v>
      </c>
      <c r="E96" s="45"/>
      <c r="F96" s="45">
        <f>Data_Drop_CurrentYear!G91</f>
        <v>655.4</v>
      </c>
      <c r="G96" s="45"/>
      <c r="H96" s="46">
        <f>Data_Drop_CurrentYear!H91</f>
        <v>304296.03000000003</v>
      </c>
      <c r="I96" s="46"/>
      <c r="J96" s="46">
        <f>Data_Drop_CurrentYear!I91</f>
        <v>329453.58</v>
      </c>
      <c r="K96" s="46"/>
      <c r="L96" s="46">
        <f>Data_Drop_CurrentYear!J91</f>
        <v>120445.18</v>
      </c>
      <c r="M96" s="46"/>
      <c r="N96" s="46">
        <f>Data_Drop_CurrentYear!K91</f>
        <v>561034.73</v>
      </c>
      <c r="O96" s="46"/>
      <c r="P96" s="46">
        <f>Data_Drop_CurrentYear!L91</f>
        <v>1144.27</v>
      </c>
      <c r="Q96" s="92"/>
      <c r="R96" s="93">
        <f t="shared" si="1"/>
        <v>4.6580089796868585</v>
      </c>
    </row>
    <row r="97" spans="1:18" x14ac:dyDescent="0.2">
      <c r="A97" s="41"/>
      <c r="B97" s="41" t="str">
        <f>Data_Drop_CurrentYear!C92</f>
        <v>Eagle Grove</v>
      </c>
      <c r="C97" s="41"/>
      <c r="D97" s="37">
        <f>Data_Drop_CurrentYear!F92</f>
        <v>979.8</v>
      </c>
      <c r="E97" s="37"/>
      <c r="F97" s="37">
        <f>Data_Drop_CurrentYear!G92</f>
        <v>980.7</v>
      </c>
      <c r="G97" s="37"/>
      <c r="H97" s="36">
        <f>Data_Drop_CurrentYear!H92</f>
        <v>809825.88</v>
      </c>
      <c r="I97" s="36"/>
      <c r="J97" s="36">
        <f>Data_Drop_CurrentYear!I92</f>
        <v>835871.78</v>
      </c>
      <c r="K97" s="36"/>
      <c r="L97" s="36">
        <f>Data_Drop_CurrentYear!J92</f>
        <v>564354.80000000005</v>
      </c>
      <c r="M97" s="36"/>
      <c r="N97" s="36">
        <f>Data_Drop_CurrentYear!K92</f>
        <v>1276081.75</v>
      </c>
      <c r="O97" s="36"/>
      <c r="P97" s="36">
        <f>Data_Drop_CurrentYear!L92</f>
        <v>1302.3900000000001</v>
      </c>
      <c r="R97" s="88">
        <f t="shared" si="1"/>
        <v>2.2611338647248149</v>
      </c>
    </row>
    <row r="98" spans="1:18" x14ac:dyDescent="0.2">
      <c r="A98" s="41"/>
      <c r="B98" s="41" t="str">
        <f>Data_Drop_CurrentYear!C93</f>
        <v>Earlham</v>
      </c>
      <c r="C98" s="41"/>
      <c r="D98" s="37">
        <f>Data_Drop_CurrentYear!F93</f>
        <v>576.6</v>
      </c>
      <c r="E98" s="37"/>
      <c r="F98" s="37">
        <f>Data_Drop_CurrentYear!G93</f>
        <v>620.6</v>
      </c>
      <c r="G98" s="37"/>
      <c r="H98" s="36">
        <f>Data_Drop_CurrentYear!H93</f>
        <v>401073.85</v>
      </c>
      <c r="I98" s="36"/>
      <c r="J98" s="36">
        <f>Data_Drop_CurrentYear!I93</f>
        <v>407125.39</v>
      </c>
      <c r="K98" s="36"/>
      <c r="L98" s="36">
        <f>Data_Drop_CurrentYear!J93</f>
        <v>378240.11</v>
      </c>
      <c r="M98" s="36"/>
      <c r="N98" s="36">
        <f>Data_Drop_CurrentYear!K93</f>
        <v>200022.14</v>
      </c>
      <c r="O98" s="36"/>
      <c r="P98" s="36">
        <f>Data_Drop_CurrentYear!L93</f>
        <v>346.9</v>
      </c>
      <c r="R98" s="88">
        <f t="shared" si="1"/>
        <v>0.52882318588581212</v>
      </c>
    </row>
    <row r="99" spans="1:18" x14ac:dyDescent="0.2">
      <c r="A99" s="41"/>
      <c r="B99" s="41" t="str">
        <f>Data_Drop_CurrentYear!C94</f>
        <v>East Buchanan</v>
      </c>
      <c r="C99" s="41"/>
      <c r="D99" s="37">
        <f>Data_Drop_CurrentYear!F94</f>
        <v>534.5</v>
      </c>
      <c r="E99" s="37"/>
      <c r="F99" s="37">
        <f>Data_Drop_CurrentYear!G94</f>
        <v>547.9</v>
      </c>
      <c r="G99" s="37"/>
      <c r="H99" s="36">
        <f>Data_Drop_CurrentYear!H94</f>
        <v>325329.23</v>
      </c>
      <c r="I99" s="36"/>
      <c r="J99" s="36">
        <f>Data_Drop_CurrentYear!I94</f>
        <v>336265.57</v>
      </c>
      <c r="K99" s="36"/>
      <c r="L99" s="36">
        <f>Data_Drop_CurrentYear!J94</f>
        <v>275170.53000000003</v>
      </c>
      <c r="M99" s="36"/>
      <c r="N99" s="36">
        <f>Data_Drop_CurrentYear!K94</f>
        <v>265041.25</v>
      </c>
      <c r="O99" s="36"/>
      <c r="P99" s="36">
        <f>Data_Drop_CurrentYear!L94</f>
        <v>495.87</v>
      </c>
      <c r="R99" s="88">
        <f t="shared" si="1"/>
        <v>0.96318908133076597</v>
      </c>
    </row>
    <row r="100" spans="1:18" x14ac:dyDescent="0.2">
      <c r="A100" s="41"/>
      <c r="B100" s="41" t="str">
        <f>Data_Drop_CurrentYear!C95</f>
        <v>East Marshall</v>
      </c>
      <c r="C100" s="41"/>
      <c r="D100" s="37">
        <f>Data_Drop_CurrentYear!F95</f>
        <v>511.5</v>
      </c>
      <c r="E100" s="37"/>
      <c r="F100" s="37">
        <f>Data_Drop_CurrentYear!G95</f>
        <v>647.6</v>
      </c>
      <c r="G100" s="37"/>
      <c r="H100" s="36">
        <f>Data_Drop_CurrentYear!H95</f>
        <v>850522.76</v>
      </c>
      <c r="I100" s="36"/>
      <c r="J100" s="36">
        <f>Data_Drop_CurrentYear!I95</f>
        <v>867144.31</v>
      </c>
      <c r="K100" s="36"/>
      <c r="L100" s="36">
        <f>Data_Drop_CurrentYear!J95</f>
        <v>315393.21000000002</v>
      </c>
      <c r="M100" s="36"/>
      <c r="N100" s="36">
        <f>Data_Drop_CurrentYear!K95</f>
        <v>2395962.88</v>
      </c>
      <c r="O100" s="36"/>
      <c r="P100" s="36">
        <f>Data_Drop_CurrentYear!L95</f>
        <v>4684.1899999999996</v>
      </c>
      <c r="R100" s="88">
        <f t="shared" si="1"/>
        <v>7.5967484525110729</v>
      </c>
    </row>
    <row r="101" spans="1:18" x14ac:dyDescent="0.2">
      <c r="A101" s="44"/>
      <c r="B101" s="44" t="str">
        <f>Data_Drop_CurrentYear!C96</f>
        <v>East Mills</v>
      </c>
      <c r="C101" s="44"/>
      <c r="D101" s="45">
        <f>Data_Drop_CurrentYear!F96</f>
        <v>542.1</v>
      </c>
      <c r="E101" s="45"/>
      <c r="F101" s="45">
        <f>Data_Drop_CurrentYear!G96</f>
        <v>417</v>
      </c>
      <c r="G101" s="45"/>
      <c r="H101" s="46">
        <f>Data_Drop_CurrentYear!H96</f>
        <v>174847.82</v>
      </c>
      <c r="I101" s="46"/>
      <c r="J101" s="46">
        <f>Data_Drop_CurrentYear!I96</f>
        <v>190580.1</v>
      </c>
      <c r="K101" s="46"/>
      <c r="L101" s="46">
        <f>Data_Drop_CurrentYear!J96</f>
        <v>320098.03999999998</v>
      </c>
      <c r="M101" s="46"/>
      <c r="N101" s="46">
        <f>Data_Drop_CurrentYear!K96</f>
        <v>522973.34</v>
      </c>
      <c r="O101" s="46"/>
      <c r="P101" s="46">
        <f>Data_Drop_CurrentYear!L96</f>
        <v>964.72</v>
      </c>
      <c r="Q101" s="92"/>
      <c r="R101" s="93">
        <f t="shared" si="1"/>
        <v>1.6337911347410938</v>
      </c>
    </row>
    <row r="102" spans="1:18" x14ac:dyDescent="0.2">
      <c r="A102" s="41"/>
      <c r="B102" s="41" t="str">
        <f>Data_Drop_CurrentYear!C97</f>
        <v>East Sac County</v>
      </c>
      <c r="C102" s="41"/>
      <c r="D102" s="37">
        <f>Data_Drop_CurrentYear!F97</f>
        <v>844.4</v>
      </c>
      <c r="E102" s="37"/>
      <c r="F102" s="37">
        <f>Data_Drop_CurrentYear!G97</f>
        <v>772</v>
      </c>
      <c r="G102" s="37"/>
      <c r="H102" s="36">
        <f>Data_Drop_CurrentYear!H97</f>
        <v>514964.86</v>
      </c>
      <c r="I102" s="36"/>
      <c r="J102" s="36">
        <f>Data_Drop_CurrentYear!I97</f>
        <v>515592.26</v>
      </c>
      <c r="K102" s="36"/>
      <c r="L102" s="36">
        <f>Data_Drop_CurrentYear!J97</f>
        <v>509626.04</v>
      </c>
      <c r="M102" s="36"/>
      <c r="N102" s="36">
        <f>Data_Drop_CurrentYear!K97</f>
        <v>693190.31</v>
      </c>
      <c r="O102" s="36"/>
      <c r="P102" s="36">
        <f>Data_Drop_CurrentYear!L97</f>
        <v>820.93</v>
      </c>
      <c r="R102" s="88">
        <f t="shared" si="1"/>
        <v>1.3601940552331275</v>
      </c>
    </row>
    <row r="103" spans="1:18" x14ac:dyDescent="0.2">
      <c r="A103" s="41"/>
      <c r="B103" s="41" t="str">
        <f>Data_Drop_CurrentYear!C98</f>
        <v>East Union</v>
      </c>
      <c r="C103" s="41"/>
      <c r="D103" s="37">
        <f>Data_Drop_CurrentYear!F98</f>
        <v>435.5</v>
      </c>
      <c r="E103" s="37"/>
      <c r="F103" s="37">
        <f>Data_Drop_CurrentYear!G98</f>
        <v>430.1</v>
      </c>
      <c r="G103" s="37"/>
      <c r="H103" s="36">
        <f>Data_Drop_CurrentYear!H98</f>
        <v>498962.07</v>
      </c>
      <c r="I103" s="36"/>
      <c r="J103" s="36">
        <f>Data_Drop_CurrentYear!I98</f>
        <v>508421.07</v>
      </c>
      <c r="K103" s="36"/>
      <c r="L103" s="36">
        <f>Data_Drop_CurrentYear!J98</f>
        <v>558440.39</v>
      </c>
      <c r="M103" s="36"/>
      <c r="N103" s="36">
        <f>Data_Drop_CurrentYear!K98</f>
        <v>263185.95</v>
      </c>
      <c r="O103" s="36"/>
      <c r="P103" s="36">
        <f>Data_Drop_CurrentYear!L98</f>
        <v>604.33000000000004</v>
      </c>
      <c r="R103" s="88">
        <f t="shared" si="1"/>
        <v>0.47128745469144884</v>
      </c>
    </row>
    <row r="104" spans="1:18" x14ac:dyDescent="0.2">
      <c r="A104" s="41"/>
      <c r="B104" s="41" t="str">
        <f>Data_Drop_CurrentYear!C99</f>
        <v>Eastern Allamakee</v>
      </c>
      <c r="C104" s="41"/>
      <c r="D104" s="37">
        <f>Data_Drop_CurrentYear!F99</f>
        <v>301.3</v>
      </c>
      <c r="E104" s="37"/>
      <c r="F104" s="37">
        <f>Data_Drop_CurrentYear!G99</f>
        <v>275.3</v>
      </c>
      <c r="G104" s="37"/>
      <c r="H104" s="36">
        <f>Data_Drop_CurrentYear!H99</f>
        <v>437996.9</v>
      </c>
      <c r="I104" s="36"/>
      <c r="J104" s="36">
        <f>Data_Drop_CurrentYear!I99</f>
        <v>463014.33</v>
      </c>
      <c r="K104" s="36"/>
      <c r="L104" s="36">
        <f>Data_Drop_CurrentYear!J99</f>
        <v>249009.78</v>
      </c>
      <c r="M104" s="36"/>
      <c r="N104" s="36">
        <f>Data_Drop_CurrentYear!K99</f>
        <v>964662.53</v>
      </c>
      <c r="O104" s="36"/>
      <c r="P104" s="36">
        <f>Data_Drop_CurrentYear!L99</f>
        <v>3201.67</v>
      </c>
      <c r="R104" s="88">
        <f t="shared" si="1"/>
        <v>3.8739945475233948</v>
      </c>
    </row>
    <row r="105" spans="1:18" x14ac:dyDescent="0.2">
      <c r="A105" s="41"/>
      <c r="B105" s="41" t="str">
        <f>Data_Drop_CurrentYear!C100</f>
        <v>Easton Valley</v>
      </c>
      <c r="C105" s="41"/>
      <c r="D105" s="37">
        <f>Data_Drop_CurrentYear!F100</f>
        <v>554.29999999999995</v>
      </c>
      <c r="E105" s="37"/>
      <c r="F105" s="37">
        <f>Data_Drop_CurrentYear!G100</f>
        <v>466</v>
      </c>
      <c r="G105" s="37"/>
      <c r="H105" s="36">
        <f>Data_Drop_CurrentYear!H100</f>
        <v>555824.30000000005</v>
      </c>
      <c r="I105" s="36"/>
      <c r="J105" s="36">
        <f>Data_Drop_CurrentYear!I100</f>
        <v>624445.02</v>
      </c>
      <c r="K105" s="36"/>
      <c r="L105" s="36">
        <f>Data_Drop_CurrentYear!J100</f>
        <v>4321</v>
      </c>
      <c r="M105" s="36"/>
      <c r="N105" s="36">
        <f>Data_Drop_CurrentYear!K100</f>
        <v>1849831.4</v>
      </c>
      <c r="O105" s="36"/>
      <c r="P105" s="36">
        <f>Data_Drop_CurrentYear!L100</f>
        <v>3337.24</v>
      </c>
      <c r="R105" s="88">
        <f t="shared" si="1"/>
        <v>428.10261513538529</v>
      </c>
    </row>
    <row r="106" spans="1:18" x14ac:dyDescent="0.2">
      <c r="A106" s="44"/>
      <c r="B106" s="44" t="str">
        <f>Data_Drop_CurrentYear!C101</f>
        <v>Eddyville-Blakesburg-Fremont</v>
      </c>
      <c r="C106" s="44"/>
      <c r="D106" s="45">
        <f>Data_Drop_CurrentYear!F101</f>
        <v>794.9</v>
      </c>
      <c r="E106" s="45"/>
      <c r="F106" s="45">
        <f>Data_Drop_CurrentYear!G101</f>
        <v>927.7</v>
      </c>
      <c r="G106" s="45"/>
      <c r="H106" s="46">
        <f>Data_Drop_CurrentYear!H101</f>
        <v>608710.37</v>
      </c>
      <c r="I106" s="46"/>
      <c r="J106" s="46">
        <f>Data_Drop_CurrentYear!I101</f>
        <v>614574.15</v>
      </c>
      <c r="K106" s="46"/>
      <c r="L106" s="46">
        <f>Data_Drop_CurrentYear!J101</f>
        <v>554578.15</v>
      </c>
      <c r="M106" s="46"/>
      <c r="N106" s="46">
        <f>Data_Drop_CurrentYear!K101</f>
        <v>759308.4</v>
      </c>
      <c r="O106" s="46"/>
      <c r="P106" s="46">
        <f>Data_Drop_CurrentYear!L101</f>
        <v>955.23</v>
      </c>
      <c r="Q106" s="92"/>
      <c r="R106" s="93">
        <f t="shared" si="1"/>
        <v>1.3691639311790411</v>
      </c>
    </row>
    <row r="107" spans="1:18" x14ac:dyDescent="0.2">
      <c r="A107" s="41"/>
      <c r="B107" s="41" t="str">
        <f>Data_Drop_CurrentYear!C102</f>
        <v>Edgewood-Colesburg</v>
      </c>
      <c r="C107" s="41"/>
      <c r="D107" s="37">
        <f>Data_Drop_CurrentYear!F102</f>
        <v>392</v>
      </c>
      <c r="E107" s="37"/>
      <c r="F107" s="37">
        <f>Data_Drop_CurrentYear!G102</f>
        <v>466</v>
      </c>
      <c r="G107" s="37"/>
      <c r="H107" s="36" t="str">
        <f>Data_Drop_CurrentYear!H102</f>
        <v>.</v>
      </c>
      <c r="I107" s="36"/>
      <c r="J107" s="36">
        <f>Data_Drop_CurrentYear!I102</f>
        <v>7545.88</v>
      </c>
      <c r="K107" s="36"/>
      <c r="L107" s="36">
        <f>Data_Drop_CurrentYear!J102</f>
        <v>304394.98</v>
      </c>
      <c r="M107" s="36"/>
      <c r="N107" s="36">
        <f>Data_Drop_CurrentYear!K102</f>
        <v>645266.26</v>
      </c>
      <c r="O107" s="36"/>
      <c r="P107" s="36">
        <f>Data_Drop_CurrentYear!L102</f>
        <v>1646.09</v>
      </c>
      <c r="R107" s="88">
        <f t="shared" si="1"/>
        <v>2.1198321338939299</v>
      </c>
    </row>
    <row r="108" spans="1:18" x14ac:dyDescent="0.2">
      <c r="A108" s="41"/>
      <c r="B108" s="41" t="str">
        <f>Data_Drop_CurrentYear!C103</f>
        <v>Eldora-New Providence</v>
      </c>
      <c r="C108" s="41"/>
      <c r="D108" s="37">
        <f>Data_Drop_CurrentYear!F103</f>
        <v>540.79999999999995</v>
      </c>
      <c r="E108" s="37"/>
      <c r="F108" s="37">
        <f>Data_Drop_CurrentYear!G103</f>
        <v>482.9</v>
      </c>
      <c r="G108" s="37"/>
      <c r="H108" s="36">
        <f>Data_Drop_CurrentYear!H103</f>
        <v>640230.65</v>
      </c>
      <c r="I108" s="36"/>
      <c r="J108" s="36">
        <f>Data_Drop_CurrentYear!I103</f>
        <v>696003.5</v>
      </c>
      <c r="K108" s="36"/>
      <c r="L108" s="36">
        <f>Data_Drop_CurrentYear!J103</f>
        <v>486787.36</v>
      </c>
      <c r="M108" s="36"/>
      <c r="N108" s="36">
        <f>Data_Drop_CurrentYear!K103</f>
        <v>1511604.88</v>
      </c>
      <c r="O108" s="36"/>
      <c r="P108" s="36">
        <f>Data_Drop_CurrentYear!L103</f>
        <v>2795.13</v>
      </c>
      <c r="R108" s="88">
        <f t="shared" si="1"/>
        <v>3.1052673183625803</v>
      </c>
    </row>
    <row r="109" spans="1:18" x14ac:dyDescent="0.2">
      <c r="A109" s="41"/>
      <c r="B109" s="41" t="str">
        <f>Data_Drop_CurrentYear!C104</f>
        <v>Emmetsburg</v>
      </c>
      <c r="C109" s="41"/>
      <c r="D109" s="37">
        <f>Data_Drop_CurrentYear!F104</f>
        <v>642.29999999999995</v>
      </c>
      <c r="E109" s="37"/>
      <c r="F109" s="37">
        <f>Data_Drop_CurrentYear!G104</f>
        <v>725.3</v>
      </c>
      <c r="G109" s="37"/>
      <c r="H109" s="36">
        <f>Data_Drop_CurrentYear!H104</f>
        <v>506506.86</v>
      </c>
      <c r="I109" s="36"/>
      <c r="J109" s="36">
        <f>Data_Drop_CurrentYear!I104</f>
        <v>525541.38</v>
      </c>
      <c r="K109" s="36"/>
      <c r="L109" s="36">
        <f>Data_Drop_CurrentYear!J104</f>
        <v>600794.09</v>
      </c>
      <c r="M109" s="36"/>
      <c r="N109" s="36">
        <f>Data_Drop_CurrentYear!K104</f>
        <v>513857.31</v>
      </c>
      <c r="O109" s="36"/>
      <c r="P109" s="36">
        <f>Data_Drop_CurrentYear!L104</f>
        <v>800.03</v>
      </c>
      <c r="R109" s="88">
        <f t="shared" si="1"/>
        <v>0.85529687883580885</v>
      </c>
    </row>
    <row r="110" spans="1:18" x14ac:dyDescent="0.2">
      <c r="A110" s="41"/>
      <c r="B110" s="41" t="str">
        <f>Data_Drop_CurrentYear!C105</f>
        <v>English Valleys</v>
      </c>
      <c r="C110" s="41"/>
      <c r="D110" s="37">
        <f>Data_Drop_CurrentYear!F105</f>
        <v>449.4</v>
      </c>
      <c r="E110" s="37"/>
      <c r="F110" s="37">
        <f>Data_Drop_CurrentYear!G105</f>
        <v>389.5</v>
      </c>
      <c r="G110" s="37"/>
      <c r="H110" s="36">
        <f>Data_Drop_CurrentYear!H105</f>
        <v>350438.41</v>
      </c>
      <c r="I110" s="36"/>
      <c r="J110" s="36">
        <f>Data_Drop_CurrentYear!I105</f>
        <v>353881.96</v>
      </c>
      <c r="K110" s="36"/>
      <c r="L110" s="36">
        <f>Data_Drop_CurrentYear!J105</f>
        <v>289781.76000000001</v>
      </c>
      <c r="M110" s="36"/>
      <c r="N110" s="36">
        <f>Data_Drop_CurrentYear!K105</f>
        <v>417632.33</v>
      </c>
      <c r="O110" s="36"/>
      <c r="P110" s="36">
        <f>Data_Drop_CurrentYear!L105</f>
        <v>929.31</v>
      </c>
      <c r="R110" s="88">
        <f t="shared" si="1"/>
        <v>1.44119605733639</v>
      </c>
    </row>
    <row r="111" spans="1:18" x14ac:dyDescent="0.2">
      <c r="A111" s="44"/>
      <c r="B111" s="44" t="str">
        <f>Data_Drop_CurrentYear!C106</f>
        <v>Essex</v>
      </c>
      <c r="C111" s="44"/>
      <c r="D111" s="45">
        <f>Data_Drop_CurrentYear!F106</f>
        <v>176.2</v>
      </c>
      <c r="E111" s="45"/>
      <c r="F111" s="45">
        <f>Data_Drop_CurrentYear!G106</f>
        <v>198.1</v>
      </c>
      <c r="G111" s="45"/>
      <c r="H111" s="46">
        <f>Data_Drop_CurrentYear!H106</f>
        <v>60304.66</v>
      </c>
      <c r="I111" s="46"/>
      <c r="J111" s="46">
        <f>Data_Drop_CurrentYear!I106</f>
        <v>60635.17</v>
      </c>
      <c r="K111" s="46"/>
      <c r="L111" s="46">
        <f>Data_Drop_CurrentYear!J106</f>
        <v>89165.36</v>
      </c>
      <c r="M111" s="46"/>
      <c r="N111" s="46">
        <f>Data_Drop_CurrentYear!K106</f>
        <v>482433.64</v>
      </c>
      <c r="O111" s="46"/>
      <c r="P111" s="46">
        <f>Data_Drop_CurrentYear!L106</f>
        <v>2737.99</v>
      </c>
      <c r="Q111" s="92"/>
      <c r="R111" s="93">
        <f t="shared" si="1"/>
        <v>5.4105500162843505</v>
      </c>
    </row>
    <row r="112" spans="1:18" x14ac:dyDescent="0.2">
      <c r="A112" s="41"/>
      <c r="B112" s="41" t="str">
        <f>Data_Drop_CurrentYear!C107</f>
        <v>Estherville-Lincoln Central</v>
      </c>
      <c r="C112" s="41"/>
      <c r="D112" s="37">
        <f>Data_Drop_CurrentYear!F107</f>
        <v>1168.0999999999999</v>
      </c>
      <c r="E112" s="37"/>
      <c r="F112" s="37">
        <f>Data_Drop_CurrentYear!G107</f>
        <v>1106.0999999999999</v>
      </c>
      <c r="G112" s="37"/>
      <c r="H112" s="36">
        <f>Data_Drop_CurrentYear!H107</f>
        <v>551219.39</v>
      </c>
      <c r="I112" s="36"/>
      <c r="J112" s="36">
        <f>Data_Drop_CurrentYear!I107</f>
        <v>610764.34</v>
      </c>
      <c r="K112" s="36"/>
      <c r="L112" s="36">
        <f>Data_Drop_CurrentYear!J107</f>
        <v>468658.02</v>
      </c>
      <c r="M112" s="36"/>
      <c r="N112" s="36">
        <f>Data_Drop_CurrentYear!K107</f>
        <v>1034010.05</v>
      </c>
      <c r="O112" s="36"/>
      <c r="P112" s="36">
        <f>Data_Drop_CurrentYear!L107</f>
        <v>885.21</v>
      </c>
      <c r="R112" s="88">
        <f t="shared" si="1"/>
        <v>2.2063210398063817</v>
      </c>
    </row>
    <row r="113" spans="1:18" x14ac:dyDescent="0.2">
      <c r="A113" s="41"/>
      <c r="B113" s="41" t="str">
        <f>Data_Drop_CurrentYear!C108</f>
        <v>Exira-Elk Horn-Kimballton</v>
      </c>
      <c r="C113" s="41"/>
      <c r="D113" s="37">
        <f>Data_Drop_CurrentYear!F108</f>
        <v>417</v>
      </c>
      <c r="E113" s="37"/>
      <c r="F113" s="37">
        <f>Data_Drop_CurrentYear!G108</f>
        <v>357.4</v>
      </c>
      <c r="G113" s="37"/>
      <c r="H113" s="36">
        <f>Data_Drop_CurrentYear!H108</f>
        <v>196179.79</v>
      </c>
      <c r="I113" s="36"/>
      <c r="J113" s="36">
        <f>Data_Drop_CurrentYear!I108</f>
        <v>223747.09</v>
      </c>
      <c r="K113" s="36"/>
      <c r="L113" s="36">
        <f>Data_Drop_CurrentYear!J108</f>
        <v>208444.29</v>
      </c>
      <c r="M113" s="36"/>
      <c r="N113" s="36">
        <f>Data_Drop_CurrentYear!K108</f>
        <v>829333.54</v>
      </c>
      <c r="O113" s="36"/>
      <c r="P113" s="36">
        <f>Data_Drop_CurrentYear!L108</f>
        <v>1988.81</v>
      </c>
      <c r="R113" s="88">
        <f t="shared" si="1"/>
        <v>3.9786819778080753</v>
      </c>
    </row>
    <row r="114" spans="1:18" x14ac:dyDescent="0.2">
      <c r="A114" s="41"/>
      <c r="B114" s="41" t="str">
        <f>Data_Drop_CurrentYear!C109</f>
        <v>Fairfield</v>
      </c>
      <c r="C114" s="41"/>
      <c r="D114" s="37">
        <f>Data_Drop_CurrentYear!F109</f>
        <v>1525.8</v>
      </c>
      <c r="E114" s="37"/>
      <c r="F114" s="37">
        <f>Data_Drop_CurrentYear!G109</f>
        <v>1443.3</v>
      </c>
      <c r="G114" s="37"/>
      <c r="H114" s="36">
        <f>Data_Drop_CurrentYear!H109</f>
        <v>419986.03</v>
      </c>
      <c r="I114" s="36"/>
      <c r="J114" s="36">
        <f>Data_Drop_CurrentYear!I109</f>
        <v>1480350.17</v>
      </c>
      <c r="K114" s="36"/>
      <c r="L114" s="36">
        <f>Data_Drop_CurrentYear!J109</f>
        <v>904928.26</v>
      </c>
      <c r="M114" s="36"/>
      <c r="N114" s="36">
        <f>Data_Drop_CurrentYear!K109</f>
        <v>3588430.04</v>
      </c>
      <c r="O114" s="36"/>
      <c r="P114" s="36">
        <f>Data_Drop_CurrentYear!L109</f>
        <v>2351.84</v>
      </c>
      <c r="R114" s="88">
        <f t="shared" si="1"/>
        <v>3.9654304088149486</v>
      </c>
    </row>
    <row r="115" spans="1:18" x14ac:dyDescent="0.2">
      <c r="A115" s="41"/>
      <c r="B115" s="41" t="str">
        <f>Data_Drop_CurrentYear!C110</f>
        <v>Forest City</v>
      </c>
      <c r="C115" s="41"/>
      <c r="D115" s="37">
        <f>Data_Drop_CurrentYear!F110</f>
        <v>1055.7</v>
      </c>
      <c r="E115" s="37"/>
      <c r="F115" s="37">
        <f>Data_Drop_CurrentYear!G110</f>
        <v>1056.7</v>
      </c>
      <c r="G115" s="37"/>
      <c r="H115" s="36">
        <f>Data_Drop_CurrentYear!H110</f>
        <v>500556.98</v>
      </c>
      <c r="I115" s="36"/>
      <c r="J115" s="36">
        <f>Data_Drop_CurrentYear!I110</f>
        <v>522869.69</v>
      </c>
      <c r="K115" s="36"/>
      <c r="L115" s="36">
        <f>Data_Drop_CurrentYear!J110</f>
        <v>859679.22</v>
      </c>
      <c r="M115" s="36"/>
      <c r="N115" s="36">
        <f>Data_Drop_CurrentYear!K110</f>
        <v>405840.18</v>
      </c>
      <c r="O115" s="36"/>
      <c r="P115" s="36">
        <f>Data_Drop_CurrentYear!L110</f>
        <v>384.43</v>
      </c>
      <c r="R115" s="88">
        <f t="shared" si="1"/>
        <v>0.47208327310738069</v>
      </c>
    </row>
    <row r="116" spans="1:18" x14ac:dyDescent="0.2">
      <c r="A116" s="44"/>
      <c r="B116" s="44" t="str">
        <f>Data_Drop_CurrentYear!C111</f>
        <v>Fort Dodge</v>
      </c>
      <c r="C116" s="44"/>
      <c r="D116" s="45">
        <f>Data_Drop_CurrentYear!F111</f>
        <v>3521.8</v>
      </c>
      <c r="E116" s="45"/>
      <c r="F116" s="45">
        <f>Data_Drop_CurrentYear!G111</f>
        <v>3395.5</v>
      </c>
      <c r="G116" s="45"/>
      <c r="H116" s="46">
        <f>Data_Drop_CurrentYear!H111</f>
        <v>1059842.22</v>
      </c>
      <c r="I116" s="46"/>
      <c r="J116" s="46">
        <f>Data_Drop_CurrentYear!I111</f>
        <v>1194387.83</v>
      </c>
      <c r="K116" s="46"/>
      <c r="L116" s="46">
        <f>Data_Drop_CurrentYear!J111</f>
        <v>1120719.6000000001</v>
      </c>
      <c r="M116" s="46"/>
      <c r="N116" s="46">
        <f>Data_Drop_CurrentYear!K111</f>
        <v>2270954.4300000002</v>
      </c>
      <c r="O116" s="46"/>
      <c r="P116" s="46">
        <f>Data_Drop_CurrentYear!L111</f>
        <v>644.83000000000004</v>
      </c>
      <c r="Q116" s="92"/>
      <c r="R116" s="93">
        <f t="shared" si="1"/>
        <v>2.0263359630722975</v>
      </c>
    </row>
    <row r="117" spans="1:18" x14ac:dyDescent="0.2">
      <c r="A117" s="41"/>
      <c r="B117" s="41" t="str">
        <f>Data_Drop_CurrentYear!C112</f>
        <v>Fort Madison</v>
      </c>
      <c r="C117" s="41"/>
      <c r="D117" s="37">
        <f>Data_Drop_CurrentYear!F112</f>
        <v>2064.6</v>
      </c>
      <c r="E117" s="37"/>
      <c r="F117" s="37">
        <f>Data_Drop_CurrentYear!G112</f>
        <v>1729.1</v>
      </c>
      <c r="G117" s="37"/>
      <c r="H117" s="36">
        <f>Data_Drop_CurrentYear!H112</f>
        <v>490368.74</v>
      </c>
      <c r="I117" s="36"/>
      <c r="J117" s="36">
        <f>Data_Drop_CurrentYear!I112</f>
        <v>533175.69999999995</v>
      </c>
      <c r="K117" s="36"/>
      <c r="L117" s="36">
        <f>Data_Drop_CurrentYear!J112</f>
        <v>491387.08</v>
      </c>
      <c r="M117" s="36"/>
      <c r="N117" s="36">
        <f>Data_Drop_CurrentYear!K112</f>
        <v>938967.28</v>
      </c>
      <c r="O117" s="36"/>
      <c r="P117" s="36">
        <f>Data_Drop_CurrentYear!L112</f>
        <v>454.79</v>
      </c>
      <c r="R117" s="88">
        <f t="shared" si="1"/>
        <v>1.9108505661158206</v>
      </c>
    </row>
    <row r="118" spans="1:18" x14ac:dyDescent="0.2">
      <c r="A118" s="41"/>
      <c r="B118" s="41" t="str">
        <f>Data_Drop_CurrentYear!C113</f>
        <v>Fremont-Mills</v>
      </c>
      <c r="C118" s="41"/>
      <c r="D118" s="37">
        <f>Data_Drop_CurrentYear!F113</f>
        <v>445.1</v>
      </c>
      <c r="E118" s="37"/>
      <c r="F118" s="37">
        <f>Data_Drop_CurrentYear!G113</f>
        <v>438.1</v>
      </c>
      <c r="G118" s="37"/>
      <c r="H118" s="36">
        <f>Data_Drop_CurrentYear!H113</f>
        <v>279817.14</v>
      </c>
      <c r="I118" s="36"/>
      <c r="J118" s="36">
        <f>Data_Drop_CurrentYear!I113</f>
        <v>283281.21999999997</v>
      </c>
      <c r="K118" s="36"/>
      <c r="L118" s="36">
        <f>Data_Drop_CurrentYear!J113</f>
        <v>171044.86</v>
      </c>
      <c r="M118" s="36"/>
      <c r="N118" s="36">
        <f>Data_Drop_CurrentYear!K113</f>
        <v>140526.23000000001</v>
      </c>
      <c r="O118" s="36"/>
      <c r="P118" s="36">
        <f>Data_Drop_CurrentYear!L113</f>
        <v>315.72000000000003</v>
      </c>
      <c r="R118" s="88">
        <f t="shared" si="1"/>
        <v>0.82157528732520824</v>
      </c>
    </row>
    <row r="119" spans="1:18" x14ac:dyDescent="0.2">
      <c r="A119" s="41"/>
      <c r="B119" s="41" t="str">
        <f>Data_Drop_CurrentYear!C114</f>
        <v>GMG</v>
      </c>
      <c r="C119" s="41"/>
      <c r="D119" s="37">
        <f>Data_Drop_CurrentYear!F114</f>
        <v>246.3</v>
      </c>
      <c r="E119" s="37"/>
      <c r="F119" s="37">
        <f>Data_Drop_CurrentYear!G114</f>
        <v>447.3</v>
      </c>
      <c r="G119" s="37"/>
      <c r="H119" s="36">
        <f>Data_Drop_CurrentYear!H114</f>
        <v>162190.9</v>
      </c>
      <c r="I119" s="36"/>
      <c r="J119" s="36">
        <f>Data_Drop_CurrentYear!I114</f>
        <v>169768.6</v>
      </c>
      <c r="K119" s="36"/>
      <c r="L119" s="36">
        <f>Data_Drop_CurrentYear!J114</f>
        <v>331699.58</v>
      </c>
      <c r="M119" s="36"/>
      <c r="N119" s="36">
        <f>Data_Drop_CurrentYear!K114</f>
        <v>743484.53</v>
      </c>
      <c r="O119" s="36"/>
      <c r="P119" s="36">
        <f>Data_Drop_CurrentYear!L114</f>
        <v>3018.61</v>
      </c>
      <c r="R119" s="88">
        <f t="shared" si="1"/>
        <v>2.2414394676049936</v>
      </c>
    </row>
    <row r="120" spans="1:18" x14ac:dyDescent="0.2">
      <c r="A120" s="41"/>
      <c r="B120" s="41" t="str">
        <f>Data_Drop_CurrentYear!C115</f>
        <v>Galva-Holstein</v>
      </c>
      <c r="C120" s="41"/>
      <c r="D120" s="37">
        <f>Data_Drop_CurrentYear!F115</f>
        <v>458</v>
      </c>
      <c r="E120" s="37"/>
      <c r="F120" s="37">
        <f>Data_Drop_CurrentYear!G115</f>
        <v>483.1</v>
      </c>
      <c r="G120" s="37"/>
      <c r="H120" s="36">
        <f>Data_Drop_CurrentYear!H115</f>
        <v>210066.1</v>
      </c>
      <c r="I120" s="36"/>
      <c r="J120" s="36">
        <f>Data_Drop_CurrentYear!I115</f>
        <v>212094.19</v>
      </c>
      <c r="K120" s="36"/>
      <c r="L120" s="36">
        <f>Data_Drop_CurrentYear!J115</f>
        <v>248165.61</v>
      </c>
      <c r="M120" s="36"/>
      <c r="N120" s="36">
        <f>Data_Drop_CurrentYear!K115</f>
        <v>890134.99</v>
      </c>
      <c r="O120" s="36"/>
      <c r="P120" s="36">
        <f>Data_Drop_CurrentYear!L115</f>
        <v>1943.53</v>
      </c>
      <c r="R120" s="88">
        <f t="shared" si="1"/>
        <v>3.5868587512991832</v>
      </c>
    </row>
    <row r="121" spans="1:18" x14ac:dyDescent="0.2">
      <c r="A121" s="44"/>
      <c r="B121" s="44" t="str">
        <f>Data_Drop_CurrentYear!C116</f>
        <v>Garner-Hayfield-Ventura</v>
      </c>
      <c r="C121" s="44"/>
      <c r="D121" s="45">
        <f>Data_Drop_CurrentYear!F116</f>
        <v>845.1</v>
      </c>
      <c r="E121" s="45"/>
      <c r="F121" s="45">
        <f>Data_Drop_CurrentYear!G116</f>
        <v>886.8</v>
      </c>
      <c r="G121" s="45"/>
      <c r="H121" s="46">
        <f>Data_Drop_CurrentYear!H116</f>
        <v>1700715.63</v>
      </c>
      <c r="I121" s="46"/>
      <c r="J121" s="46">
        <f>Data_Drop_CurrentYear!I116</f>
        <v>1794656.51</v>
      </c>
      <c r="K121" s="46"/>
      <c r="L121" s="46">
        <f>Data_Drop_CurrentYear!J116</f>
        <v>512868.53</v>
      </c>
      <c r="M121" s="46"/>
      <c r="N121" s="46">
        <f>Data_Drop_CurrentYear!K116</f>
        <v>2252030.4</v>
      </c>
      <c r="O121" s="46"/>
      <c r="P121" s="46">
        <f>Data_Drop_CurrentYear!L116</f>
        <v>2664.81</v>
      </c>
      <c r="Q121" s="92"/>
      <c r="R121" s="93">
        <f t="shared" si="1"/>
        <v>4.3910481307948448</v>
      </c>
    </row>
    <row r="122" spans="1:18" x14ac:dyDescent="0.2">
      <c r="A122" s="41"/>
      <c r="B122" s="41" t="str">
        <f>Data_Drop_CurrentYear!C117</f>
        <v>George-Little Rock</v>
      </c>
      <c r="C122" s="41"/>
      <c r="D122" s="37">
        <f>Data_Drop_CurrentYear!F117</f>
        <v>454</v>
      </c>
      <c r="E122" s="37"/>
      <c r="F122" s="37">
        <f>Data_Drop_CurrentYear!G117</f>
        <v>409</v>
      </c>
      <c r="G122" s="37"/>
      <c r="H122" s="36">
        <f>Data_Drop_CurrentYear!H117</f>
        <v>399823.21</v>
      </c>
      <c r="I122" s="36"/>
      <c r="J122" s="36">
        <f>Data_Drop_CurrentYear!I117</f>
        <v>418808.36</v>
      </c>
      <c r="K122" s="36"/>
      <c r="L122" s="36">
        <f>Data_Drop_CurrentYear!J117</f>
        <v>180875.87</v>
      </c>
      <c r="M122" s="36"/>
      <c r="N122" s="36">
        <f>Data_Drop_CurrentYear!K117</f>
        <v>1521814.99</v>
      </c>
      <c r="O122" s="36"/>
      <c r="P122" s="36">
        <f>Data_Drop_CurrentYear!L117</f>
        <v>3352.02</v>
      </c>
      <c r="R122" s="88">
        <f t="shared" si="1"/>
        <v>8.4135876720316531</v>
      </c>
    </row>
    <row r="123" spans="1:18" x14ac:dyDescent="0.2">
      <c r="A123" s="41"/>
      <c r="B123" s="41" t="str">
        <f>Data_Drop_CurrentYear!C118</f>
        <v>Gilbert</v>
      </c>
      <c r="C123" s="41"/>
      <c r="D123" s="37">
        <f>Data_Drop_CurrentYear!F118</f>
        <v>1607.6</v>
      </c>
      <c r="E123" s="37"/>
      <c r="F123" s="37">
        <f>Data_Drop_CurrentYear!G118</f>
        <v>1646</v>
      </c>
      <c r="G123" s="37"/>
      <c r="H123" s="36">
        <f>Data_Drop_CurrentYear!H118</f>
        <v>998045.4</v>
      </c>
      <c r="I123" s="36"/>
      <c r="J123" s="36">
        <f>Data_Drop_CurrentYear!I118</f>
        <v>1031981.04</v>
      </c>
      <c r="K123" s="36"/>
      <c r="L123" s="36">
        <f>Data_Drop_CurrentYear!J118</f>
        <v>559193.36</v>
      </c>
      <c r="M123" s="36"/>
      <c r="N123" s="36">
        <f>Data_Drop_CurrentYear!K118</f>
        <v>2415405.84</v>
      </c>
      <c r="O123" s="36"/>
      <c r="P123" s="36">
        <f>Data_Drop_CurrentYear!L118</f>
        <v>1502.49</v>
      </c>
      <c r="R123" s="88">
        <f t="shared" si="1"/>
        <v>4.3194465685357919</v>
      </c>
    </row>
    <row r="124" spans="1:18" x14ac:dyDescent="0.2">
      <c r="A124" s="41"/>
      <c r="B124" s="41" t="str">
        <f>Data_Drop_CurrentYear!C119</f>
        <v>Gilmore City-Bradgate</v>
      </c>
      <c r="C124" s="41"/>
      <c r="D124" s="37">
        <f>Data_Drop_CurrentYear!F119</f>
        <v>159.4</v>
      </c>
      <c r="E124" s="37"/>
      <c r="F124" s="37">
        <f>Data_Drop_CurrentYear!G119</f>
        <v>71</v>
      </c>
      <c r="G124" s="37"/>
      <c r="H124" s="36">
        <f>Data_Drop_CurrentYear!H119</f>
        <v>150031.9</v>
      </c>
      <c r="I124" s="36"/>
      <c r="J124" s="36">
        <f>Data_Drop_CurrentYear!I119</f>
        <v>152646.79</v>
      </c>
      <c r="K124" s="36"/>
      <c r="L124" s="36">
        <f>Data_Drop_CurrentYear!J119</f>
        <v>71964.639999999999</v>
      </c>
      <c r="M124" s="36"/>
      <c r="N124" s="36">
        <f>Data_Drop_CurrentYear!K119</f>
        <v>230309.7</v>
      </c>
      <c r="O124" s="36"/>
      <c r="P124" s="36">
        <f>Data_Drop_CurrentYear!L119</f>
        <v>1444.85</v>
      </c>
      <c r="R124" s="88">
        <f t="shared" si="1"/>
        <v>3.2003175448386876</v>
      </c>
    </row>
    <row r="125" spans="1:18" x14ac:dyDescent="0.2">
      <c r="A125" s="41"/>
      <c r="B125" s="41" t="str">
        <f>Data_Drop_CurrentYear!C120</f>
        <v>Gladbrook-Reinbeck</v>
      </c>
      <c r="C125" s="41"/>
      <c r="D125" s="37">
        <f>Data_Drop_CurrentYear!F120</f>
        <v>614.29999999999995</v>
      </c>
      <c r="E125" s="37"/>
      <c r="F125" s="37">
        <f>Data_Drop_CurrentYear!G120</f>
        <v>456.1</v>
      </c>
      <c r="G125" s="37"/>
      <c r="H125" s="36">
        <f>Data_Drop_CurrentYear!H120</f>
        <v>161135.07</v>
      </c>
      <c r="I125" s="36"/>
      <c r="J125" s="36">
        <f>Data_Drop_CurrentYear!I120</f>
        <v>163375.09</v>
      </c>
      <c r="K125" s="36"/>
      <c r="L125" s="36">
        <f>Data_Drop_CurrentYear!J120</f>
        <v>333256.05</v>
      </c>
      <c r="M125" s="36"/>
      <c r="N125" s="36">
        <f>Data_Drop_CurrentYear!K120</f>
        <v>749692.93</v>
      </c>
      <c r="O125" s="36"/>
      <c r="P125" s="36">
        <f>Data_Drop_CurrentYear!L120</f>
        <v>1220.4000000000001</v>
      </c>
      <c r="R125" s="88">
        <f t="shared" si="1"/>
        <v>2.2496003598434298</v>
      </c>
    </row>
    <row r="126" spans="1:18" x14ac:dyDescent="0.2">
      <c r="A126" s="44"/>
      <c r="B126" s="44" t="str">
        <f>Data_Drop_CurrentYear!C121</f>
        <v>Glenwood</v>
      </c>
      <c r="C126" s="44"/>
      <c r="D126" s="45">
        <f>Data_Drop_CurrentYear!F121</f>
        <v>1928.5</v>
      </c>
      <c r="E126" s="45"/>
      <c r="F126" s="45">
        <f>Data_Drop_CurrentYear!G121</f>
        <v>1969.6</v>
      </c>
      <c r="G126" s="45"/>
      <c r="H126" s="46">
        <f>Data_Drop_CurrentYear!H121</f>
        <v>909869.76</v>
      </c>
      <c r="I126" s="46"/>
      <c r="J126" s="46">
        <f>Data_Drop_CurrentYear!I121</f>
        <v>949405.49</v>
      </c>
      <c r="K126" s="46"/>
      <c r="L126" s="46">
        <f>Data_Drop_CurrentYear!J121</f>
        <v>899904.26</v>
      </c>
      <c r="M126" s="46"/>
      <c r="N126" s="46">
        <f>Data_Drop_CurrentYear!K121</f>
        <v>1383066.6</v>
      </c>
      <c r="O126" s="46"/>
      <c r="P126" s="46">
        <f>Data_Drop_CurrentYear!L121</f>
        <v>717.17</v>
      </c>
      <c r="Q126" s="92"/>
      <c r="R126" s="93">
        <f t="shared" si="1"/>
        <v>1.5369041591157708</v>
      </c>
    </row>
    <row r="127" spans="1:18" x14ac:dyDescent="0.2">
      <c r="A127" s="41"/>
      <c r="B127" s="41" t="str">
        <f>Data_Drop_CurrentYear!C122</f>
        <v>Glidden-Ralston</v>
      </c>
      <c r="C127" s="41"/>
      <c r="D127" s="37">
        <f>Data_Drop_CurrentYear!F122</f>
        <v>307.3</v>
      </c>
      <c r="E127" s="37"/>
      <c r="F127" s="37">
        <f>Data_Drop_CurrentYear!G122</f>
        <v>366.3</v>
      </c>
      <c r="G127" s="37"/>
      <c r="H127" s="36">
        <f>Data_Drop_CurrentYear!H122</f>
        <v>365166.63</v>
      </c>
      <c r="I127" s="36"/>
      <c r="J127" s="36">
        <f>Data_Drop_CurrentYear!I122</f>
        <v>369846.73</v>
      </c>
      <c r="K127" s="36"/>
      <c r="L127" s="36">
        <f>Data_Drop_CurrentYear!J122</f>
        <v>186435.6</v>
      </c>
      <c r="M127" s="36"/>
      <c r="N127" s="36">
        <f>Data_Drop_CurrentYear!K122</f>
        <v>658236.59</v>
      </c>
      <c r="O127" s="36"/>
      <c r="P127" s="36">
        <f>Data_Drop_CurrentYear!L122</f>
        <v>2142</v>
      </c>
      <c r="R127" s="88">
        <f t="shared" si="1"/>
        <v>3.5306378717369427</v>
      </c>
    </row>
    <row r="128" spans="1:18" x14ac:dyDescent="0.2">
      <c r="A128" s="41"/>
      <c r="B128" s="41" t="str">
        <f>Data_Drop_CurrentYear!C123</f>
        <v>Graettinger-Terril</v>
      </c>
      <c r="C128" s="41"/>
      <c r="D128" s="37">
        <f>Data_Drop_CurrentYear!F123</f>
        <v>375.6</v>
      </c>
      <c r="E128" s="37"/>
      <c r="F128" s="37">
        <f>Data_Drop_CurrentYear!G123</f>
        <v>300.60000000000002</v>
      </c>
      <c r="G128" s="37"/>
      <c r="H128" s="36">
        <f>Data_Drop_CurrentYear!H123</f>
        <v>364058.37</v>
      </c>
      <c r="I128" s="36"/>
      <c r="J128" s="36">
        <f>Data_Drop_CurrentYear!I123</f>
        <v>369300.93</v>
      </c>
      <c r="K128" s="36"/>
      <c r="L128" s="36">
        <f>Data_Drop_CurrentYear!J123</f>
        <v>287461.37</v>
      </c>
      <c r="M128" s="36"/>
      <c r="N128" s="36">
        <f>Data_Drop_CurrentYear!K123</f>
        <v>247481.93</v>
      </c>
      <c r="O128" s="36"/>
      <c r="P128" s="36">
        <f>Data_Drop_CurrentYear!L123</f>
        <v>658.9</v>
      </c>
      <c r="R128" s="88">
        <f t="shared" si="1"/>
        <v>0.86092239106771107</v>
      </c>
    </row>
    <row r="129" spans="1:18" x14ac:dyDescent="0.2">
      <c r="A129" s="41"/>
      <c r="B129" s="41" t="str">
        <f>Data_Drop_CurrentYear!C124</f>
        <v>Greene County</v>
      </c>
      <c r="C129" s="41"/>
      <c r="D129" s="37">
        <f>Data_Drop_CurrentYear!F124</f>
        <v>1182.3</v>
      </c>
      <c r="E129" s="37"/>
      <c r="F129" s="37">
        <f>Data_Drop_CurrentYear!G124</f>
        <v>1165.3</v>
      </c>
      <c r="G129" s="37"/>
      <c r="H129" s="36">
        <f>Data_Drop_CurrentYear!H124</f>
        <v>525912.96</v>
      </c>
      <c r="I129" s="36"/>
      <c r="J129" s="36">
        <f>Data_Drop_CurrentYear!I124</f>
        <v>546773.81000000006</v>
      </c>
      <c r="K129" s="36"/>
      <c r="L129" s="36">
        <f>Data_Drop_CurrentYear!J124</f>
        <v>516575.13</v>
      </c>
      <c r="M129" s="36"/>
      <c r="N129" s="36">
        <f>Data_Drop_CurrentYear!K124</f>
        <v>495389.05</v>
      </c>
      <c r="O129" s="36"/>
      <c r="P129" s="36">
        <f>Data_Drop_CurrentYear!L124</f>
        <v>419</v>
      </c>
      <c r="R129" s="88">
        <f t="shared" si="1"/>
        <v>0.95898741776438212</v>
      </c>
    </row>
    <row r="130" spans="1:18" x14ac:dyDescent="0.2">
      <c r="A130" s="41"/>
      <c r="B130" s="41" t="str">
        <f>Data_Drop_CurrentYear!C125</f>
        <v>Grinnell-Newburg</v>
      </c>
      <c r="C130" s="41"/>
      <c r="D130" s="37">
        <f>Data_Drop_CurrentYear!F125</f>
        <v>1495.4</v>
      </c>
      <c r="E130" s="37"/>
      <c r="F130" s="37">
        <f>Data_Drop_CurrentYear!G125</f>
        <v>1472.4</v>
      </c>
      <c r="G130" s="37"/>
      <c r="H130" s="36">
        <f>Data_Drop_CurrentYear!H125</f>
        <v>2322207.9</v>
      </c>
      <c r="I130" s="36"/>
      <c r="J130" s="36">
        <f>Data_Drop_CurrentYear!I125</f>
        <v>2371896.7400000002</v>
      </c>
      <c r="K130" s="36"/>
      <c r="L130" s="36">
        <f>Data_Drop_CurrentYear!J125</f>
        <v>1052614.3799999999</v>
      </c>
      <c r="M130" s="36"/>
      <c r="N130" s="36">
        <f>Data_Drop_CurrentYear!K125</f>
        <v>5076419.1399999997</v>
      </c>
      <c r="O130" s="36"/>
      <c r="P130" s="36">
        <f>Data_Drop_CurrentYear!L125</f>
        <v>3394.69</v>
      </c>
      <c r="R130" s="88">
        <f t="shared" si="1"/>
        <v>4.822676980719188</v>
      </c>
    </row>
    <row r="131" spans="1:18" x14ac:dyDescent="0.2">
      <c r="A131" s="44"/>
      <c r="B131" s="44" t="str">
        <f>Data_Drop_CurrentYear!C126</f>
        <v>Griswold</v>
      </c>
      <c r="C131" s="44"/>
      <c r="D131" s="45">
        <f>Data_Drop_CurrentYear!F126</f>
        <v>459.7</v>
      </c>
      <c r="E131" s="45"/>
      <c r="F131" s="45">
        <f>Data_Drop_CurrentYear!G126</f>
        <v>396.9</v>
      </c>
      <c r="G131" s="45"/>
      <c r="H131" s="46">
        <f>Data_Drop_CurrentYear!H126</f>
        <v>599630.09</v>
      </c>
      <c r="I131" s="46"/>
      <c r="J131" s="46">
        <f>Data_Drop_CurrentYear!I126</f>
        <v>636429.53</v>
      </c>
      <c r="K131" s="46"/>
      <c r="L131" s="46">
        <f>Data_Drop_CurrentYear!J126</f>
        <v>255460.99</v>
      </c>
      <c r="M131" s="46"/>
      <c r="N131" s="46">
        <f>Data_Drop_CurrentYear!K126</f>
        <v>1600784.77</v>
      </c>
      <c r="O131" s="46"/>
      <c r="P131" s="46">
        <f>Data_Drop_CurrentYear!L126</f>
        <v>3482.24</v>
      </c>
      <c r="Q131" s="92"/>
      <c r="R131" s="93">
        <f t="shared" si="1"/>
        <v>6.2662591654404851</v>
      </c>
    </row>
    <row r="132" spans="1:18" x14ac:dyDescent="0.2">
      <c r="A132" s="41"/>
      <c r="B132" s="41" t="str">
        <f>Data_Drop_CurrentYear!C127</f>
        <v>Grundy Center</v>
      </c>
      <c r="C132" s="41"/>
      <c r="D132" s="37">
        <f>Data_Drop_CurrentYear!F127</f>
        <v>670.2</v>
      </c>
      <c r="E132" s="37"/>
      <c r="F132" s="37">
        <f>Data_Drop_CurrentYear!G127</f>
        <v>745.3</v>
      </c>
      <c r="G132" s="37"/>
      <c r="H132" s="36">
        <f>Data_Drop_CurrentYear!H127</f>
        <v>250140.63</v>
      </c>
      <c r="I132" s="36"/>
      <c r="J132" s="36">
        <f>Data_Drop_CurrentYear!I127</f>
        <v>275010.69</v>
      </c>
      <c r="K132" s="36"/>
      <c r="L132" s="36">
        <f>Data_Drop_CurrentYear!J127</f>
        <v>263071.13</v>
      </c>
      <c r="M132" s="36"/>
      <c r="N132" s="36">
        <f>Data_Drop_CurrentYear!K127</f>
        <v>569172.6</v>
      </c>
      <c r="O132" s="36"/>
      <c r="P132" s="36">
        <f>Data_Drop_CurrentYear!L127</f>
        <v>849.26</v>
      </c>
      <c r="R132" s="88">
        <f t="shared" si="1"/>
        <v>2.1635692217538276</v>
      </c>
    </row>
    <row r="133" spans="1:18" x14ac:dyDescent="0.2">
      <c r="A133" s="41"/>
      <c r="B133" s="41" t="str">
        <f>Data_Drop_CurrentYear!C128</f>
        <v>Guthrie Center</v>
      </c>
      <c r="C133" s="41"/>
      <c r="D133" s="37">
        <f>Data_Drop_CurrentYear!F128</f>
        <v>395.4</v>
      </c>
      <c r="E133" s="37"/>
      <c r="F133" s="37">
        <f>Data_Drop_CurrentYear!G128</f>
        <v>415.4</v>
      </c>
      <c r="G133" s="37"/>
      <c r="H133" s="36">
        <f>Data_Drop_CurrentYear!H128</f>
        <v>299551.28000000003</v>
      </c>
      <c r="I133" s="36"/>
      <c r="J133" s="36">
        <f>Data_Drop_CurrentYear!I128</f>
        <v>309630.95</v>
      </c>
      <c r="K133" s="36"/>
      <c r="L133" s="36">
        <f>Data_Drop_CurrentYear!J128</f>
        <v>293163.71999999997</v>
      </c>
      <c r="M133" s="36"/>
      <c r="N133" s="36">
        <f>Data_Drop_CurrentYear!K128</f>
        <v>183593.78</v>
      </c>
      <c r="O133" s="36"/>
      <c r="P133" s="36">
        <f>Data_Drop_CurrentYear!L128</f>
        <v>464.32</v>
      </c>
      <c r="R133" s="88">
        <f t="shared" si="1"/>
        <v>0.6262500011938722</v>
      </c>
    </row>
    <row r="134" spans="1:18" x14ac:dyDescent="0.2">
      <c r="A134" s="41"/>
      <c r="B134" s="41" t="str">
        <f>Data_Drop_CurrentYear!C129</f>
        <v>HLV</v>
      </c>
      <c r="C134" s="41"/>
      <c r="D134" s="37">
        <f>Data_Drop_CurrentYear!F129</f>
        <v>315.8</v>
      </c>
      <c r="E134" s="37"/>
      <c r="F134" s="37">
        <f>Data_Drop_CurrentYear!G129</f>
        <v>274</v>
      </c>
      <c r="G134" s="37"/>
      <c r="H134" s="36">
        <f>Data_Drop_CurrentYear!H129</f>
        <v>530428.11</v>
      </c>
      <c r="I134" s="36"/>
      <c r="J134" s="36">
        <f>Data_Drop_CurrentYear!I129</f>
        <v>544466.80000000005</v>
      </c>
      <c r="K134" s="36"/>
      <c r="L134" s="36">
        <f>Data_Drop_CurrentYear!J129</f>
        <v>356680.1</v>
      </c>
      <c r="M134" s="36"/>
      <c r="N134" s="36">
        <f>Data_Drop_CurrentYear!K129</f>
        <v>593050.62</v>
      </c>
      <c r="O134" s="36"/>
      <c r="P134" s="36">
        <f>Data_Drop_CurrentYear!L129</f>
        <v>1877.93</v>
      </c>
      <c r="R134" s="88">
        <f t="shared" si="1"/>
        <v>1.6626961246225962</v>
      </c>
    </row>
    <row r="135" spans="1:18" x14ac:dyDescent="0.2">
      <c r="A135" s="41"/>
      <c r="B135" s="41" t="str">
        <f>Data_Drop_CurrentYear!C130</f>
        <v>Hamburg</v>
      </c>
      <c r="C135" s="41"/>
      <c r="D135" s="37">
        <f>Data_Drop_CurrentYear!F130</f>
        <v>208</v>
      </c>
      <c r="E135" s="37"/>
      <c r="F135" s="37">
        <f>Data_Drop_CurrentYear!G130</f>
        <v>170</v>
      </c>
      <c r="G135" s="37"/>
      <c r="H135" s="36">
        <f>Data_Drop_CurrentYear!H130</f>
        <v>101037.18</v>
      </c>
      <c r="I135" s="36"/>
      <c r="J135" s="36">
        <f>Data_Drop_CurrentYear!I130</f>
        <v>134799.64000000001</v>
      </c>
      <c r="K135" s="36"/>
      <c r="L135" s="36">
        <f>Data_Drop_CurrentYear!J130</f>
        <v>121895.56</v>
      </c>
      <c r="M135" s="36"/>
      <c r="N135" s="36">
        <f>Data_Drop_CurrentYear!K130</f>
        <v>1177224.93</v>
      </c>
      <c r="O135" s="36"/>
      <c r="P135" s="36">
        <f>Data_Drop_CurrentYear!L130</f>
        <v>5659.74</v>
      </c>
      <c r="R135" s="88">
        <f t="shared" ref="R135:R171" si="2">N135/L135</f>
        <v>9.657652255750742</v>
      </c>
    </row>
    <row r="136" spans="1:18" x14ac:dyDescent="0.2">
      <c r="A136" s="44"/>
      <c r="B136" s="44" t="str">
        <f>Data_Drop_CurrentYear!C131</f>
        <v>Hampton-Dumont</v>
      </c>
      <c r="C136" s="44"/>
      <c r="D136" s="45">
        <f>Data_Drop_CurrentYear!F131</f>
        <v>1091.0999999999999</v>
      </c>
      <c r="E136" s="45"/>
      <c r="F136" s="45">
        <f>Data_Drop_CurrentYear!G131</f>
        <v>1207</v>
      </c>
      <c r="G136" s="45"/>
      <c r="H136" s="46">
        <f>Data_Drop_CurrentYear!H131</f>
        <v>999145.12</v>
      </c>
      <c r="I136" s="46"/>
      <c r="J136" s="46">
        <f>Data_Drop_CurrentYear!I131</f>
        <v>1045967.16</v>
      </c>
      <c r="K136" s="46"/>
      <c r="L136" s="46">
        <f>Data_Drop_CurrentYear!J131</f>
        <v>640380.26</v>
      </c>
      <c r="M136" s="46"/>
      <c r="N136" s="46">
        <f>Data_Drop_CurrentYear!K131</f>
        <v>795282.15</v>
      </c>
      <c r="O136" s="46"/>
      <c r="P136" s="46">
        <f>Data_Drop_CurrentYear!L131</f>
        <v>728.88</v>
      </c>
      <c r="Q136" s="92"/>
      <c r="R136" s="93">
        <f t="shared" si="2"/>
        <v>1.2418904823830765</v>
      </c>
    </row>
    <row r="137" spans="1:18" x14ac:dyDescent="0.2">
      <c r="A137" s="41"/>
      <c r="B137" s="41" t="str">
        <f>Data_Drop_CurrentYear!C132</f>
        <v>Harlan</v>
      </c>
      <c r="C137" s="41"/>
      <c r="D137" s="37">
        <f>Data_Drop_CurrentYear!F132</f>
        <v>1364.2</v>
      </c>
      <c r="E137" s="37"/>
      <c r="F137" s="37">
        <f>Data_Drop_CurrentYear!G132</f>
        <v>1427.5</v>
      </c>
      <c r="G137" s="37"/>
      <c r="H137" s="36">
        <f>Data_Drop_CurrentYear!H132</f>
        <v>599908.43999999994</v>
      </c>
      <c r="I137" s="36"/>
      <c r="J137" s="36">
        <f>Data_Drop_CurrentYear!I132</f>
        <v>623989.37</v>
      </c>
      <c r="K137" s="36"/>
      <c r="L137" s="36">
        <f>Data_Drop_CurrentYear!J132</f>
        <v>485034.48</v>
      </c>
      <c r="M137" s="36"/>
      <c r="N137" s="36">
        <f>Data_Drop_CurrentYear!K132</f>
        <v>688492.03</v>
      </c>
      <c r="O137" s="36"/>
      <c r="P137" s="36">
        <f>Data_Drop_CurrentYear!L132</f>
        <v>504.69</v>
      </c>
      <c r="R137" s="88">
        <f t="shared" si="2"/>
        <v>1.4194702817828539</v>
      </c>
    </row>
    <row r="138" spans="1:18" x14ac:dyDescent="0.2">
      <c r="A138" s="41"/>
      <c r="B138" s="41" t="str">
        <f>Data_Drop_CurrentYear!C133</f>
        <v>Harris-Lake Park</v>
      </c>
      <c r="C138" s="41"/>
      <c r="D138" s="37">
        <f>Data_Drop_CurrentYear!F133</f>
        <v>298</v>
      </c>
      <c r="E138" s="37"/>
      <c r="F138" s="37">
        <f>Data_Drop_CurrentYear!G133</f>
        <v>290</v>
      </c>
      <c r="G138" s="37"/>
      <c r="H138" s="36">
        <f>Data_Drop_CurrentYear!H133</f>
        <v>190157.37</v>
      </c>
      <c r="I138" s="36"/>
      <c r="J138" s="36">
        <f>Data_Drop_CurrentYear!I133</f>
        <v>219454.7</v>
      </c>
      <c r="K138" s="36"/>
      <c r="L138" s="36">
        <f>Data_Drop_CurrentYear!J133</f>
        <v>219076.26</v>
      </c>
      <c r="M138" s="36"/>
      <c r="N138" s="36">
        <f>Data_Drop_CurrentYear!K133</f>
        <v>550895.62</v>
      </c>
      <c r="O138" s="36"/>
      <c r="P138" s="36">
        <f>Data_Drop_CurrentYear!L133</f>
        <v>1848.64</v>
      </c>
      <c r="R138" s="88">
        <f t="shared" si="2"/>
        <v>2.5146294719473481</v>
      </c>
    </row>
    <row r="139" spans="1:18" x14ac:dyDescent="0.2">
      <c r="A139" s="41"/>
      <c r="B139" s="41" t="str">
        <f>Data_Drop_CurrentYear!C134</f>
        <v>Hartley-Melvin-Sanborn</v>
      </c>
      <c r="C139" s="41"/>
      <c r="D139" s="37">
        <f>Data_Drop_CurrentYear!F134</f>
        <v>636.6</v>
      </c>
      <c r="E139" s="37"/>
      <c r="F139" s="37">
        <f>Data_Drop_CurrentYear!G134</f>
        <v>618.6</v>
      </c>
      <c r="G139" s="37"/>
      <c r="H139" s="36">
        <f>Data_Drop_CurrentYear!H134</f>
        <v>203070.57</v>
      </c>
      <c r="I139" s="36"/>
      <c r="J139" s="36">
        <f>Data_Drop_CurrentYear!I134</f>
        <v>206844.67</v>
      </c>
      <c r="K139" s="36"/>
      <c r="L139" s="36">
        <f>Data_Drop_CurrentYear!J134</f>
        <v>456209.78</v>
      </c>
      <c r="M139" s="36"/>
      <c r="N139" s="36">
        <f>Data_Drop_CurrentYear!K134</f>
        <v>1705350.8</v>
      </c>
      <c r="O139" s="36"/>
      <c r="P139" s="36">
        <f>Data_Drop_CurrentYear!L134</f>
        <v>2678.84</v>
      </c>
      <c r="R139" s="88">
        <f t="shared" si="2"/>
        <v>3.7380847030504256</v>
      </c>
    </row>
    <row r="140" spans="1:18" x14ac:dyDescent="0.2">
      <c r="A140" s="41"/>
      <c r="B140" s="41" t="str">
        <f>Data_Drop_CurrentYear!C135</f>
        <v>Highland</v>
      </c>
      <c r="C140" s="41"/>
      <c r="D140" s="37">
        <f>Data_Drop_CurrentYear!F135</f>
        <v>589.20000000000005</v>
      </c>
      <c r="E140" s="37"/>
      <c r="F140" s="37">
        <f>Data_Drop_CurrentYear!G135</f>
        <v>518.1</v>
      </c>
      <c r="G140" s="37"/>
      <c r="H140" s="36">
        <f>Data_Drop_CurrentYear!H135</f>
        <v>257254.76</v>
      </c>
      <c r="I140" s="36"/>
      <c r="J140" s="36">
        <f>Data_Drop_CurrentYear!I135</f>
        <v>259900.62</v>
      </c>
      <c r="K140" s="36"/>
      <c r="L140" s="36">
        <f>Data_Drop_CurrentYear!J135</f>
        <v>402665.58</v>
      </c>
      <c r="M140" s="36"/>
      <c r="N140" s="36">
        <f>Data_Drop_CurrentYear!K135</f>
        <v>689199.27</v>
      </c>
      <c r="O140" s="36"/>
      <c r="P140" s="36">
        <f>Data_Drop_CurrentYear!L135</f>
        <v>1169.72</v>
      </c>
      <c r="R140" s="88">
        <f t="shared" si="2"/>
        <v>1.7115922100915604</v>
      </c>
    </row>
    <row r="141" spans="1:18" x14ac:dyDescent="0.2">
      <c r="A141" s="44"/>
      <c r="B141" s="44" t="str">
        <f>Data_Drop_CurrentYear!C136</f>
        <v>Hinton</v>
      </c>
      <c r="C141" s="44"/>
      <c r="D141" s="45">
        <f>Data_Drop_CurrentYear!F136</f>
        <v>562.1</v>
      </c>
      <c r="E141" s="45"/>
      <c r="F141" s="45">
        <f>Data_Drop_CurrentYear!G136</f>
        <v>808.1</v>
      </c>
      <c r="G141" s="45"/>
      <c r="H141" s="46">
        <f>Data_Drop_CurrentYear!H136</f>
        <v>477438.71</v>
      </c>
      <c r="I141" s="46"/>
      <c r="J141" s="46">
        <f>Data_Drop_CurrentYear!I136</f>
        <v>490872.61</v>
      </c>
      <c r="K141" s="46"/>
      <c r="L141" s="46">
        <f>Data_Drop_CurrentYear!J136</f>
        <v>407151.43</v>
      </c>
      <c r="M141" s="46"/>
      <c r="N141" s="46">
        <f>Data_Drop_CurrentYear!K136</f>
        <v>393643.67</v>
      </c>
      <c r="O141" s="46"/>
      <c r="P141" s="46">
        <f>Data_Drop_CurrentYear!L136</f>
        <v>700.31</v>
      </c>
      <c r="Q141" s="92"/>
      <c r="R141" s="93">
        <f t="shared" si="2"/>
        <v>0.96682374417793393</v>
      </c>
    </row>
    <row r="142" spans="1:18" x14ac:dyDescent="0.2">
      <c r="A142" s="41"/>
      <c r="B142" s="41" t="str">
        <f>Data_Drop_CurrentYear!C137</f>
        <v>Howard-Winneshiek</v>
      </c>
      <c r="C142" s="41"/>
      <c r="D142" s="37">
        <f>Data_Drop_CurrentYear!F137</f>
        <v>1135</v>
      </c>
      <c r="E142" s="37"/>
      <c r="F142" s="37">
        <f>Data_Drop_CurrentYear!G137</f>
        <v>989.8</v>
      </c>
      <c r="G142" s="37"/>
      <c r="H142" s="36">
        <f>Data_Drop_CurrentYear!H137</f>
        <v>1748223.11</v>
      </c>
      <c r="I142" s="36"/>
      <c r="J142" s="36">
        <f>Data_Drop_CurrentYear!I137</f>
        <v>1864102.69</v>
      </c>
      <c r="K142" s="36"/>
      <c r="L142" s="36">
        <f>Data_Drop_CurrentYear!J137</f>
        <v>549511.52</v>
      </c>
      <c r="M142" s="36"/>
      <c r="N142" s="36">
        <f>Data_Drop_CurrentYear!K137</f>
        <v>2779920.78</v>
      </c>
      <c r="O142" s="36"/>
      <c r="P142" s="36">
        <f>Data_Drop_CurrentYear!L137</f>
        <v>2449.27</v>
      </c>
      <c r="R142" s="88">
        <f t="shared" si="2"/>
        <v>5.0588944522946484</v>
      </c>
    </row>
    <row r="143" spans="1:18" x14ac:dyDescent="0.2">
      <c r="A143" s="41"/>
      <c r="B143" s="41" t="str">
        <f>Data_Drop_CurrentYear!C138</f>
        <v>Hubbard-Radcliffe</v>
      </c>
      <c r="C143" s="41"/>
      <c r="D143" s="37">
        <f>Data_Drop_CurrentYear!F138</f>
        <v>411.3</v>
      </c>
      <c r="E143" s="37"/>
      <c r="F143" s="37">
        <f>Data_Drop_CurrentYear!G138</f>
        <v>364.9</v>
      </c>
      <c r="G143" s="37"/>
      <c r="H143" s="36">
        <f>Data_Drop_CurrentYear!H138</f>
        <v>349730.07</v>
      </c>
      <c r="I143" s="36"/>
      <c r="J143" s="36">
        <f>Data_Drop_CurrentYear!I138</f>
        <v>400046.66</v>
      </c>
      <c r="K143" s="36"/>
      <c r="L143" s="36">
        <f>Data_Drop_CurrentYear!J138</f>
        <v>217308.54</v>
      </c>
      <c r="M143" s="36"/>
      <c r="N143" s="36">
        <f>Data_Drop_CurrentYear!K138</f>
        <v>1069573.58</v>
      </c>
      <c r="O143" s="36"/>
      <c r="P143" s="36">
        <f>Data_Drop_CurrentYear!L138</f>
        <v>2600.4699999999998</v>
      </c>
      <c r="R143" s="88">
        <f t="shared" si="2"/>
        <v>4.9219123187703531</v>
      </c>
    </row>
    <row r="144" spans="1:18" x14ac:dyDescent="0.2">
      <c r="A144" s="41"/>
      <c r="B144" s="41" t="str">
        <f>Data_Drop_CurrentYear!C139</f>
        <v>Hudson</v>
      </c>
      <c r="C144" s="41"/>
      <c r="D144" s="37">
        <f>Data_Drop_CurrentYear!F139</f>
        <v>725.7</v>
      </c>
      <c r="E144" s="37"/>
      <c r="F144" s="37">
        <f>Data_Drop_CurrentYear!G139</f>
        <v>842</v>
      </c>
      <c r="G144" s="37"/>
      <c r="H144" s="36">
        <f>Data_Drop_CurrentYear!H139</f>
        <v>251342.8</v>
      </c>
      <c r="I144" s="36"/>
      <c r="J144" s="36">
        <f>Data_Drop_CurrentYear!I139</f>
        <v>287973.71000000002</v>
      </c>
      <c r="K144" s="36"/>
      <c r="L144" s="36">
        <f>Data_Drop_CurrentYear!J139</f>
        <v>349098.96</v>
      </c>
      <c r="M144" s="36"/>
      <c r="N144" s="36">
        <f>Data_Drop_CurrentYear!K139</f>
        <v>799214.73</v>
      </c>
      <c r="O144" s="36"/>
      <c r="P144" s="36">
        <f>Data_Drop_CurrentYear!L139</f>
        <v>1101.3</v>
      </c>
      <c r="R144" s="88">
        <f t="shared" si="2"/>
        <v>2.2893643968460977</v>
      </c>
    </row>
    <row r="145" spans="1:18" x14ac:dyDescent="0.2">
      <c r="A145" s="41"/>
      <c r="B145" s="41" t="str">
        <f>Data_Drop_CurrentYear!C140</f>
        <v>Humboldt</v>
      </c>
      <c r="C145" s="41"/>
      <c r="D145" s="37">
        <f>Data_Drop_CurrentYear!F140</f>
        <v>1214.7</v>
      </c>
      <c r="E145" s="37"/>
      <c r="F145" s="37">
        <f>Data_Drop_CurrentYear!G140</f>
        <v>1411.4</v>
      </c>
      <c r="G145" s="37"/>
      <c r="H145" s="36">
        <f>Data_Drop_CurrentYear!H140</f>
        <v>1137123.8</v>
      </c>
      <c r="I145" s="36"/>
      <c r="J145" s="36">
        <f>Data_Drop_CurrentYear!I140</f>
        <v>1140192.3500000001</v>
      </c>
      <c r="K145" s="36"/>
      <c r="L145" s="36">
        <f>Data_Drop_CurrentYear!J140</f>
        <v>752330.83</v>
      </c>
      <c r="M145" s="36"/>
      <c r="N145" s="36">
        <f>Data_Drop_CurrentYear!K140</f>
        <v>999060.3</v>
      </c>
      <c r="O145" s="36"/>
      <c r="P145" s="36">
        <f>Data_Drop_CurrentYear!L140</f>
        <v>822.47</v>
      </c>
      <c r="R145" s="88">
        <f t="shared" si="2"/>
        <v>1.327953421767921</v>
      </c>
    </row>
    <row r="146" spans="1:18" x14ac:dyDescent="0.2">
      <c r="A146" s="44"/>
      <c r="B146" s="44" t="str">
        <f>Data_Drop_CurrentYear!C141</f>
        <v>IKM-Manning</v>
      </c>
      <c r="C146" s="44"/>
      <c r="D146" s="45">
        <f>Data_Drop_CurrentYear!F141</f>
        <v>672.4</v>
      </c>
      <c r="E146" s="45"/>
      <c r="F146" s="45">
        <f>Data_Drop_CurrentYear!G141</f>
        <v>665.7</v>
      </c>
      <c r="G146" s="45"/>
      <c r="H146" s="46">
        <f>Data_Drop_CurrentYear!H141</f>
        <v>125643.39</v>
      </c>
      <c r="I146" s="46"/>
      <c r="J146" s="46">
        <f>Data_Drop_CurrentYear!I141</f>
        <v>160787.51999999999</v>
      </c>
      <c r="K146" s="46"/>
      <c r="L146" s="46">
        <f>Data_Drop_CurrentYear!J141</f>
        <v>351875.55</v>
      </c>
      <c r="M146" s="46"/>
      <c r="N146" s="46">
        <f>Data_Drop_CurrentYear!K141</f>
        <v>961263.05</v>
      </c>
      <c r="O146" s="46"/>
      <c r="P146" s="46">
        <f>Data_Drop_CurrentYear!L141</f>
        <v>1429.6</v>
      </c>
      <c r="Q146" s="92"/>
      <c r="R146" s="93">
        <f t="shared" si="2"/>
        <v>2.7318267779616972</v>
      </c>
    </row>
    <row r="147" spans="1:18" x14ac:dyDescent="0.2">
      <c r="A147" s="41"/>
      <c r="B147" s="41" t="str">
        <f>Data_Drop_CurrentYear!C142</f>
        <v>Independence</v>
      </c>
      <c r="C147" s="41"/>
      <c r="D147" s="37">
        <f>Data_Drop_CurrentYear!F142</f>
        <v>1377.7</v>
      </c>
      <c r="E147" s="37"/>
      <c r="F147" s="37">
        <f>Data_Drop_CurrentYear!G142</f>
        <v>1385</v>
      </c>
      <c r="G147" s="37"/>
      <c r="H147" s="36">
        <f>Data_Drop_CurrentYear!H142</f>
        <v>669712.96</v>
      </c>
      <c r="I147" s="36"/>
      <c r="J147" s="36">
        <f>Data_Drop_CurrentYear!I142</f>
        <v>691947.98</v>
      </c>
      <c r="K147" s="36"/>
      <c r="L147" s="36">
        <f>Data_Drop_CurrentYear!J142</f>
        <v>767659.25</v>
      </c>
      <c r="M147" s="36"/>
      <c r="N147" s="36">
        <f>Data_Drop_CurrentYear!K142</f>
        <v>420059.05</v>
      </c>
      <c r="O147" s="36"/>
      <c r="P147" s="36">
        <f>Data_Drop_CurrentYear!L142</f>
        <v>304.89999999999998</v>
      </c>
      <c r="R147" s="88">
        <f t="shared" si="2"/>
        <v>0.54719467003100664</v>
      </c>
    </row>
    <row r="148" spans="1:18" x14ac:dyDescent="0.2">
      <c r="A148" s="41"/>
      <c r="B148" s="41" t="str">
        <f>Data_Drop_CurrentYear!C143</f>
        <v>Indianola</v>
      </c>
      <c r="C148" s="41"/>
      <c r="D148" s="37">
        <f>Data_Drop_CurrentYear!F143</f>
        <v>3422.7</v>
      </c>
      <c r="E148" s="37"/>
      <c r="F148" s="37">
        <f>Data_Drop_CurrentYear!G143</f>
        <v>3519.5</v>
      </c>
      <c r="G148" s="37"/>
      <c r="H148" s="36">
        <f>Data_Drop_CurrentYear!H143</f>
        <v>1801205.97</v>
      </c>
      <c r="I148" s="36"/>
      <c r="J148" s="36">
        <f>Data_Drop_CurrentYear!I143</f>
        <v>1864362.88</v>
      </c>
      <c r="K148" s="36"/>
      <c r="L148" s="36">
        <f>Data_Drop_CurrentYear!J143</f>
        <v>1347814.36</v>
      </c>
      <c r="M148" s="36"/>
      <c r="N148" s="36">
        <f>Data_Drop_CurrentYear!K143</f>
        <v>4314678.22</v>
      </c>
      <c r="O148" s="36"/>
      <c r="P148" s="36">
        <f>Data_Drop_CurrentYear!L143</f>
        <v>1260.6099999999999</v>
      </c>
      <c r="R148" s="88">
        <f t="shared" si="2"/>
        <v>3.2012407257628559</v>
      </c>
    </row>
    <row r="149" spans="1:18" x14ac:dyDescent="0.2">
      <c r="A149" s="41"/>
      <c r="B149" s="41" t="str">
        <f>Data_Drop_CurrentYear!C144</f>
        <v>Interstate 35</v>
      </c>
      <c r="C149" s="41"/>
      <c r="D149" s="37">
        <f>Data_Drop_CurrentYear!F144</f>
        <v>825</v>
      </c>
      <c r="E149" s="37"/>
      <c r="F149" s="37">
        <f>Data_Drop_CurrentYear!G144</f>
        <v>784.8</v>
      </c>
      <c r="G149" s="37"/>
      <c r="H149" s="36">
        <f>Data_Drop_CurrentYear!H144</f>
        <v>399850.65</v>
      </c>
      <c r="I149" s="36"/>
      <c r="J149" s="36">
        <f>Data_Drop_CurrentYear!I144</f>
        <v>419560.18</v>
      </c>
      <c r="K149" s="36"/>
      <c r="L149" s="36">
        <f>Data_Drop_CurrentYear!J144</f>
        <v>435636.97</v>
      </c>
      <c r="M149" s="36"/>
      <c r="N149" s="36">
        <f>Data_Drop_CurrentYear!K144</f>
        <v>591799.22</v>
      </c>
      <c r="O149" s="36"/>
      <c r="P149" s="36">
        <f>Data_Drop_CurrentYear!L144</f>
        <v>717.33</v>
      </c>
      <c r="R149" s="88">
        <f t="shared" si="2"/>
        <v>1.3584687727490163</v>
      </c>
    </row>
    <row r="150" spans="1:18" x14ac:dyDescent="0.2">
      <c r="A150" s="41"/>
      <c r="B150" s="41" t="str">
        <f>Data_Drop_CurrentYear!C145</f>
        <v>Iowa City</v>
      </c>
      <c r="C150" s="41"/>
      <c r="D150" s="37">
        <f>Data_Drop_CurrentYear!F145</f>
        <v>14378.7</v>
      </c>
      <c r="E150" s="37"/>
      <c r="F150" s="37">
        <f>Data_Drop_CurrentYear!G145</f>
        <v>14396.8</v>
      </c>
      <c r="G150" s="37"/>
      <c r="H150" s="36">
        <f>Data_Drop_CurrentYear!H145</f>
        <v>13599244.609999999</v>
      </c>
      <c r="I150" s="36"/>
      <c r="J150" s="36">
        <f>Data_Drop_CurrentYear!I145</f>
        <v>13751395.34</v>
      </c>
      <c r="K150" s="36"/>
      <c r="L150" s="36">
        <f>Data_Drop_CurrentYear!J145</f>
        <v>13047126.49</v>
      </c>
      <c r="M150" s="36"/>
      <c r="N150" s="36">
        <f>Data_Drop_CurrentYear!K145</f>
        <v>1869430.26</v>
      </c>
      <c r="O150" s="36"/>
      <c r="P150" s="36">
        <f>Data_Drop_CurrentYear!L145</f>
        <v>130.01</v>
      </c>
      <c r="R150" s="88">
        <f t="shared" si="2"/>
        <v>0.14328291071852711</v>
      </c>
    </row>
    <row r="151" spans="1:18" x14ac:dyDescent="0.2">
      <c r="A151" s="44"/>
      <c r="B151" s="44" t="str">
        <f>Data_Drop_CurrentYear!C146</f>
        <v>Iowa Falls</v>
      </c>
      <c r="C151" s="44"/>
      <c r="D151" s="45">
        <f>Data_Drop_CurrentYear!F146</f>
        <v>1003.7</v>
      </c>
      <c r="E151" s="45"/>
      <c r="F151" s="45">
        <f>Data_Drop_CurrentYear!G146</f>
        <v>1218.8</v>
      </c>
      <c r="G151" s="45"/>
      <c r="H151" s="46">
        <f>Data_Drop_CurrentYear!H146</f>
        <v>300342.84000000003</v>
      </c>
      <c r="I151" s="46"/>
      <c r="J151" s="46">
        <f>Data_Drop_CurrentYear!I146</f>
        <v>311441.84999999998</v>
      </c>
      <c r="K151" s="46"/>
      <c r="L151" s="46">
        <f>Data_Drop_CurrentYear!J146</f>
        <v>450463.06</v>
      </c>
      <c r="M151" s="46"/>
      <c r="N151" s="46">
        <f>Data_Drop_CurrentYear!K146</f>
        <v>656834.35</v>
      </c>
      <c r="O151" s="46"/>
      <c r="P151" s="46">
        <f>Data_Drop_CurrentYear!L146</f>
        <v>654.41</v>
      </c>
      <c r="Q151" s="92"/>
      <c r="R151" s="93">
        <f t="shared" si="2"/>
        <v>1.4581314392349951</v>
      </c>
    </row>
    <row r="152" spans="1:18" x14ac:dyDescent="0.2">
      <c r="A152" s="41"/>
      <c r="B152" s="41" t="str">
        <f>Data_Drop_CurrentYear!C147</f>
        <v>Iowa Valley</v>
      </c>
      <c r="C152" s="41"/>
      <c r="D152" s="37">
        <f>Data_Drop_CurrentYear!F147</f>
        <v>504.7</v>
      </c>
      <c r="E152" s="37"/>
      <c r="F152" s="37">
        <f>Data_Drop_CurrentYear!G147</f>
        <v>502</v>
      </c>
      <c r="G152" s="37"/>
      <c r="H152" s="36">
        <f>Data_Drop_CurrentYear!H147</f>
        <v>251099.46</v>
      </c>
      <c r="I152" s="36"/>
      <c r="J152" s="36">
        <f>Data_Drop_CurrentYear!I147</f>
        <v>257514.88</v>
      </c>
      <c r="K152" s="36"/>
      <c r="L152" s="36">
        <f>Data_Drop_CurrentYear!J147</f>
        <v>274436.76</v>
      </c>
      <c r="M152" s="36"/>
      <c r="N152" s="36">
        <f>Data_Drop_CurrentYear!K147</f>
        <v>205617.29</v>
      </c>
      <c r="O152" s="36"/>
      <c r="P152" s="36">
        <f>Data_Drop_CurrentYear!L147</f>
        <v>407.4</v>
      </c>
      <c r="R152" s="88">
        <f t="shared" si="2"/>
        <v>0.74923377611658148</v>
      </c>
    </row>
    <row r="153" spans="1:18" x14ac:dyDescent="0.2">
      <c r="A153" s="41"/>
      <c r="B153" s="41" t="str">
        <f>Data_Drop_CurrentYear!C148</f>
        <v>Janesville</v>
      </c>
      <c r="C153" s="41"/>
      <c r="D153" s="37">
        <f>Data_Drop_CurrentYear!F148</f>
        <v>428.7</v>
      </c>
      <c r="E153" s="37"/>
      <c r="F153" s="37">
        <f>Data_Drop_CurrentYear!G148</f>
        <v>428.1</v>
      </c>
      <c r="G153" s="37"/>
      <c r="H153" s="36">
        <f>Data_Drop_CurrentYear!H148</f>
        <v>260004.82</v>
      </c>
      <c r="I153" s="36"/>
      <c r="J153" s="36">
        <f>Data_Drop_CurrentYear!I148</f>
        <v>261605.33</v>
      </c>
      <c r="K153" s="36"/>
      <c r="L153" s="36">
        <f>Data_Drop_CurrentYear!J148</f>
        <v>152397.57999999999</v>
      </c>
      <c r="M153" s="36"/>
      <c r="N153" s="36">
        <f>Data_Drop_CurrentYear!K148</f>
        <v>538508.21</v>
      </c>
      <c r="O153" s="36"/>
      <c r="P153" s="36">
        <f>Data_Drop_CurrentYear!L148</f>
        <v>1256.1400000000001</v>
      </c>
      <c r="R153" s="88">
        <f t="shared" si="2"/>
        <v>3.5335745488871937</v>
      </c>
    </row>
    <row r="154" spans="1:18" x14ac:dyDescent="0.2">
      <c r="A154" s="41"/>
      <c r="B154" s="41" t="str">
        <f>Data_Drop_CurrentYear!C149</f>
        <v>Jesup</v>
      </c>
      <c r="C154" s="41"/>
      <c r="D154" s="37">
        <f>Data_Drop_CurrentYear!F149</f>
        <v>873.7</v>
      </c>
      <c r="E154" s="37"/>
      <c r="F154" s="37">
        <f>Data_Drop_CurrentYear!G149</f>
        <v>950.6</v>
      </c>
      <c r="G154" s="37"/>
      <c r="H154" s="36">
        <f>Data_Drop_CurrentYear!H149</f>
        <v>174992.94</v>
      </c>
      <c r="I154" s="36"/>
      <c r="J154" s="36">
        <f>Data_Drop_CurrentYear!I149</f>
        <v>226927.95</v>
      </c>
      <c r="K154" s="36"/>
      <c r="L154" s="36">
        <f>Data_Drop_CurrentYear!J149</f>
        <v>474096.69</v>
      </c>
      <c r="M154" s="36"/>
      <c r="N154" s="36">
        <f>Data_Drop_CurrentYear!K149</f>
        <v>1098352.1499999999</v>
      </c>
      <c r="O154" s="36"/>
      <c r="P154" s="36">
        <f>Data_Drop_CurrentYear!L149</f>
        <v>1257.1300000000001</v>
      </c>
      <c r="R154" s="88">
        <f t="shared" si="2"/>
        <v>2.3167260459042645</v>
      </c>
    </row>
    <row r="155" spans="1:18" x14ac:dyDescent="0.2">
      <c r="A155" s="41"/>
      <c r="B155" s="41" t="str">
        <f>Data_Drop_CurrentYear!C150</f>
        <v>Johnston</v>
      </c>
      <c r="C155" s="41"/>
      <c r="D155" s="37">
        <f>Data_Drop_CurrentYear!F150</f>
        <v>6838.4</v>
      </c>
      <c r="E155" s="37"/>
      <c r="F155" s="37">
        <f>Data_Drop_CurrentYear!G150</f>
        <v>7239.4</v>
      </c>
      <c r="G155" s="37"/>
      <c r="H155" s="36">
        <f>Data_Drop_CurrentYear!H150</f>
        <v>4509795.88</v>
      </c>
      <c r="I155" s="36"/>
      <c r="J155" s="36">
        <f>Data_Drop_CurrentYear!I150</f>
        <v>4722620.51</v>
      </c>
      <c r="K155" s="36"/>
      <c r="L155" s="36">
        <f>Data_Drop_CurrentYear!J150</f>
        <v>2760262.27</v>
      </c>
      <c r="M155" s="36"/>
      <c r="N155" s="36">
        <f>Data_Drop_CurrentYear!K150</f>
        <v>7546411.4000000004</v>
      </c>
      <c r="O155" s="36"/>
      <c r="P155" s="36">
        <f>Data_Drop_CurrentYear!L150</f>
        <v>1103.53</v>
      </c>
      <c r="R155" s="88">
        <f t="shared" si="2"/>
        <v>2.7339472346589733</v>
      </c>
    </row>
    <row r="156" spans="1:18" x14ac:dyDescent="0.2">
      <c r="A156" s="44"/>
      <c r="B156" s="44" t="str">
        <f>Data_Drop_CurrentYear!C151</f>
        <v>Keokuk</v>
      </c>
      <c r="C156" s="44"/>
      <c r="D156" s="45">
        <f>Data_Drop_CurrentYear!F151</f>
        <v>1824.3</v>
      </c>
      <c r="E156" s="45"/>
      <c r="F156" s="45">
        <f>Data_Drop_CurrentYear!G151</f>
        <v>1688.3</v>
      </c>
      <c r="G156" s="45"/>
      <c r="H156" s="46">
        <f>Data_Drop_CurrentYear!H151</f>
        <v>591372.56999999995</v>
      </c>
      <c r="I156" s="46"/>
      <c r="J156" s="46">
        <f>Data_Drop_CurrentYear!I151</f>
        <v>771304.31</v>
      </c>
      <c r="K156" s="46"/>
      <c r="L156" s="46">
        <f>Data_Drop_CurrentYear!J151</f>
        <v>647927.31000000006</v>
      </c>
      <c r="M156" s="46"/>
      <c r="N156" s="46">
        <f>Data_Drop_CurrentYear!K151</f>
        <v>2976152.63</v>
      </c>
      <c r="O156" s="46"/>
      <c r="P156" s="46">
        <f>Data_Drop_CurrentYear!L151</f>
        <v>1631.39</v>
      </c>
      <c r="Q156" s="92"/>
      <c r="R156" s="93">
        <f t="shared" si="2"/>
        <v>4.5933433952645082</v>
      </c>
    </row>
    <row r="157" spans="1:18" x14ac:dyDescent="0.2">
      <c r="A157" s="41"/>
      <c r="B157" s="41" t="str">
        <f>Data_Drop_CurrentYear!C152</f>
        <v>Keota</v>
      </c>
      <c r="C157" s="41"/>
      <c r="D157" s="37">
        <f>Data_Drop_CurrentYear!F152</f>
        <v>346.4</v>
      </c>
      <c r="E157" s="37"/>
      <c r="F157" s="37">
        <f>Data_Drop_CurrentYear!G152</f>
        <v>285</v>
      </c>
      <c r="G157" s="37"/>
      <c r="H157" s="36">
        <f>Data_Drop_CurrentYear!H152</f>
        <v>200039.75</v>
      </c>
      <c r="I157" s="36"/>
      <c r="J157" s="36">
        <f>Data_Drop_CurrentYear!I152</f>
        <v>202431.52</v>
      </c>
      <c r="K157" s="36"/>
      <c r="L157" s="36">
        <f>Data_Drop_CurrentYear!J152</f>
        <v>98733.34</v>
      </c>
      <c r="M157" s="36"/>
      <c r="N157" s="36">
        <f>Data_Drop_CurrentYear!K152</f>
        <v>1113123.04</v>
      </c>
      <c r="O157" s="36"/>
      <c r="P157" s="36">
        <f>Data_Drop_CurrentYear!L152</f>
        <v>3213.4</v>
      </c>
      <c r="R157" s="88">
        <f t="shared" si="2"/>
        <v>11.274034080078726</v>
      </c>
    </row>
    <row r="158" spans="1:18" x14ac:dyDescent="0.2">
      <c r="A158" s="41"/>
      <c r="B158" s="41" t="str">
        <f>Data_Drop_CurrentYear!C153</f>
        <v>Kingsley-Pierson</v>
      </c>
      <c r="C158" s="41"/>
      <c r="D158" s="37">
        <f>Data_Drop_CurrentYear!F153</f>
        <v>465</v>
      </c>
      <c r="E158" s="37"/>
      <c r="F158" s="37">
        <f>Data_Drop_CurrentYear!G153</f>
        <v>437</v>
      </c>
      <c r="G158" s="37"/>
      <c r="H158" s="36">
        <f>Data_Drop_CurrentYear!H153</f>
        <v>252668.29</v>
      </c>
      <c r="I158" s="36"/>
      <c r="J158" s="36">
        <f>Data_Drop_CurrentYear!I153</f>
        <v>309791.78999999998</v>
      </c>
      <c r="K158" s="36"/>
      <c r="L158" s="36">
        <f>Data_Drop_CurrentYear!J153</f>
        <v>245022.13</v>
      </c>
      <c r="M158" s="36"/>
      <c r="N158" s="36">
        <f>Data_Drop_CurrentYear!K153</f>
        <v>1307722.32</v>
      </c>
      <c r="O158" s="36"/>
      <c r="P158" s="36">
        <f>Data_Drop_CurrentYear!L153</f>
        <v>2812.31</v>
      </c>
      <c r="R158" s="88">
        <f t="shared" si="2"/>
        <v>5.3371600352996689</v>
      </c>
    </row>
    <row r="159" spans="1:18" x14ac:dyDescent="0.2">
      <c r="A159" s="41"/>
      <c r="B159" s="41" t="str">
        <f>Data_Drop_CurrentYear!C154</f>
        <v>Knoxville</v>
      </c>
      <c r="C159" s="41"/>
      <c r="D159" s="37">
        <f>Data_Drop_CurrentYear!F154</f>
        <v>1717.4</v>
      </c>
      <c r="E159" s="37"/>
      <c r="F159" s="37">
        <f>Data_Drop_CurrentYear!G154</f>
        <v>1546.6</v>
      </c>
      <c r="G159" s="37"/>
      <c r="H159" s="36">
        <f>Data_Drop_CurrentYear!H154</f>
        <v>902618.34</v>
      </c>
      <c r="I159" s="36"/>
      <c r="J159" s="36">
        <f>Data_Drop_CurrentYear!I154</f>
        <v>922527.98</v>
      </c>
      <c r="K159" s="36"/>
      <c r="L159" s="36">
        <f>Data_Drop_CurrentYear!J154</f>
        <v>765269.19</v>
      </c>
      <c r="M159" s="36"/>
      <c r="N159" s="36">
        <f>Data_Drop_CurrentYear!K154</f>
        <v>116643.68</v>
      </c>
      <c r="O159" s="36"/>
      <c r="P159" s="36">
        <f>Data_Drop_CurrentYear!L154</f>
        <v>67.92</v>
      </c>
      <c r="R159" s="88">
        <f t="shared" si="2"/>
        <v>0.15242176416379705</v>
      </c>
    </row>
    <row r="160" spans="1:18" x14ac:dyDescent="0.2">
      <c r="A160" s="41"/>
      <c r="B160" s="41" t="str">
        <f>Data_Drop_CurrentYear!C155</f>
        <v>Lake Mills</v>
      </c>
      <c r="C160" s="41"/>
      <c r="D160" s="37">
        <f>Data_Drop_CurrentYear!F155</f>
        <v>560.79999999999995</v>
      </c>
      <c r="E160" s="37"/>
      <c r="F160" s="37">
        <f>Data_Drop_CurrentYear!G155</f>
        <v>595</v>
      </c>
      <c r="G160" s="37"/>
      <c r="H160" s="36">
        <f>Data_Drop_CurrentYear!H155</f>
        <v>50066.58</v>
      </c>
      <c r="I160" s="36"/>
      <c r="J160" s="36">
        <f>Data_Drop_CurrentYear!I155</f>
        <v>72277.649999999994</v>
      </c>
      <c r="K160" s="36"/>
      <c r="L160" s="36">
        <f>Data_Drop_CurrentYear!J155</f>
        <v>346205.49</v>
      </c>
      <c r="M160" s="36"/>
      <c r="N160" s="36">
        <f>Data_Drop_CurrentYear!K155</f>
        <v>540219.18999999994</v>
      </c>
      <c r="O160" s="36"/>
      <c r="P160" s="36">
        <f>Data_Drop_CurrentYear!L155</f>
        <v>963.3</v>
      </c>
      <c r="R160" s="88">
        <f t="shared" si="2"/>
        <v>1.5604004142164238</v>
      </c>
    </row>
    <row r="161" spans="1:18" x14ac:dyDescent="0.2">
      <c r="A161" s="44"/>
      <c r="B161" s="44" t="str">
        <f>Data_Drop_CurrentYear!C156</f>
        <v>Lamoni</v>
      </c>
      <c r="C161" s="44"/>
      <c r="D161" s="45">
        <f>Data_Drop_CurrentYear!F156</f>
        <v>305.39999999999998</v>
      </c>
      <c r="E161" s="45"/>
      <c r="F161" s="45">
        <f>Data_Drop_CurrentYear!G156</f>
        <v>314.10000000000002</v>
      </c>
      <c r="G161" s="45"/>
      <c r="H161" s="46">
        <f>Data_Drop_CurrentYear!H156</f>
        <v>140075.09</v>
      </c>
      <c r="I161" s="46"/>
      <c r="J161" s="46">
        <f>Data_Drop_CurrentYear!I156</f>
        <v>171237.19</v>
      </c>
      <c r="K161" s="46"/>
      <c r="L161" s="46">
        <f>Data_Drop_CurrentYear!J156</f>
        <v>126016.41</v>
      </c>
      <c r="M161" s="46"/>
      <c r="N161" s="46">
        <f>Data_Drop_CurrentYear!K156</f>
        <v>85650.31</v>
      </c>
      <c r="O161" s="46"/>
      <c r="P161" s="46">
        <f>Data_Drop_CurrentYear!L156</f>
        <v>280.45</v>
      </c>
      <c r="Q161" s="92"/>
      <c r="R161" s="93">
        <f t="shared" si="2"/>
        <v>0.67967584539188186</v>
      </c>
    </row>
    <row r="162" spans="1:18" x14ac:dyDescent="0.2">
      <c r="A162" s="41"/>
      <c r="B162" s="41" t="str">
        <f>Data_Drop_CurrentYear!C157</f>
        <v>Laurens-Marathon</v>
      </c>
      <c r="C162" s="41"/>
      <c r="D162" s="37">
        <f>Data_Drop_CurrentYear!F157</f>
        <v>316</v>
      </c>
      <c r="E162" s="37"/>
      <c r="F162" s="37">
        <f>Data_Drop_CurrentYear!G157</f>
        <v>128</v>
      </c>
      <c r="G162" s="37"/>
      <c r="H162" s="36">
        <f>Data_Drop_CurrentYear!H157</f>
        <v>243188.36</v>
      </c>
      <c r="I162" s="36"/>
      <c r="J162" s="36">
        <f>Data_Drop_CurrentYear!I157</f>
        <v>248812.35</v>
      </c>
      <c r="K162" s="36"/>
      <c r="L162" s="36">
        <f>Data_Drop_CurrentYear!J157</f>
        <v>269811.92</v>
      </c>
      <c r="M162" s="36"/>
      <c r="N162" s="36">
        <f>Data_Drop_CurrentYear!K157</f>
        <v>455660.86</v>
      </c>
      <c r="O162" s="36"/>
      <c r="P162" s="36">
        <f>Data_Drop_CurrentYear!L157</f>
        <v>1441.96</v>
      </c>
      <c r="R162" s="88">
        <f t="shared" si="2"/>
        <v>1.6888092268125146</v>
      </c>
    </row>
    <row r="163" spans="1:18" x14ac:dyDescent="0.2">
      <c r="A163" s="41"/>
      <c r="B163" s="41" t="str">
        <f>Data_Drop_CurrentYear!C158</f>
        <v>Lawton-Bronson</v>
      </c>
      <c r="C163" s="41"/>
      <c r="D163" s="37">
        <f>Data_Drop_CurrentYear!F158</f>
        <v>612.4</v>
      </c>
      <c r="E163" s="37"/>
      <c r="F163" s="37">
        <f>Data_Drop_CurrentYear!G158</f>
        <v>711</v>
      </c>
      <c r="G163" s="37"/>
      <c r="H163" s="36">
        <f>Data_Drop_CurrentYear!H158</f>
        <v>324969.81</v>
      </c>
      <c r="I163" s="36"/>
      <c r="J163" s="36">
        <f>Data_Drop_CurrentYear!I158</f>
        <v>386546.94</v>
      </c>
      <c r="K163" s="36"/>
      <c r="L163" s="36">
        <f>Data_Drop_CurrentYear!J158</f>
        <v>484120.32000000001</v>
      </c>
      <c r="M163" s="36"/>
      <c r="N163" s="36">
        <f>Data_Drop_CurrentYear!K158</f>
        <v>331076.25</v>
      </c>
      <c r="O163" s="36"/>
      <c r="P163" s="36">
        <f>Data_Drop_CurrentYear!L158</f>
        <v>540.62</v>
      </c>
      <c r="R163" s="88">
        <f t="shared" si="2"/>
        <v>0.68387183169671539</v>
      </c>
    </row>
    <row r="164" spans="1:18" x14ac:dyDescent="0.2">
      <c r="A164" s="41"/>
      <c r="B164" s="41" t="str">
        <f>Data_Drop_CurrentYear!C159</f>
        <v>Le Mars</v>
      </c>
      <c r="C164" s="41"/>
      <c r="D164" s="37">
        <f>Data_Drop_CurrentYear!F159</f>
        <v>2199</v>
      </c>
      <c r="E164" s="37"/>
      <c r="F164" s="37">
        <f>Data_Drop_CurrentYear!G159</f>
        <v>2168</v>
      </c>
      <c r="G164" s="37"/>
      <c r="H164" s="36">
        <f>Data_Drop_CurrentYear!H159</f>
        <v>376578.36</v>
      </c>
      <c r="I164" s="36"/>
      <c r="J164" s="36">
        <f>Data_Drop_CurrentYear!I159</f>
        <v>489167.96</v>
      </c>
      <c r="K164" s="36"/>
      <c r="L164" s="36">
        <f>Data_Drop_CurrentYear!J159</f>
        <v>390464.16</v>
      </c>
      <c r="M164" s="36"/>
      <c r="N164" s="36">
        <f>Data_Drop_CurrentYear!K159</f>
        <v>2621485.9700000002</v>
      </c>
      <c r="O164" s="36"/>
      <c r="P164" s="36">
        <f>Data_Drop_CurrentYear!L159</f>
        <v>1192.1300000000001</v>
      </c>
      <c r="R164" s="88">
        <f t="shared" si="2"/>
        <v>6.7137684800571718</v>
      </c>
    </row>
    <row r="165" spans="1:18" x14ac:dyDescent="0.2">
      <c r="A165" s="41"/>
      <c r="B165" s="41" t="str">
        <f>Data_Drop_CurrentYear!C160</f>
        <v>Lenox</v>
      </c>
      <c r="C165" s="41"/>
      <c r="D165" s="37">
        <f>Data_Drop_CurrentYear!F160</f>
        <v>461.5</v>
      </c>
      <c r="E165" s="37"/>
      <c r="F165" s="37">
        <f>Data_Drop_CurrentYear!G160</f>
        <v>504.6</v>
      </c>
      <c r="G165" s="37"/>
      <c r="H165" s="36">
        <f>Data_Drop_CurrentYear!H160</f>
        <v>165979.34</v>
      </c>
      <c r="I165" s="36"/>
      <c r="J165" s="36">
        <f>Data_Drop_CurrentYear!I160</f>
        <v>205535.3</v>
      </c>
      <c r="K165" s="36"/>
      <c r="L165" s="36">
        <f>Data_Drop_CurrentYear!J160</f>
        <v>308779.53999999998</v>
      </c>
      <c r="M165" s="36"/>
      <c r="N165" s="36">
        <f>Data_Drop_CurrentYear!K160</f>
        <v>893087.21</v>
      </c>
      <c r="O165" s="36"/>
      <c r="P165" s="36">
        <f>Data_Drop_CurrentYear!L160</f>
        <v>1935.18</v>
      </c>
      <c r="R165" s="88">
        <f t="shared" si="2"/>
        <v>2.8923134285386913</v>
      </c>
    </row>
    <row r="166" spans="1:18" x14ac:dyDescent="0.2">
      <c r="A166" s="44"/>
      <c r="B166" s="44" t="str">
        <f>Data_Drop_CurrentYear!C161</f>
        <v>Lewis Central</v>
      </c>
      <c r="C166" s="44"/>
      <c r="D166" s="45">
        <f>Data_Drop_CurrentYear!F161</f>
        <v>2672.4</v>
      </c>
      <c r="E166" s="45"/>
      <c r="F166" s="45">
        <f>Data_Drop_CurrentYear!G161</f>
        <v>3085.5</v>
      </c>
      <c r="G166" s="45"/>
      <c r="H166" s="46">
        <f>Data_Drop_CurrentYear!H161</f>
        <v>1006999.3</v>
      </c>
      <c r="I166" s="46"/>
      <c r="J166" s="46">
        <f>Data_Drop_CurrentYear!I161</f>
        <v>1015667.05</v>
      </c>
      <c r="K166" s="46"/>
      <c r="L166" s="46">
        <f>Data_Drop_CurrentYear!J161</f>
        <v>1229742.1399999999</v>
      </c>
      <c r="M166" s="46"/>
      <c r="N166" s="46">
        <f>Data_Drop_CurrentYear!K161</f>
        <v>4335330.71</v>
      </c>
      <c r="O166" s="46"/>
      <c r="P166" s="46">
        <f>Data_Drop_CurrentYear!L161</f>
        <v>1622.26</v>
      </c>
      <c r="Q166" s="92"/>
      <c r="R166" s="93">
        <f t="shared" si="2"/>
        <v>3.5253981863222159</v>
      </c>
    </row>
    <row r="167" spans="1:18" x14ac:dyDescent="0.2">
      <c r="A167" s="41"/>
      <c r="B167" s="41" t="str">
        <f>Data_Drop_CurrentYear!C162</f>
        <v>Linn-Mar</v>
      </c>
      <c r="C167" s="41"/>
      <c r="D167" s="37">
        <f>Data_Drop_CurrentYear!F162</f>
        <v>7566.6</v>
      </c>
      <c r="E167" s="37"/>
      <c r="F167" s="37">
        <f>Data_Drop_CurrentYear!G162</f>
        <v>7302.5</v>
      </c>
      <c r="G167" s="37"/>
      <c r="H167" s="36">
        <f>Data_Drop_CurrentYear!H162</f>
        <v>1500336.72</v>
      </c>
      <c r="I167" s="36"/>
      <c r="J167" s="36">
        <f>Data_Drop_CurrentYear!I162</f>
        <v>1549260.96</v>
      </c>
      <c r="K167" s="36"/>
      <c r="L167" s="36">
        <f>Data_Drop_CurrentYear!J162</f>
        <v>1843360.98</v>
      </c>
      <c r="M167" s="36"/>
      <c r="N167" s="36">
        <f>Data_Drop_CurrentYear!K162</f>
        <v>2014469.48</v>
      </c>
      <c r="O167" s="36"/>
      <c r="P167" s="36">
        <f>Data_Drop_CurrentYear!L162</f>
        <v>266.23</v>
      </c>
      <c r="R167" s="88">
        <f t="shared" si="2"/>
        <v>1.0928241955083589</v>
      </c>
    </row>
    <row r="168" spans="1:18" x14ac:dyDescent="0.2">
      <c r="A168" s="41"/>
      <c r="B168" s="41" t="str">
        <f>Data_Drop_CurrentYear!C163</f>
        <v>Lisbon</v>
      </c>
      <c r="C168" s="41"/>
      <c r="D168" s="37">
        <f>Data_Drop_CurrentYear!F163</f>
        <v>681.4</v>
      </c>
      <c r="E168" s="37"/>
      <c r="F168" s="37">
        <f>Data_Drop_CurrentYear!G163</f>
        <v>698.3</v>
      </c>
      <c r="G168" s="37"/>
      <c r="H168" s="36">
        <f>Data_Drop_CurrentYear!H163</f>
        <v>225093.94</v>
      </c>
      <c r="I168" s="36"/>
      <c r="J168" s="36">
        <f>Data_Drop_CurrentYear!I163</f>
        <v>250833.9</v>
      </c>
      <c r="K168" s="36"/>
      <c r="L168" s="36">
        <f>Data_Drop_CurrentYear!J163</f>
        <v>436192.68</v>
      </c>
      <c r="M168" s="36"/>
      <c r="N168" s="36">
        <f>Data_Drop_CurrentYear!K163</f>
        <v>826675.98</v>
      </c>
      <c r="O168" s="36"/>
      <c r="P168" s="36">
        <f>Data_Drop_CurrentYear!L163</f>
        <v>1213.2</v>
      </c>
      <c r="R168" s="88">
        <f t="shared" si="2"/>
        <v>1.8952082827249646</v>
      </c>
    </row>
    <row r="169" spans="1:18" x14ac:dyDescent="0.2">
      <c r="A169" s="41"/>
      <c r="B169" s="41" t="str">
        <f>Data_Drop_CurrentYear!C164</f>
        <v>Logan-Magnolia</v>
      </c>
      <c r="C169" s="41"/>
      <c r="D169" s="37">
        <f>Data_Drop_CurrentYear!F164</f>
        <v>588.5</v>
      </c>
      <c r="E169" s="37"/>
      <c r="F169" s="37">
        <f>Data_Drop_CurrentYear!G164</f>
        <v>658.5</v>
      </c>
      <c r="G169" s="37"/>
      <c r="H169" s="36">
        <f>Data_Drop_CurrentYear!H164</f>
        <v>200783.82</v>
      </c>
      <c r="I169" s="36"/>
      <c r="J169" s="36">
        <f>Data_Drop_CurrentYear!I164</f>
        <v>215304.91</v>
      </c>
      <c r="K169" s="36"/>
      <c r="L169" s="36">
        <f>Data_Drop_CurrentYear!J164</f>
        <v>272538.77</v>
      </c>
      <c r="M169" s="36"/>
      <c r="N169" s="36">
        <f>Data_Drop_CurrentYear!K164</f>
        <v>226867.76</v>
      </c>
      <c r="O169" s="36"/>
      <c r="P169" s="36">
        <f>Data_Drop_CurrentYear!L164</f>
        <v>385.5</v>
      </c>
      <c r="R169" s="88">
        <f t="shared" si="2"/>
        <v>0.83242380524429604</v>
      </c>
    </row>
    <row r="170" spans="1:18" x14ac:dyDescent="0.2">
      <c r="A170" s="41"/>
      <c r="B170" s="41" t="str">
        <f>Data_Drop_CurrentYear!C165</f>
        <v>Lone Tree</v>
      </c>
      <c r="C170" s="41"/>
      <c r="D170" s="37">
        <f>Data_Drop_CurrentYear!F165</f>
        <v>308</v>
      </c>
      <c r="E170" s="37"/>
      <c r="F170" s="37">
        <f>Data_Drop_CurrentYear!G165</f>
        <v>387.5</v>
      </c>
      <c r="G170" s="37"/>
      <c r="H170" s="36">
        <f>Data_Drop_CurrentYear!H165</f>
        <v>320107.84000000003</v>
      </c>
      <c r="I170" s="36"/>
      <c r="J170" s="36">
        <f>Data_Drop_CurrentYear!I165</f>
        <v>321576.23</v>
      </c>
      <c r="K170" s="36"/>
      <c r="L170" s="36">
        <f>Data_Drop_CurrentYear!J165</f>
        <v>329686.48</v>
      </c>
      <c r="M170" s="36"/>
      <c r="N170" s="36">
        <f>Data_Drop_CurrentYear!K165</f>
        <v>230953.85</v>
      </c>
      <c r="O170" s="36"/>
      <c r="P170" s="36">
        <f>Data_Drop_CurrentYear!L165</f>
        <v>749.85</v>
      </c>
      <c r="R170" s="88">
        <f t="shared" si="2"/>
        <v>0.70052569337996518</v>
      </c>
    </row>
    <row r="171" spans="1:18" x14ac:dyDescent="0.2">
      <c r="A171" s="44"/>
      <c r="B171" s="44" t="str">
        <f>Data_Drop_CurrentYear!C166</f>
        <v>Louisa-Muscatine</v>
      </c>
      <c r="C171" s="44"/>
      <c r="D171" s="45">
        <f>Data_Drop_CurrentYear!F166</f>
        <v>675.5</v>
      </c>
      <c r="E171" s="45"/>
      <c r="F171" s="45">
        <f>Data_Drop_CurrentYear!G166</f>
        <v>762</v>
      </c>
      <c r="G171" s="45"/>
      <c r="H171" s="46">
        <f>Data_Drop_CurrentYear!H166</f>
        <v>520107.94</v>
      </c>
      <c r="I171" s="46"/>
      <c r="J171" s="46">
        <f>Data_Drop_CurrentYear!I166</f>
        <v>539636.06000000006</v>
      </c>
      <c r="K171" s="46"/>
      <c r="L171" s="46">
        <f>Data_Drop_CurrentYear!J166</f>
        <v>264981.08</v>
      </c>
      <c r="M171" s="46"/>
      <c r="N171" s="46">
        <f>Data_Drop_CurrentYear!K166</f>
        <v>632533.85</v>
      </c>
      <c r="O171" s="46"/>
      <c r="P171" s="46">
        <f>Data_Drop_CurrentYear!L166</f>
        <v>936.39</v>
      </c>
      <c r="Q171" s="92"/>
      <c r="R171" s="93">
        <f t="shared" si="2"/>
        <v>2.3870906179414768</v>
      </c>
    </row>
    <row r="172" spans="1:18" x14ac:dyDescent="0.2">
      <c r="A172" s="41"/>
      <c r="B172" s="41" t="str">
        <f>Data_Drop_CurrentYear!C167</f>
        <v>Lynnville-Sully</v>
      </c>
      <c r="C172" s="41"/>
      <c r="D172" s="37">
        <f>Data_Drop_CurrentYear!F167</f>
        <v>437.5</v>
      </c>
      <c r="E172" s="37"/>
      <c r="F172" s="37">
        <f>Data_Drop_CurrentYear!G167</f>
        <v>507.1</v>
      </c>
      <c r="G172" s="37"/>
      <c r="H172" s="36">
        <f>Data_Drop_CurrentYear!H167</f>
        <v>274829.61</v>
      </c>
      <c r="I172" s="36"/>
      <c r="J172" s="36">
        <f>Data_Drop_CurrentYear!I167</f>
        <v>286037.94</v>
      </c>
      <c r="K172" s="36"/>
      <c r="L172" s="36">
        <f>Data_Drop_CurrentYear!J167</f>
        <v>165847.81</v>
      </c>
      <c r="M172" s="36"/>
      <c r="N172" s="36">
        <f>Data_Drop_CurrentYear!K167</f>
        <v>836638.07</v>
      </c>
      <c r="O172" s="36"/>
      <c r="P172" s="36">
        <f>Data_Drop_CurrentYear!L167</f>
        <v>1912.32</v>
      </c>
      <c r="R172" s="88">
        <f>N172/L172</f>
        <v>5.0446133114449925</v>
      </c>
    </row>
    <row r="173" spans="1:18" x14ac:dyDescent="0.2">
      <c r="A173" s="41"/>
      <c r="B173" s="41" t="str">
        <f>Data_Drop_CurrentYear!C168</f>
        <v>MFL Mar Mac</v>
      </c>
      <c r="C173" s="41"/>
      <c r="D173" s="37">
        <f>Data_Drop_CurrentYear!F168</f>
        <v>812.3</v>
      </c>
      <c r="E173" s="37"/>
      <c r="F173" s="37">
        <f>Data_Drop_CurrentYear!G168</f>
        <v>832.4</v>
      </c>
      <c r="G173" s="37"/>
      <c r="H173" s="36">
        <f>Data_Drop_CurrentYear!H168</f>
        <v>1090336.19</v>
      </c>
      <c r="I173" s="36"/>
      <c r="J173" s="36">
        <f>Data_Drop_CurrentYear!I168</f>
        <v>1133897.81</v>
      </c>
      <c r="K173" s="36"/>
      <c r="L173" s="36">
        <f>Data_Drop_CurrentYear!J168</f>
        <v>440705.83</v>
      </c>
      <c r="M173" s="36"/>
      <c r="N173" s="36">
        <f>Data_Drop_CurrentYear!K168</f>
        <v>3164987.14</v>
      </c>
      <c r="O173" s="36"/>
      <c r="P173" s="36">
        <f>Data_Drop_CurrentYear!L168</f>
        <v>3896.33</v>
      </c>
      <c r="R173" s="88">
        <f t="shared" ref="R173:R236" si="3">N173/L173</f>
        <v>7.1816321104715133</v>
      </c>
    </row>
    <row r="174" spans="1:18" x14ac:dyDescent="0.2">
      <c r="A174" s="41"/>
      <c r="B174" s="41" t="str">
        <f>Data_Drop_CurrentYear!C169</f>
        <v>Madrid</v>
      </c>
      <c r="C174" s="41"/>
      <c r="D174" s="37">
        <f>Data_Drop_CurrentYear!F169</f>
        <v>643.70000000000005</v>
      </c>
      <c r="E174" s="37"/>
      <c r="F174" s="37">
        <f>Data_Drop_CurrentYear!G169</f>
        <v>626</v>
      </c>
      <c r="G174" s="37"/>
      <c r="H174" s="36">
        <f>Data_Drop_CurrentYear!H169</f>
        <v>386208.55</v>
      </c>
      <c r="I174" s="36"/>
      <c r="J174" s="36">
        <f>Data_Drop_CurrentYear!I169</f>
        <v>400258.54</v>
      </c>
      <c r="K174" s="36"/>
      <c r="L174" s="36">
        <f>Data_Drop_CurrentYear!J169</f>
        <v>377540.11</v>
      </c>
      <c r="M174" s="36"/>
      <c r="N174" s="36">
        <f>Data_Drop_CurrentYear!K169</f>
        <v>325842.88</v>
      </c>
      <c r="O174" s="36"/>
      <c r="P174" s="36">
        <f>Data_Drop_CurrentYear!L169</f>
        <v>506.2</v>
      </c>
      <c r="R174" s="88">
        <f t="shared" si="3"/>
        <v>0.86306824458995901</v>
      </c>
    </row>
    <row r="175" spans="1:18" x14ac:dyDescent="0.2">
      <c r="A175" s="41"/>
      <c r="B175" s="41" t="str">
        <f>Data_Drop_CurrentYear!C170</f>
        <v>Manson-Northwest Webster</v>
      </c>
      <c r="C175" s="41"/>
      <c r="D175" s="37">
        <f>Data_Drop_CurrentYear!F170</f>
        <v>661.5</v>
      </c>
      <c r="E175" s="37"/>
      <c r="F175" s="37">
        <f>Data_Drop_CurrentYear!G170</f>
        <v>725.5</v>
      </c>
      <c r="G175" s="37"/>
      <c r="H175" s="36">
        <f>Data_Drop_CurrentYear!H170</f>
        <v>370821.77</v>
      </c>
      <c r="I175" s="36"/>
      <c r="J175" s="36">
        <f>Data_Drop_CurrentYear!I170</f>
        <v>412402.58</v>
      </c>
      <c r="K175" s="36"/>
      <c r="L175" s="36">
        <f>Data_Drop_CurrentYear!J170</f>
        <v>482407.59</v>
      </c>
      <c r="M175" s="36"/>
      <c r="N175" s="36">
        <f>Data_Drop_CurrentYear!K170</f>
        <v>930397.51</v>
      </c>
      <c r="O175" s="36"/>
      <c r="P175" s="36">
        <f>Data_Drop_CurrentYear!L170</f>
        <v>1406.5</v>
      </c>
      <c r="R175" s="88">
        <f t="shared" si="3"/>
        <v>1.9286543771004929</v>
      </c>
    </row>
    <row r="176" spans="1:18" x14ac:dyDescent="0.2">
      <c r="A176" s="44"/>
      <c r="B176" s="44" t="str">
        <f>Data_Drop_CurrentYear!C171</f>
        <v>Maple Valley-Anthon Oto</v>
      </c>
      <c r="C176" s="44"/>
      <c r="D176" s="45">
        <f>Data_Drop_CurrentYear!F171</f>
        <v>574.5</v>
      </c>
      <c r="E176" s="45"/>
      <c r="F176" s="45">
        <f>Data_Drop_CurrentYear!G171</f>
        <v>599.4</v>
      </c>
      <c r="G176" s="45"/>
      <c r="H176" s="46">
        <f>Data_Drop_CurrentYear!H171</f>
        <v>569352.6</v>
      </c>
      <c r="I176" s="46"/>
      <c r="J176" s="46">
        <f>Data_Drop_CurrentYear!I171</f>
        <v>583765.57999999996</v>
      </c>
      <c r="K176" s="46"/>
      <c r="L176" s="46">
        <f>Data_Drop_CurrentYear!J171</f>
        <v>305022.96000000002</v>
      </c>
      <c r="M176" s="46"/>
      <c r="N176" s="46">
        <f>Data_Drop_CurrentYear!K171</f>
        <v>1481428.62</v>
      </c>
      <c r="O176" s="46"/>
      <c r="P176" s="46">
        <f>Data_Drop_CurrentYear!L171</f>
        <v>2578.64</v>
      </c>
      <c r="Q176" s="92"/>
      <c r="R176" s="93">
        <f t="shared" si="3"/>
        <v>4.8567774045599714</v>
      </c>
    </row>
    <row r="177" spans="1:18" x14ac:dyDescent="0.2">
      <c r="A177" s="41"/>
      <c r="B177" s="41" t="str">
        <f>Data_Drop_CurrentYear!C172</f>
        <v>Maquoketa</v>
      </c>
      <c r="C177" s="41"/>
      <c r="D177" s="37">
        <f>Data_Drop_CurrentYear!F172</f>
        <v>1234.9000000000001</v>
      </c>
      <c r="E177" s="37"/>
      <c r="F177" s="37">
        <f>Data_Drop_CurrentYear!G172</f>
        <v>1255.7</v>
      </c>
      <c r="G177" s="37"/>
      <c r="H177" s="36">
        <f>Data_Drop_CurrentYear!H172</f>
        <v>795255.14</v>
      </c>
      <c r="I177" s="36"/>
      <c r="J177" s="36">
        <f>Data_Drop_CurrentYear!I172</f>
        <v>808321.43</v>
      </c>
      <c r="K177" s="36"/>
      <c r="L177" s="36">
        <f>Data_Drop_CurrentYear!J172</f>
        <v>488141.06</v>
      </c>
      <c r="M177" s="36"/>
      <c r="N177" s="36">
        <f>Data_Drop_CurrentYear!K172</f>
        <v>975178.25</v>
      </c>
      <c r="O177" s="36"/>
      <c r="P177" s="36">
        <f>Data_Drop_CurrentYear!L172</f>
        <v>789.68</v>
      </c>
      <c r="R177" s="88">
        <f t="shared" si="3"/>
        <v>1.9977386249786075</v>
      </c>
    </row>
    <row r="178" spans="1:18" x14ac:dyDescent="0.2">
      <c r="A178" s="41"/>
      <c r="B178" s="41" t="str">
        <f>Data_Drop_CurrentYear!C173</f>
        <v>Maquoketa Valley</v>
      </c>
      <c r="C178" s="41"/>
      <c r="D178" s="37">
        <f>Data_Drop_CurrentYear!F173</f>
        <v>674.3</v>
      </c>
      <c r="E178" s="37"/>
      <c r="F178" s="37">
        <f>Data_Drop_CurrentYear!G173</f>
        <v>668.9</v>
      </c>
      <c r="G178" s="37"/>
      <c r="H178" s="36">
        <f>Data_Drop_CurrentYear!H173</f>
        <v>258261.36</v>
      </c>
      <c r="I178" s="36"/>
      <c r="J178" s="36">
        <f>Data_Drop_CurrentYear!I173</f>
        <v>294026.61</v>
      </c>
      <c r="K178" s="36"/>
      <c r="L178" s="36">
        <f>Data_Drop_CurrentYear!J173</f>
        <v>397398.63</v>
      </c>
      <c r="M178" s="36"/>
      <c r="N178" s="36">
        <f>Data_Drop_CurrentYear!K173</f>
        <v>1916873.63</v>
      </c>
      <c r="O178" s="36"/>
      <c r="P178" s="36">
        <f>Data_Drop_CurrentYear!L173</f>
        <v>2842.76</v>
      </c>
      <c r="R178" s="88">
        <f t="shared" si="3"/>
        <v>4.8235536946868685</v>
      </c>
    </row>
    <row r="179" spans="1:18" x14ac:dyDescent="0.2">
      <c r="A179" s="41"/>
      <c r="B179" s="41" t="str">
        <f>Data_Drop_CurrentYear!C174</f>
        <v>Marcus-Meriden Cleghorn</v>
      </c>
      <c r="C179" s="41"/>
      <c r="D179" s="37">
        <f>Data_Drop_CurrentYear!F174</f>
        <v>465.3</v>
      </c>
      <c r="E179" s="37"/>
      <c r="F179" s="37">
        <f>Data_Drop_CurrentYear!G174</f>
        <v>365</v>
      </c>
      <c r="G179" s="37"/>
      <c r="H179" s="36">
        <f>Data_Drop_CurrentYear!H174</f>
        <v>302497.63</v>
      </c>
      <c r="I179" s="36"/>
      <c r="J179" s="36">
        <f>Data_Drop_CurrentYear!I174</f>
        <v>366952.81</v>
      </c>
      <c r="K179" s="36"/>
      <c r="L179" s="36">
        <f>Data_Drop_CurrentYear!J174</f>
        <v>237349.17</v>
      </c>
      <c r="M179" s="36"/>
      <c r="N179" s="36">
        <f>Data_Drop_CurrentYear!K174</f>
        <v>200039.1</v>
      </c>
      <c r="O179" s="36"/>
      <c r="P179" s="36">
        <f>Data_Drop_CurrentYear!L174</f>
        <v>429.91</v>
      </c>
      <c r="R179" s="88">
        <f t="shared" si="3"/>
        <v>0.84280513810096747</v>
      </c>
    </row>
    <row r="180" spans="1:18" x14ac:dyDescent="0.2">
      <c r="A180" s="41"/>
      <c r="B180" s="41" t="str">
        <f>Data_Drop_CurrentYear!C175</f>
        <v>Marion</v>
      </c>
      <c r="C180" s="41"/>
      <c r="D180" s="37">
        <f>Data_Drop_CurrentYear!F175</f>
        <v>1750.4</v>
      </c>
      <c r="E180" s="37"/>
      <c r="F180" s="37">
        <f>Data_Drop_CurrentYear!G175</f>
        <v>2514.1</v>
      </c>
      <c r="G180" s="37"/>
      <c r="H180" s="36">
        <f>Data_Drop_CurrentYear!H175</f>
        <v>1111186.67</v>
      </c>
      <c r="I180" s="36"/>
      <c r="J180" s="36">
        <f>Data_Drop_CurrentYear!I175</f>
        <v>1140857.6000000001</v>
      </c>
      <c r="K180" s="36"/>
      <c r="L180" s="36">
        <f>Data_Drop_CurrentYear!J175</f>
        <v>1024546.91</v>
      </c>
      <c r="M180" s="36"/>
      <c r="N180" s="36">
        <f>Data_Drop_CurrentYear!K175</f>
        <v>1387167.76</v>
      </c>
      <c r="O180" s="36"/>
      <c r="P180" s="36">
        <f>Data_Drop_CurrentYear!L175</f>
        <v>792.49</v>
      </c>
      <c r="R180" s="88">
        <f t="shared" si="3"/>
        <v>1.3539328911743045</v>
      </c>
    </row>
    <row r="181" spans="1:18" x14ac:dyDescent="0.2">
      <c r="A181" s="44"/>
      <c r="B181" s="44" t="str">
        <f>Data_Drop_CurrentYear!C176</f>
        <v>Marshalltown</v>
      </c>
      <c r="C181" s="44"/>
      <c r="D181" s="45">
        <f>Data_Drop_CurrentYear!F176</f>
        <v>5352.3</v>
      </c>
      <c r="E181" s="45"/>
      <c r="F181" s="45">
        <f>Data_Drop_CurrentYear!G176</f>
        <v>4922.8</v>
      </c>
      <c r="G181" s="45"/>
      <c r="H181" s="46">
        <f>Data_Drop_CurrentYear!H176</f>
        <v>2381448.36</v>
      </c>
      <c r="I181" s="46"/>
      <c r="J181" s="46">
        <f>Data_Drop_CurrentYear!I176</f>
        <v>2460988.33</v>
      </c>
      <c r="K181" s="46"/>
      <c r="L181" s="46">
        <f>Data_Drop_CurrentYear!J176</f>
        <v>1826636.8</v>
      </c>
      <c r="M181" s="46"/>
      <c r="N181" s="46">
        <f>Data_Drop_CurrentYear!K176</f>
        <v>3579315.44</v>
      </c>
      <c r="O181" s="46"/>
      <c r="P181" s="46">
        <f>Data_Drop_CurrentYear!L176</f>
        <v>668.74</v>
      </c>
      <c r="Q181" s="92"/>
      <c r="R181" s="93">
        <f t="shared" si="3"/>
        <v>1.9595112941992627</v>
      </c>
    </row>
    <row r="182" spans="1:18" x14ac:dyDescent="0.2">
      <c r="A182" s="41"/>
      <c r="B182" s="41" t="str">
        <f>Data_Drop_CurrentYear!C177</f>
        <v>Martensdale-St Marys</v>
      </c>
      <c r="C182" s="41"/>
      <c r="D182" s="37">
        <f>Data_Drop_CurrentYear!F177</f>
        <v>487.5</v>
      </c>
      <c r="E182" s="37"/>
      <c r="F182" s="37">
        <f>Data_Drop_CurrentYear!G177</f>
        <v>513.29999999999995</v>
      </c>
      <c r="G182" s="37"/>
      <c r="H182" s="36">
        <f>Data_Drop_CurrentYear!H177</f>
        <v>494565.16</v>
      </c>
      <c r="I182" s="36"/>
      <c r="J182" s="36">
        <f>Data_Drop_CurrentYear!I177</f>
        <v>518855.61</v>
      </c>
      <c r="K182" s="36"/>
      <c r="L182" s="36">
        <f>Data_Drop_CurrentYear!J177</f>
        <v>747230.78</v>
      </c>
      <c r="M182" s="36"/>
      <c r="N182" s="36">
        <f>Data_Drop_CurrentYear!K177</f>
        <v>2072822.07</v>
      </c>
      <c r="O182" s="36"/>
      <c r="P182" s="36">
        <f>Data_Drop_CurrentYear!L177</f>
        <v>4251.9399999999996</v>
      </c>
      <c r="R182" s="88">
        <f t="shared" si="3"/>
        <v>2.7740052009099516</v>
      </c>
    </row>
    <row r="183" spans="1:18" x14ac:dyDescent="0.2">
      <c r="A183" s="41"/>
      <c r="B183" s="41" t="str">
        <f>Data_Drop_CurrentYear!C178</f>
        <v>Mason City</v>
      </c>
      <c r="C183" s="41"/>
      <c r="D183" s="37">
        <f>Data_Drop_CurrentYear!F178</f>
        <v>3351</v>
      </c>
      <c r="E183" s="37"/>
      <c r="F183" s="37">
        <f>Data_Drop_CurrentYear!G178</f>
        <v>3295</v>
      </c>
      <c r="G183" s="37"/>
      <c r="H183" s="36">
        <f>Data_Drop_CurrentYear!H178</f>
        <v>1650962.27</v>
      </c>
      <c r="I183" s="36"/>
      <c r="J183" s="36">
        <f>Data_Drop_CurrentYear!I178</f>
        <v>2021130.21</v>
      </c>
      <c r="K183" s="36"/>
      <c r="L183" s="36">
        <f>Data_Drop_CurrentYear!J178</f>
        <v>2019796.73</v>
      </c>
      <c r="M183" s="36"/>
      <c r="N183" s="36">
        <f>Data_Drop_CurrentYear!K178</f>
        <v>1269246.79</v>
      </c>
      <c r="O183" s="36"/>
      <c r="P183" s="36">
        <f>Data_Drop_CurrentYear!L178</f>
        <v>378.77</v>
      </c>
      <c r="R183" s="88">
        <f t="shared" si="3"/>
        <v>0.62840323045775015</v>
      </c>
    </row>
    <row r="184" spans="1:18" x14ac:dyDescent="0.2">
      <c r="A184" s="41"/>
      <c r="B184" s="41" t="str">
        <f>Data_Drop_CurrentYear!C179</f>
        <v>Mediapolis</v>
      </c>
      <c r="C184" s="41"/>
      <c r="D184" s="37">
        <f>Data_Drop_CurrentYear!F179</f>
        <v>885.9</v>
      </c>
      <c r="E184" s="37"/>
      <c r="F184" s="37">
        <f>Data_Drop_CurrentYear!G179</f>
        <v>971.7</v>
      </c>
      <c r="G184" s="37"/>
      <c r="H184" s="36">
        <f>Data_Drop_CurrentYear!H179</f>
        <v>299903.32</v>
      </c>
      <c r="I184" s="36"/>
      <c r="J184" s="36">
        <f>Data_Drop_CurrentYear!I179</f>
        <v>319076.34000000003</v>
      </c>
      <c r="K184" s="36"/>
      <c r="L184" s="36">
        <f>Data_Drop_CurrentYear!J179</f>
        <v>248901.56</v>
      </c>
      <c r="M184" s="36"/>
      <c r="N184" s="36">
        <f>Data_Drop_CurrentYear!K179</f>
        <v>474133.83</v>
      </c>
      <c r="O184" s="36"/>
      <c r="P184" s="36">
        <f>Data_Drop_CurrentYear!L179</f>
        <v>535.20000000000005</v>
      </c>
      <c r="R184" s="88">
        <f t="shared" si="3"/>
        <v>1.9049050154607308</v>
      </c>
    </row>
    <row r="185" spans="1:18" x14ac:dyDescent="0.2">
      <c r="A185" s="41"/>
      <c r="B185" s="41" t="str">
        <f>Data_Drop_CurrentYear!C180</f>
        <v>Melcher-Dallas</v>
      </c>
      <c r="C185" s="41"/>
      <c r="D185" s="37">
        <f>Data_Drop_CurrentYear!F180</f>
        <v>283.39999999999998</v>
      </c>
      <c r="E185" s="37"/>
      <c r="F185" s="37">
        <f>Data_Drop_CurrentYear!G180</f>
        <v>283</v>
      </c>
      <c r="G185" s="37"/>
      <c r="H185" s="36">
        <f>Data_Drop_CurrentYear!H180</f>
        <v>90117.37</v>
      </c>
      <c r="I185" s="36"/>
      <c r="J185" s="36">
        <f>Data_Drop_CurrentYear!I180</f>
        <v>91231.23</v>
      </c>
      <c r="K185" s="36"/>
      <c r="L185" s="36">
        <f>Data_Drop_CurrentYear!J180</f>
        <v>133518.26</v>
      </c>
      <c r="M185" s="36"/>
      <c r="N185" s="36">
        <f>Data_Drop_CurrentYear!K180</f>
        <v>187693.35</v>
      </c>
      <c r="O185" s="36"/>
      <c r="P185" s="36">
        <f>Data_Drop_CurrentYear!L180</f>
        <v>662.29</v>
      </c>
      <c r="R185" s="88">
        <f t="shared" si="3"/>
        <v>1.4057504194557358</v>
      </c>
    </row>
    <row r="186" spans="1:18" x14ac:dyDescent="0.2">
      <c r="A186" s="44"/>
      <c r="B186" s="44" t="str">
        <f>Data_Drop_CurrentYear!C181</f>
        <v>Mid-Prairie</v>
      </c>
      <c r="C186" s="44"/>
      <c r="D186" s="45">
        <f>Data_Drop_CurrentYear!F181</f>
        <v>1194.0999999999999</v>
      </c>
      <c r="E186" s="45"/>
      <c r="F186" s="45">
        <f>Data_Drop_CurrentYear!G181</f>
        <v>1504.4</v>
      </c>
      <c r="G186" s="45"/>
      <c r="H186" s="46">
        <f>Data_Drop_CurrentYear!H181</f>
        <v>550244.55000000005</v>
      </c>
      <c r="I186" s="46"/>
      <c r="J186" s="46">
        <f>Data_Drop_CurrentYear!I181</f>
        <v>591755.06999999995</v>
      </c>
      <c r="K186" s="46"/>
      <c r="L186" s="46">
        <f>Data_Drop_CurrentYear!J181</f>
        <v>486461.43</v>
      </c>
      <c r="M186" s="46"/>
      <c r="N186" s="46">
        <f>Data_Drop_CurrentYear!K181</f>
        <v>1259908.77</v>
      </c>
      <c r="O186" s="46"/>
      <c r="P186" s="46">
        <f>Data_Drop_CurrentYear!L181</f>
        <v>1055.1099999999999</v>
      </c>
      <c r="Q186" s="92"/>
      <c r="R186" s="93">
        <f t="shared" si="3"/>
        <v>2.5899458668285376</v>
      </c>
    </row>
    <row r="187" spans="1:18" x14ac:dyDescent="0.2">
      <c r="A187" s="41"/>
      <c r="B187" s="41" t="str">
        <f>Data_Drop_CurrentYear!C182</f>
        <v>Midland</v>
      </c>
      <c r="C187" s="41"/>
      <c r="D187" s="37">
        <f>Data_Drop_CurrentYear!F182</f>
        <v>489.6</v>
      </c>
      <c r="E187" s="37"/>
      <c r="F187" s="37">
        <f>Data_Drop_CurrentYear!G182</f>
        <v>457</v>
      </c>
      <c r="G187" s="37"/>
      <c r="H187" s="36">
        <f>Data_Drop_CurrentYear!H182</f>
        <v>383286.93</v>
      </c>
      <c r="I187" s="36"/>
      <c r="J187" s="36">
        <f>Data_Drop_CurrentYear!I182</f>
        <v>392810.9</v>
      </c>
      <c r="K187" s="36"/>
      <c r="L187" s="36">
        <f>Data_Drop_CurrentYear!J182</f>
        <v>317586.38</v>
      </c>
      <c r="M187" s="36"/>
      <c r="N187" s="36">
        <f>Data_Drop_CurrentYear!K182</f>
        <v>1028152.64</v>
      </c>
      <c r="O187" s="36"/>
      <c r="P187" s="36">
        <f>Data_Drop_CurrentYear!L182</f>
        <v>2099.98</v>
      </c>
      <c r="R187" s="88">
        <f t="shared" si="3"/>
        <v>3.237395256056006</v>
      </c>
    </row>
    <row r="188" spans="1:18" x14ac:dyDescent="0.2">
      <c r="A188" s="41"/>
      <c r="B188" s="41" t="str">
        <f>Data_Drop_CurrentYear!C183</f>
        <v>Missouri Valley</v>
      </c>
      <c r="C188" s="41"/>
      <c r="D188" s="37">
        <f>Data_Drop_CurrentYear!F183</f>
        <v>725.8</v>
      </c>
      <c r="E188" s="37"/>
      <c r="F188" s="37">
        <f>Data_Drop_CurrentYear!G183</f>
        <v>703</v>
      </c>
      <c r="G188" s="37"/>
      <c r="H188" s="36">
        <f>Data_Drop_CurrentYear!H183</f>
        <v>90727.7</v>
      </c>
      <c r="I188" s="36"/>
      <c r="J188" s="36">
        <f>Data_Drop_CurrentYear!I183</f>
        <v>100705.07</v>
      </c>
      <c r="K188" s="36"/>
      <c r="L188" s="36">
        <f>Data_Drop_CurrentYear!J183</f>
        <v>319258.26</v>
      </c>
      <c r="M188" s="36"/>
      <c r="N188" s="36">
        <f>Data_Drop_CurrentYear!K183</f>
        <v>1009538.26</v>
      </c>
      <c r="O188" s="36"/>
      <c r="P188" s="36">
        <f>Data_Drop_CurrentYear!L183</f>
        <v>1390.93</v>
      </c>
      <c r="R188" s="88">
        <f t="shared" si="3"/>
        <v>3.1621366977317988</v>
      </c>
    </row>
    <row r="189" spans="1:18" x14ac:dyDescent="0.2">
      <c r="A189" s="41"/>
      <c r="B189" s="41" t="str">
        <f>Data_Drop_CurrentYear!C184</f>
        <v>Moc-Floyd Valley</v>
      </c>
      <c r="C189" s="41"/>
      <c r="D189" s="37">
        <f>Data_Drop_CurrentYear!F184</f>
        <v>1506.3</v>
      </c>
      <c r="E189" s="37"/>
      <c r="F189" s="37">
        <f>Data_Drop_CurrentYear!G184</f>
        <v>1497.6</v>
      </c>
      <c r="G189" s="37"/>
      <c r="H189" s="36">
        <f>Data_Drop_CurrentYear!H184</f>
        <v>400246.31</v>
      </c>
      <c r="I189" s="36"/>
      <c r="J189" s="36">
        <f>Data_Drop_CurrentYear!I184</f>
        <v>420232.02</v>
      </c>
      <c r="K189" s="36"/>
      <c r="L189" s="36">
        <f>Data_Drop_CurrentYear!J184</f>
        <v>387640.13</v>
      </c>
      <c r="M189" s="36"/>
      <c r="N189" s="36">
        <f>Data_Drop_CurrentYear!K184</f>
        <v>1778822.03</v>
      </c>
      <c r="O189" s="36"/>
      <c r="P189" s="36">
        <f>Data_Drop_CurrentYear!L184</f>
        <v>1180.92</v>
      </c>
      <c r="R189" s="88">
        <f t="shared" si="3"/>
        <v>4.5888490182892054</v>
      </c>
    </row>
    <row r="190" spans="1:18" x14ac:dyDescent="0.2">
      <c r="A190" s="41"/>
      <c r="B190" s="41" t="str">
        <f>Data_Drop_CurrentYear!C185</f>
        <v>Montezuma</v>
      </c>
      <c r="C190" s="41"/>
      <c r="D190" s="37">
        <f>Data_Drop_CurrentYear!F185</f>
        <v>465.7</v>
      </c>
      <c r="E190" s="37"/>
      <c r="F190" s="37">
        <f>Data_Drop_CurrentYear!G185</f>
        <v>452.5</v>
      </c>
      <c r="G190" s="37"/>
      <c r="H190" s="36">
        <f>Data_Drop_CurrentYear!H185</f>
        <v>449791.75</v>
      </c>
      <c r="I190" s="36"/>
      <c r="J190" s="36">
        <f>Data_Drop_CurrentYear!I185</f>
        <v>470796.23</v>
      </c>
      <c r="K190" s="36"/>
      <c r="L190" s="36">
        <f>Data_Drop_CurrentYear!J185</f>
        <v>217315.28</v>
      </c>
      <c r="M190" s="36"/>
      <c r="N190" s="36">
        <f>Data_Drop_CurrentYear!K185</f>
        <v>1067989.33</v>
      </c>
      <c r="O190" s="36"/>
      <c r="P190" s="36">
        <f>Data_Drop_CurrentYear!L185</f>
        <v>2293.3000000000002</v>
      </c>
      <c r="R190" s="88">
        <f t="shared" si="3"/>
        <v>4.9144695669812082</v>
      </c>
    </row>
    <row r="191" spans="1:18" x14ac:dyDescent="0.2">
      <c r="A191" s="44"/>
      <c r="B191" s="44" t="str">
        <f>Data_Drop_CurrentYear!C186</f>
        <v>Monticello</v>
      </c>
      <c r="C191" s="44"/>
      <c r="D191" s="45">
        <f>Data_Drop_CurrentYear!F186</f>
        <v>968.6</v>
      </c>
      <c r="E191" s="45"/>
      <c r="F191" s="45">
        <f>Data_Drop_CurrentYear!G186</f>
        <v>984.4</v>
      </c>
      <c r="G191" s="45"/>
      <c r="H191" s="46">
        <f>Data_Drop_CurrentYear!H186</f>
        <v>400111.55</v>
      </c>
      <c r="I191" s="46"/>
      <c r="J191" s="46">
        <f>Data_Drop_CurrentYear!I186</f>
        <v>427449.36</v>
      </c>
      <c r="K191" s="46"/>
      <c r="L191" s="46">
        <f>Data_Drop_CurrentYear!J186</f>
        <v>367958.08</v>
      </c>
      <c r="M191" s="46"/>
      <c r="N191" s="46">
        <f>Data_Drop_CurrentYear!K186</f>
        <v>601989.67000000004</v>
      </c>
      <c r="O191" s="46"/>
      <c r="P191" s="46">
        <f>Data_Drop_CurrentYear!L186</f>
        <v>621.5</v>
      </c>
      <c r="Q191" s="92"/>
      <c r="R191" s="93">
        <f t="shared" si="3"/>
        <v>1.6360278594779059</v>
      </c>
    </row>
    <row r="192" spans="1:18" x14ac:dyDescent="0.2">
      <c r="A192" s="41"/>
      <c r="B192" s="41" t="str">
        <f>Data_Drop_CurrentYear!C187</f>
        <v>Moravia</v>
      </c>
      <c r="C192" s="41"/>
      <c r="D192" s="37">
        <f>Data_Drop_CurrentYear!F187</f>
        <v>319.89999999999998</v>
      </c>
      <c r="E192" s="37"/>
      <c r="F192" s="37">
        <f>Data_Drop_CurrentYear!G187</f>
        <v>353</v>
      </c>
      <c r="G192" s="37"/>
      <c r="H192" s="36">
        <f>Data_Drop_CurrentYear!H187</f>
        <v>244858.41</v>
      </c>
      <c r="I192" s="36"/>
      <c r="J192" s="36">
        <f>Data_Drop_CurrentYear!I187</f>
        <v>250381.05</v>
      </c>
      <c r="K192" s="36"/>
      <c r="L192" s="36">
        <f>Data_Drop_CurrentYear!J187</f>
        <v>227599.59</v>
      </c>
      <c r="M192" s="36"/>
      <c r="N192" s="36">
        <f>Data_Drop_CurrentYear!K187</f>
        <v>308946.17</v>
      </c>
      <c r="O192" s="36"/>
      <c r="P192" s="36">
        <f>Data_Drop_CurrentYear!L187</f>
        <v>965.76</v>
      </c>
      <c r="R192" s="88">
        <f t="shared" si="3"/>
        <v>1.357410925037255</v>
      </c>
    </row>
    <row r="193" spans="1:18" x14ac:dyDescent="0.2">
      <c r="A193" s="41"/>
      <c r="B193" s="41" t="str">
        <f>Data_Drop_CurrentYear!C188</f>
        <v>Mormon Trail</v>
      </c>
      <c r="C193" s="41"/>
      <c r="D193" s="37">
        <f>Data_Drop_CurrentYear!F188</f>
        <v>221.3</v>
      </c>
      <c r="E193" s="37"/>
      <c r="F193" s="37">
        <f>Data_Drop_CurrentYear!G188</f>
        <v>219</v>
      </c>
      <c r="G193" s="37"/>
      <c r="H193" s="36">
        <f>Data_Drop_CurrentYear!H188</f>
        <v>44426.8</v>
      </c>
      <c r="I193" s="36"/>
      <c r="J193" s="36">
        <f>Data_Drop_CurrentYear!I188</f>
        <v>44904.46</v>
      </c>
      <c r="K193" s="36"/>
      <c r="L193" s="36">
        <f>Data_Drop_CurrentYear!J188</f>
        <v>119685.96</v>
      </c>
      <c r="M193" s="36"/>
      <c r="N193" s="36">
        <f>Data_Drop_CurrentYear!K188</f>
        <v>545706.94999999995</v>
      </c>
      <c r="O193" s="36"/>
      <c r="P193" s="36">
        <f>Data_Drop_CurrentYear!L188</f>
        <v>2465.91</v>
      </c>
      <c r="R193" s="88">
        <f t="shared" si="3"/>
        <v>4.5594901022642915</v>
      </c>
    </row>
    <row r="194" spans="1:18" x14ac:dyDescent="0.2">
      <c r="A194" s="41"/>
      <c r="B194" s="41" t="str">
        <f>Data_Drop_CurrentYear!C189</f>
        <v>Morning Sun</v>
      </c>
      <c r="C194" s="41"/>
      <c r="D194" s="37">
        <f>Data_Drop_CurrentYear!F189</f>
        <v>199</v>
      </c>
      <c r="E194" s="37"/>
      <c r="F194" s="37">
        <f>Data_Drop_CurrentYear!G189</f>
        <v>113</v>
      </c>
      <c r="G194" s="37"/>
      <c r="H194" s="36">
        <f>Data_Drop_CurrentYear!H189</f>
        <v>241764.85</v>
      </c>
      <c r="I194" s="36"/>
      <c r="J194" s="36">
        <f>Data_Drop_CurrentYear!I189</f>
        <v>253308.73</v>
      </c>
      <c r="K194" s="36"/>
      <c r="L194" s="36">
        <f>Data_Drop_CurrentYear!J189</f>
        <v>111027.66</v>
      </c>
      <c r="M194" s="36"/>
      <c r="N194" s="36">
        <f>Data_Drop_CurrentYear!K189</f>
        <v>2392734.5699999998</v>
      </c>
      <c r="O194" s="36"/>
      <c r="P194" s="36">
        <f>Data_Drop_CurrentYear!L189</f>
        <v>12023.79</v>
      </c>
      <c r="R194" s="88">
        <f t="shared" si="3"/>
        <v>21.550797071648631</v>
      </c>
    </row>
    <row r="195" spans="1:18" x14ac:dyDescent="0.2">
      <c r="A195" s="41"/>
      <c r="B195" s="41" t="str">
        <f>Data_Drop_CurrentYear!C190</f>
        <v>Moulton-Udell</v>
      </c>
      <c r="C195" s="41"/>
      <c r="D195" s="37">
        <f>Data_Drop_CurrentYear!F190</f>
        <v>194.6</v>
      </c>
      <c r="E195" s="37"/>
      <c r="F195" s="37">
        <f>Data_Drop_CurrentYear!G190</f>
        <v>171</v>
      </c>
      <c r="G195" s="37"/>
      <c r="H195" s="36">
        <f>Data_Drop_CurrentYear!H190</f>
        <v>175303.47</v>
      </c>
      <c r="I195" s="36"/>
      <c r="J195" s="36">
        <f>Data_Drop_CurrentYear!I190</f>
        <v>177203.27</v>
      </c>
      <c r="K195" s="36"/>
      <c r="L195" s="36">
        <f>Data_Drop_CurrentYear!J190</f>
        <v>120676.81</v>
      </c>
      <c r="M195" s="36"/>
      <c r="N195" s="36">
        <f>Data_Drop_CurrentYear!K190</f>
        <v>232694.47</v>
      </c>
      <c r="O195" s="36"/>
      <c r="P195" s="36">
        <f>Data_Drop_CurrentYear!L190</f>
        <v>1195.76</v>
      </c>
      <c r="R195" s="88">
        <f t="shared" si="3"/>
        <v>1.9282451201684898</v>
      </c>
    </row>
    <row r="196" spans="1:18" x14ac:dyDescent="0.2">
      <c r="A196" s="44"/>
      <c r="B196" s="44" t="str">
        <f>Data_Drop_CurrentYear!C191</f>
        <v>Mount Ayr</v>
      </c>
      <c r="C196" s="44"/>
      <c r="D196" s="45">
        <f>Data_Drop_CurrentYear!F191</f>
        <v>598.4</v>
      </c>
      <c r="E196" s="45"/>
      <c r="F196" s="45">
        <f>Data_Drop_CurrentYear!G191</f>
        <v>585.6</v>
      </c>
      <c r="G196" s="45"/>
      <c r="H196" s="46">
        <f>Data_Drop_CurrentYear!H191</f>
        <v>374411.96</v>
      </c>
      <c r="I196" s="46"/>
      <c r="J196" s="46">
        <f>Data_Drop_CurrentYear!I191</f>
        <v>420211.76</v>
      </c>
      <c r="K196" s="46"/>
      <c r="L196" s="46">
        <f>Data_Drop_CurrentYear!J191</f>
        <v>395039.59</v>
      </c>
      <c r="M196" s="46"/>
      <c r="N196" s="46">
        <f>Data_Drop_CurrentYear!K191</f>
        <v>525555.73</v>
      </c>
      <c r="O196" s="46"/>
      <c r="P196" s="46">
        <f>Data_Drop_CurrentYear!L191</f>
        <v>878.27</v>
      </c>
      <c r="Q196" s="92"/>
      <c r="R196" s="93">
        <f t="shared" si="3"/>
        <v>1.3303874935674167</v>
      </c>
    </row>
    <row r="197" spans="1:18" x14ac:dyDescent="0.2">
      <c r="A197" s="41"/>
      <c r="B197" s="41" t="str">
        <f>Data_Drop_CurrentYear!C192</f>
        <v>Mount Pleasant</v>
      </c>
      <c r="C197" s="41"/>
      <c r="D197" s="37">
        <f>Data_Drop_CurrentYear!F192</f>
        <v>1733.3</v>
      </c>
      <c r="E197" s="37"/>
      <c r="F197" s="37">
        <f>Data_Drop_CurrentYear!G192</f>
        <v>1749.5</v>
      </c>
      <c r="G197" s="37"/>
      <c r="H197" s="36">
        <f>Data_Drop_CurrentYear!H192</f>
        <v>751460.99</v>
      </c>
      <c r="I197" s="36"/>
      <c r="J197" s="36">
        <f>Data_Drop_CurrentYear!I192</f>
        <v>817094.36</v>
      </c>
      <c r="K197" s="36"/>
      <c r="L197" s="36">
        <f>Data_Drop_CurrentYear!J192</f>
        <v>702651.61</v>
      </c>
      <c r="M197" s="36"/>
      <c r="N197" s="36">
        <f>Data_Drop_CurrentYear!K192</f>
        <v>1020018.79</v>
      </c>
      <c r="O197" s="36"/>
      <c r="P197" s="36">
        <f>Data_Drop_CurrentYear!L192</f>
        <v>588.48</v>
      </c>
      <c r="R197" s="88">
        <f t="shared" si="3"/>
        <v>1.4516707504591073</v>
      </c>
    </row>
    <row r="198" spans="1:18" x14ac:dyDescent="0.2">
      <c r="A198" s="41"/>
      <c r="B198" s="41" t="str">
        <f>Data_Drop_CurrentYear!C193</f>
        <v>Mount Vernon</v>
      </c>
      <c r="C198" s="41"/>
      <c r="D198" s="37">
        <f>Data_Drop_CurrentYear!F193</f>
        <v>1097.5999999999999</v>
      </c>
      <c r="E198" s="37"/>
      <c r="F198" s="37">
        <f>Data_Drop_CurrentYear!G193</f>
        <v>1369.2</v>
      </c>
      <c r="G198" s="37"/>
      <c r="H198" s="36">
        <f>Data_Drop_CurrentYear!H193</f>
        <v>403229.38</v>
      </c>
      <c r="I198" s="36"/>
      <c r="J198" s="36">
        <f>Data_Drop_CurrentYear!I193</f>
        <v>408035.1</v>
      </c>
      <c r="K198" s="36"/>
      <c r="L198" s="36">
        <f>Data_Drop_CurrentYear!J193</f>
        <v>336331.96</v>
      </c>
      <c r="M198" s="36"/>
      <c r="N198" s="36">
        <f>Data_Drop_CurrentYear!K193</f>
        <v>189849.45</v>
      </c>
      <c r="O198" s="36"/>
      <c r="P198" s="36">
        <f>Data_Drop_CurrentYear!L193</f>
        <v>172.97</v>
      </c>
      <c r="R198" s="88">
        <f t="shared" si="3"/>
        <v>0.56447044164342874</v>
      </c>
    </row>
    <row r="199" spans="1:18" x14ac:dyDescent="0.2">
      <c r="A199" s="41"/>
      <c r="B199" s="41" t="str">
        <f>Data_Drop_CurrentYear!C194</f>
        <v>Murray</v>
      </c>
      <c r="C199" s="41"/>
      <c r="D199" s="37">
        <f>Data_Drop_CurrentYear!F194</f>
        <v>220.4</v>
      </c>
      <c r="E199" s="37"/>
      <c r="F199" s="37">
        <f>Data_Drop_CurrentYear!G194</f>
        <v>291.10000000000002</v>
      </c>
      <c r="G199" s="37"/>
      <c r="H199" s="36">
        <f>Data_Drop_CurrentYear!H194</f>
        <v>60041.27</v>
      </c>
      <c r="I199" s="36"/>
      <c r="J199" s="36">
        <f>Data_Drop_CurrentYear!I194</f>
        <v>71809.91</v>
      </c>
      <c r="K199" s="36"/>
      <c r="L199" s="36">
        <f>Data_Drop_CurrentYear!J194</f>
        <v>92187</v>
      </c>
      <c r="M199" s="36"/>
      <c r="N199" s="36">
        <f>Data_Drop_CurrentYear!K194</f>
        <v>332499.31</v>
      </c>
      <c r="O199" s="36"/>
      <c r="P199" s="36">
        <f>Data_Drop_CurrentYear!L194</f>
        <v>1508.62</v>
      </c>
      <c r="R199" s="88">
        <f t="shared" si="3"/>
        <v>3.6067917385314634</v>
      </c>
    </row>
    <row r="200" spans="1:18" x14ac:dyDescent="0.2">
      <c r="A200" s="41"/>
      <c r="B200" s="41" t="str">
        <f>Data_Drop_CurrentYear!C195</f>
        <v>Muscatine</v>
      </c>
      <c r="C200" s="41"/>
      <c r="D200" s="37">
        <f>Data_Drop_CurrentYear!F195</f>
        <v>4422.8</v>
      </c>
      <c r="E200" s="37"/>
      <c r="F200" s="37">
        <f>Data_Drop_CurrentYear!G195</f>
        <v>4251.1000000000004</v>
      </c>
      <c r="G200" s="37"/>
      <c r="H200" s="36">
        <f>Data_Drop_CurrentYear!H195</f>
        <v>1705739.31</v>
      </c>
      <c r="I200" s="36"/>
      <c r="J200" s="36">
        <f>Data_Drop_CurrentYear!I195</f>
        <v>1800689.56</v>
      </c>
      <c r="K200" s="36"/>
      <c r="L200" s="36">
        <f>Data_Drop_CurrentYear!J195</f>
        <v>1726785.99</v>
      </c>
      <c r="M200" s="36"/>
      <c r="N200" s="36">
        <f>Data_Drop_CurrentYear!K195</f>
        <v>1583604.48</v>
      </c>
      <c r="O200" s="36"/>
      <c r="P200" s="36">
        <f>Data_Drop_CurrentYear!L195</f>
        <v>358.05</v>
      </c>
      <c r="R200" s="88">
        <f t="shared" si="3"/>
        <v>0.91708207570064892</v>
      </c>
    </row>
    <row r="201" spans="1:18" x14ac:dyDescent="0.2">
      <c r="A201" s="44"/>
      <c r="B201" s="44" t="str">
        <f>Data_Drop_CurrentYear!C196</f>
        <v>Nashua-Plainfield</v>
      </c>
      <c r="C201" s="44"/>
      <c r="D201" s="45">
        <f>Data_Drop_CurrentYear!F196</f>
        <v>593.79999999999995</v>
      </c>
      <c r="E201" s="45"/>
      <c r="F201" s="45">
        <f>Data_Drop_CurrentYear!G196</f>
        <v>559.1</v>
      </c>
      <c r="G201" s="45"/>
      <c r="H201" s="46">
        <f>Data_Drop_CurrentYear!H196</f>
        <v>253462.48</v>
      </c>
      <c r="I201" s="46"/>
      <c r="J201" s="46">
        <f>Data_Drop_CurrentYear!I196</f>
        <v>256322</v>
      </c>
      <c r="K201" s="46"/>
      <c r="L201" s="46">
        <f>Data_Drop_CurrentYear!J196</f>
        <v>285614.23</v>
      </c>
      <c r="M201" s="46"/>
      <c r="N201" s="46">
        <f>Data_Drop_CurrentYear!K196</f>
        <v>252847.71</v>
      </c>
      <c r="O201" s="46"/>
      <c r="P201" s="46">
        <f>Data_Drop_CurrentYear!L196</f>
        <v>425.81</v>
      </c>
      <c r="Q201" s="92"/>
      <c r="R201" s="93">
        <f t="shared" si="3"/>
        <v>0.88527700458061909</v>
      </c>
    </row>
    <row r="202" spans="1:18" x14ac:dyDescent="0.2">
      <c r="A202" s="41"/>
      <c r="B202" s="41" t="str">
        <f>Data_Drop_CurrentYear!C197</f>
        <v>Nevada</v>
      </c>
      <c r="C202" s="41"/>
      <c r="D202" s="37">
        <f>Data_Drop_CurrentYear!F197</f>
        <v>1385.9</v>
      </c>
      <c r="E202" s="37"/>
      <c r="F202" s="37">
        <f>Data_Drop_CurrentYear!G197</f>
        <v>1477.5</v>
      </c>
      <c r="G202" s="37"/>
      <c r="H202" s="36">
        <f>Data_Drop_CurrentYear!H197</f>
        <v>541522.76</v>
      </c>
      <c r="I202" s="36"/>
      <c r="J202" s="36">
        <f>Data_Drop_CurrentYear!I197</f>
        <v>550988.78</v>
      </c>
      <c r="K202" s="36"/>
      <c r="L202" s="36">
        <f>Data_Drop_CurrentYear!J197</f>
        <v>656516.64</v>
      </c>
      <c r="M202" s="36"/>
      <c r="N202" s="36">
        <f>Data_Drop_CurrentYear!K197</f>
        <v>-105527.86</v>
      </c>
      <c r="O202" s="36"/>
      <c r="P202" s="36">
        <f>Data_Drop_CurrentYear!L197</f>
        <v>-76.14</v>
      </c>
      <c r="R202" s="88">
        <f t="shared" si="3"/>
        <v>-0.1607390484420928</v>
      </c>
    </row>
    <row r="203" spans="1:18" x14ac:dyDescent="0.2">
      <c r="A203" s="41"/>
      <c r="B203" s="41" t="str">
        <f>Data_Drop_CurrentYear!C198</f>
        <v>New Hampton</v>
      </c>
      <c r="C203" s="41"/>
      <c r="D203" s="37">
        <f>Data_Drop_CurrentYear!F198</f>
        <v>970.6</v>
      </c>
      <c r="E203" s="37"/>
      <c r="F203" s="37">
        <f>Data_Drop_CurrentYear!G198</f>
        <v>977.3</v>
      </c>
      <c r="G203" s="37"/>
      <c r="H203" s="36">
        <f>Data_Drop_CurrentYear!H198</f>
        <v>449901.55</v>
      </c>
      <c r="I203" s="36"/>
      <c r="J203" s="36">
        <f>Data_Drop_CurrentYear!I198</f>
        <v>483453.62</v>
      </c>
      <c r="K203" s="36"/>
      <c r="L203" s="36">
        <f>Data_Drop_CurrentYear!J198</f>
        <v>553148.84</v>
      </c>
      <c r="M203" s="36"/>
      <c r="N203" s="36">
        <f>Data_Drop_CurrentYear!K198</f>
        <v>506854.26</v>
      </c>
      <c r="O203" s="36"/>
      <c r="P203" s="36">
        <f>Data_Drop_CurrentYear!L198</f>
        <v>522.21</v>
      </c>
      <c r="R203" s="88">
        <f t="shared" si="3"/>
        <v>0.91630719138812633</v>
      </c>
    </row>
    <row r="204" spans="1:18" x14ac:dyDescent="0.2">
      <c r="A204" s="41"/>
      <c r="B204" s="41" t="str">
        <f>Data_Drop_CurrentYear!C199</f>
        <v>New London</v>
      </c>
      <c r="C204" s="41"/>
      <c r="D204" s="37">
        <f>Data_Drop_CurrentYear!F199</f>
        <v>533.1</v>
      </c>
      <c r="E204" s="37"/>
      <c r="F204" s="37">
        <f>Data_Drop_CurrentYear!G199</f>
        <v>565.6</v>
      </c>
      <c r="G204" s="37"/>
      <c r="H204" s="36" t="str">
        <f>Data_Drop_CurrentYear!H199</f>
        <v>.</v>
      </c>
      <c r="I204" s="36"/>
      <c r="J204" s="36">
        <f>Data_Drop_CurrentYear!I199</f>
        <v>3635.87</v>
      </c>
      <c r="K204" s="36"/>
      <c r="L204" s="36">
        <f>Data_Drop_CurrentYear!J199</f>
        <v>206729.07</v>
      </c>
      <c r="M204" s="36"/>
      <c r="N204" s="36">
        <f>Data_Drop_CurrentYear!K199</f>
        <v>482658.18</v>
      </c>
      <c r="O204" s="36"/>
      <c r="P204" s="36">
        <f>Data_Drop_CurrentYear!L199</f>
        <v>905.38</v>
      </c>
      <c r="R204" s="88">
        <f t="shared" si="3"/>
        <v>2.3347378285985614</v>
      </c>
    </row>
    <row r="205" spans="1:18" x14ac:dyDescent="0.2">
      <c r="A205" s="41"/>
      <c r="B205" s="41" t="str">
        <f>Data_Drop_CurrentYear!C200</f>
        <v>Newell-Fonda</v>
      </c>
      <c r="C205" s="41"/>
      <c r="D205" s="37">
        <f>Data_Drop_CurrentYear!F200</f>
        <v>476.5</v>
      </c>
      <c r="E205" s="37"/>
      <c r="F205" s="37">
        <f>Data_Drop_CurrentYear!G200</f>
        <v>530.6</v>
      </c>
      <c r="G205" s="37"/>
      <c r="H205" s="36">
        <f>Data_Drop_CurrentYear!H200</f>
        <v>322181.28999999998</v>
      </c>
      <c r="I205" s="36"/>
      <c r="J205" s="36">
        <f>Data_Drop_CurrentYear!I200</f>
        <v>340888.8</v>
      </c>
      <c r="K205" s="36"/>
      <c r="L205" s="36">
        <f>Data_Drop_CurrentYear!J200</f>
        <v>375683.47</v>
      </c>
      <c r="M205" s="36"/>
      <c r="N205" s="36">
        <f>Data_Drop_CurrentYear!K200</f>
        <v>305696.71999999997</v>
      </c>
      <c r="O205" s="36"/>
      <c r="P205" s="36">
        <f>Data_Drop_CurrentYear!L200</f>
        <v>641.54999999999995</v>
      </c>
      <c r="R205" s="88">
        <f t="shared" si="3"/>
        <v>0.81370819961815188</v>
      </c>
    </row>
    <row r="206" spans="1:18" x14ac:dyDescent="0.2">
      <c r="A206" s="44"/>
      <c r="B206" s="44" t="str">
        <f>Data_Drop_CurrentYear!C201</f>
        <v>Newton</v>
      </c>
      <c r="C206" s="44"/>
      <c r="D206" s="45">
        <f>Data_Drop_CurrentYear!F201</f>
        <v>2911.7</v>
      </c>
      <c r="E206" s="45"/>
      <c r="F206" s="45">
        <f>Data_Drop_CurrentYear!G201</f>
        <v>2668.8</v>
      </c>
      <c r="G206" s="45"/>
      <c r="H206" s="46">
        <f>Data_Drop_CurrentYear!H201</f>
        <v>2343161.61</v>
      </c>
      <c r="I206" s="46"/>
      <c r="J206" s="46">
        <f>Data_Drop_CurrentYear!I201</f>
        <v>2414137.5299999998</v>
      </c>
      <c r="K206" s="46"/>
      <c r="L206" s="46">
        <f>Data_Drop_CurrentYear!J201</f>
        <v>1510437.78</v>
      </c>
      <c r="M206" s="46"/>
      <c r="N206" s="46">
        <f>Data_Drop_CurrentYear!K201</f>
        <v>1158539.56</v>
      </c>
      <c r="O206" s="46"/>
      <c r="P206" s="46">
        <f>Data_Drop_CurrentYear!L201</f>
        <v>397.89</v>
      </c>
      <c r="Q206" s="92"/>
      <c r="R206" s="93">
        <f t="shared" si="3"/>
        <v>0.76702236619107877</v>
      </c>
    </row>
    <row r="207" spans="1:18" x14ac:dyDescent="0.2">
      <c r="A207" s="41"/>
      <c r="B207" s="41" t="str">
        <f>Data_Drop_CurrentYear!C202</f>
        <v>Nodaway Valley</v>
      </c>
      <c r="C207" s="41"/>
      <c r="D207" s="37">
        <f>Data_Drop_CurrentYear!F202</f>
        <v>664.3</v>
      </c>
      <c r="E207" s="37"/>
      <c r="F207" s="37">
        <f>Data_Drop_CurrentYear!G202</f>
        <v>626.20000000000005</v>
      </c>
      <c r="G207" s="37"/>
      <c r="H207" s="36">
        <f>Data_Drop_CurrentYear!H202</f>
        <v>396830</v>
      </c>
      <c r="I207" s="36"/>
      <c r="J207" s="36">
        <f>Data_Drop_CurrentYear!I202</f>
        <v>420810.6</v>
      </c>
      <c r="K207" s="36"/>
      <c r="L207" s="36">
        <f>Data_Drop_CurrentYear!J202</f>
        <v>779034.08</v>
      </c>
      <c r="M207" s="36"/>
      <c r="N207" s="36">
        <f>Data_Drop_CurrentYear!K202</f>
        <v>355015.56</v>
      </c>
      <c r="O207" s="36"/>
      <c r="P207" s="36">
        <f>Data_Drop_CurrentYear!L202</f>
        <v>534.41999999999996</v>
      </c>
      <c r="R207" s="88">
        <f t="shared" si="3"/>
        <v>0.45571248949725024</v>
      </c>
    </row>
    <row r="208" spans="1:18" x14ac:dyDescent="0.2">
      <c r="A208" s="41"/>
      <c r="B208" s="41" t="str">
        <f>Data_Drop_CurrentYear!C203</f>
        <v>North Butler</v>
      </c>
      <c r="C208" s="41"/>
      <c r="D208" s="37">
        <f>Data_Drop_CurrentYear!F203</f>
        <v>515.29999999999995</v>
      </c>
      <c r="E208" s="37"/>
      <c r="F208" s="37">
        <f>Data_Drop_CurrentYear!G203</f>
        <v>506</v>
      </c>
      <c r="G208" s="37"/>
      <c r="H208" s="36">
        <f>Data_Drop_CurrentYear!H203</f>
        <v>290149.90000000002</v>
      </c>
      <c r="I208" s="36"/>
      <c r="J208" s="36">
        <f>Data_Drop_CurrentYear!I203</f>
        <v>295363.61</v>
      </c>
      <c r="K208" s="36"/>
      <c r="L208" s="36">
        <f>Data_Drop_CurrentYear!J203</f>
        <v>307548.18</v>
      </c>
      <c r="M208" s="36"/>
      <c r="N208" s="36">
        <f>Data_Drop_CurrentYear!K203</f>
        <v>132580.56</v>
      </c>
      <c r="O208" s="36"/>
      <c r="P208" s="36">
        <f>Data_Drop_CurrentYear!L203</f>
        <v>257.29000000000002</v>
      </c>
      <c r="R208" s="88">
        <f t="shared" si="3"/>
        <v>0.43108874843609868</v>
      </c>
    </row>
    <row r="209" spans="1:18" x14ac:dyDescent="0.2">
      <c r="A209" s="41"/>
      <c r="B209" s="41" t="str">
        <f>Data_Drop_CurrentYear!C204</f>
        <v>North Cedar</v>
      </c>
      <c r="C209" s="41"/>
      <c r="D209" s="37">
        <f>Data_Drop_CurrentYear!F204</f>
        <v>701.8</v>
      </c>
      <c r="E209" s="37"/>
      <c r="F209" s="37">
        <f>Data_Drop_CurrentYear!G204</f>
        <v>549.1</v>
      </c>
      <c r="G209" s="37"/>
      <c r="H209" s="36">
        <f>Data_Drop_CurrentYear!H204</f>
        <v>524892.43000000005</v>
      </c>
      <c r="I209" s="36"/>
      <c r="J209" s="36">
        <f>Data_Drop_CurrentYear!I204</f>
        <v>532842.91</v>
      </c>
      <c r="K209" s="36"/>
      <c r="L209" s="36">
        <f>Data_Drop_CurrentYear!J204</f>
        <v>511870.85</v>
      </c>
      <c r="M209" s="36"/>
      <c r="N209" s="36">
        <f>Data_Drop_CurrentYear!K204</f>
        <v>1911084.04</v>
      </c>
      <c r="O209" s="36"/>
      <c r="P209" s="36">
        <f>Data_Drop_CurrentYear!L204</f>
        <v>2723.12</v>
      </c>
      <c r="R209" s="88">
        <f t="shared" si="3"/>
        <v>3.7335277834242762</v>
      </c>
    </row>
    <row r="210" spans="1:18" x14ac:dyDescent="0.2">
      <c r="A210" s="41"/>
      <c r="B210" s="41" t="str">
        <f>Data_Drop_CurrentYear!C205</f>
        <v>North Fayette Valley</v>
      </c>
      <c r="C210" s="41"/>
      <c r="D210" s="37">
        <f>Data_Drop_CurrentYear!F205</f>
        <v>1106.5999999999999</v>
      </c>
      <c r="E210" s="37"/>
      <c r="F210" s="37">
        <f>Data_Drop_CurrentYear!G205</f>
        <v>1027.7</v>
      </c>
      <c r="G210" s="37"/>
      <c r="H210" s="36">
        <f>Data_Drop_CurrentYear!H205</f>
        <v>525002.97</v>
      </c>
      <c r="I210" s="36"/>
      <c r="J210" s="36">
        <f>Data_Drop_CurrentYear!I205</f>
        <v>541090.85</v>
      </c>
      <c r="K210" s="36"/>
      <c r="L210" s="36">
        <f>Data_Drop_CurrentYear!J205</f>
        <v>761506.43</v>
      </c>
      <c r="M210" s="36"/>
      <c r="N210" s="36">
        <f>Data_Drop_CurrentYear!K205</f>
        <v>77384.350000000006</v>
      </c>
      <c r="O210" s="36"/>
      <c r="P210" s="36">
        <f>Data_Drop_CurrentYear!L205</f>
        <v>69.930000000000007</v>
      </c>
      <c r="R210" s="88">
        <f t="shared" si="3"/>
        <v>0.1016200874364252</v>
      </c>
    </row>
    <row r="211" spans="1:18" x14ac:dyDescent="0.2">
      <c r="A211" s="44"/>
      <c r="B211" s="44" t="str">
        <f>Data_Drop_CurrentYear!C206</f>
        <v>North Iowa</v>
      </c>
      <c r="C211" s="44"/>
      <c r="D211" s="45">
        <f>Data_Drop_CurrentYear!F206</f>
        <v>471.9</v>
      </c>
      <c r="E211" s="45"/>
      <c r="F211" s="45">
        <f>Data_Drop_CurrentYear!G206</f>
        <v>465.4</v>
      </c>
      <c r="G211" s="45"/>
      <c r="H211" s="46">
        <f>Data_Drop_CurrentYear!H206</f>
        <v>300337.91999999998</v>
      </c>
      <c r="I211" s="46"/>
      <c r="J211" s="46">
        <f>Data_Drop_CurrentYear!I206</f>
        <v>345939.67</v>
      </c>
      <c r="K211" s="46"/>
      <c r="L211" s="46">
        <f>Data_Drop_CurrentYear!J206</f>
        <v>320608.26</v>
      </c>
      <c r="M211" s="46"/>
      <c r="N211" s="46">
        <f>Data_Drop_CurrentYear!K206</f>
        <v>907016.27</v>
      </c>
      <c r="O211" s="46"/>
      <c r="P211" s="46">
        <f>Data_Drop_CurrentYear!L206</f>
        <v>1922.05</v>
      </c>
      <c r="Q211" s="92"/>
      <c r="R211" s="93">
        <f t="shared" si="3"/>
        <v>2.8290483532769866</v>
      </c>
    </row>
    <row r="212" spans="1:18" x14ac:dyDescent="0.2">
      <c r="A212" s="41"/>
      <c r="B212" s="41" t="str">
        <f>Data_Drop_CurrentYear!C207</f>
        <v>North Kossuth</v>
      </c>
      <c r="C212" s="41"/>
      <c r="D212" s="37">
        <f>Data_Drop_CurrentYear!F207</f>
        <v>243.2</v>
      </c>
      <c r="E212" s="37"/>
      <c r="F212" s="37">
        <f>Data_Drop_CurrentYear!G207</f>
        <v>237.1</v>
      </c>
      <c r="G212" s="37"/>
      <c r="H212" s="36">
        <f>Data_Drop_CurrentYear!H207</f>
        <v>238835.46</v>
      </c>
      <c r="I212" s="36"/>
      <c r="J212" s="36">
        <f>Data_Drop_CurrentYear!I207</f>
        <v>244048.35</v>
      </c>
      <c r="K212" s="36"/>
      <c r="L212" s="36">
        <f>Data_Drop_CurrentYear!J207</f>
        <v>164313.76999999999</v>
      </c>
      <c r="M212" s="36"/>
      <c r="N212" s="36">
        <f>Data_Drop_CurrentYear!K207</f>
        <v>538250.71</v>
      </c>
      <c r="O212" s="36"/>
      <c r="P212" s="36">
        <f>Data_Drop_CurrentYear!L207</f>
        <v>2213.1999999999998</v>
      </c>
      <c r="R212" s="88">
        <f t="shared" si="3"/>
        <v>3.2757492570464422</v>
      </c>
    </row>
    <row r="213" spans="1:18" x14ac:dyDescent="0.2">
      <c r="A213" s="41"/>
      <c r="B213" s="41" t="str">
        <f>Data_Drop_CurrentYear!C208</f>
        <v>North Linn</v>
      </c>
      <c r="C213" s="41"/>
      <c r="D213" s="37">
        <f>Data_Drop_CurrentYear!F208</f>
        <v>545.20000000000005</v>
      </c>
      <c r="E213" s="37"/>
      <c r="F213" s="37">
        <f>Data_Drop_CurrentYear!G208</f>
        <v>489.1</v>
      </c>
      <c r="G213" s="37"/>
      <c r="H213" s="36">
        <f>Data_Drop_CurrentYear!H208</f>
        <v>185095.52</v>
      </c>
      <c r="I213" s="36"/>
      <c r="J213" s="36">
        <f>Data_Drop_CurrentYear!I208</f>
        <v>186582.46</v>
      </c>
      <c r="K213" s="36"/>
      <c r="L213" s="36">
        <f>Data_Drop_CurrentYear!J208</f>
        <v>258154.56</v>
      </c>
      <c r="M213" s="36"/>
      <c r="N213" s="36">
        <f>Data_Drop_CurrentYear!K208</f>
        <v>417740.1</v>
      </c>
      <c r="O213" s="36"/>
      <c r="P213" s="36">
        <f>Data_Drop_CurrentYear!L208</f>
        <v>766.21</v>
      </c>
      <c r="R213" s="88">
        <f t="shared" si="3"/>
        <v>1.6181782727370766</v>
      </c>
    </row>
    <row r="214" spans="1:18" x14ac:dyDescent="0.2">
      <c r="A214" s="41"/>
      <c r="B214" s="41" t="str">
        <f>Data_Drop_CurrentYear!C209</f>
        <v>North Mahaska</v>
      </c>
      <c r="C214" s="41"/>
      <c r="D214" s="37">
        <f>Data_Drop_CurrentYear!F209</f>
        <v>471.5</v>
      </c>
      <c r="E214" s="37"/>
      <c r="F214" s="37">
        <f>Data_Drop_CurrentYear!G209</f>
        <v>564.4</v>
      </c>
      <c r="G214" s="37"/>
      <c r="H214" s="36">
        <f>Data_Drop_CurrentYear!H209</f>
        <v>310639.2</v>
      </c>
      <c r="I214" s="36"/>
      <c r="J214" s="36">
        <f>Data_Drop_CurrentYear!I209</f>
        <v>314020.63</v>
      </c>
      <c r="K214" s="36"/>
      <c r="L214" s="36">
        <f>Data_Drop_CurrentYear!J209</f>
        <v>423815.38</v>
      </c>
      <c r="M214" s="36"/>
      <c r="N214" s="36">
        <f>Data_Drop_CurrentYear!K209</f>
        <v>685030.23</v>
      </c>
      <c r="O214" s="36"/>
      <c r="P214" s="36">
        <f>Data_Drop_CurrentYear!L209</f>
        <v>1452.87</v>
      </c>
      <c r="R214" s="88">
        <f t="shared" si="3"/>
        <v>1.6163411294795389</v>
      </c>
    </row>
    <row r="215" spans="1:18" x14ac:dyDescent="0.2">
      <c r="A215" s="41"/>
      <c r="B215" s="41" t="str">
        <f>Data_Drop_CurrentYear!C210</f>
        <v>North Polk</v>
      </c>
      <c r="C215" s="41"/>
      <c r="D215" s="37">
        <f>Data_Drop_CurrentYear!F210</f>
        <v>2145.5</v>
      </c>
      <c r="E215" s="37"/>
      <c r="F215" s="37">
        <f>Data_Drop_CurrentYear!G210</f>
        <v>2203.6</v>
      </c>
      <c r="G215" s="37"/>
      <c r="H215" s="36">
        <f>Data_Drop_CurrentYear!H210</f>
        <v>299955.06</v>
      </c>
      <c r="I215" s="36"/>
      <c r="J215" s="36">
        <f>Data_Drop_CurrentYear!I210</f>
        <v>315639.14</v>
      </c>
      <c r="K215" s="36"/>
      <c r="L215" s="36">
        <f>Data_Drop_CurrentYear!J210</f>
        <v>509301.65</v>
      </c>
      <c r="M215" s="36"/>
      <c r="N215" s="36">
        <f>Data_Drop_CurrentYear!K210</f>
        <v>318903.87</v>
      </c>
      <c r="O215" s="36"/>
      <c r="P215" s="36">
        <f>Data_Drop_CurrentYear!L210</f>
        <v>148.63999999999999</v>
      </c>
      <c r="R215" s="88">
        <f t="shared" si="3"/>
        <v>0.62615911415170156</v>
      </c>
    </row>
    <row r="216" spans="1:18" x14ac:dyDescent="0.2">
      <c r="A216" s="44"/>
      <c r="B216" s="44" t="str">
        <f>Data_Drop_CurrentYear!C211</f>
        <v>North Scott</v>
      </c>
      <c r="C216" s="44"/>
      <c r="D216" s="45">
        <f>Data_Drop_CurrentYear!F211</f>
        <v>3018.2</v>
      </c>
      <c r="E216" s="45"/>
      <c r="F216" s="45">
        <f>Data_Drop_CurrentYear!G211</f>
        <v>3284.2</v>
      </c>
      <c r="G216" s="45"/>
      <c r="H216" s="46">
        <f>Data_Drop_CurrentYear!H211</f>
        <v>665063.91</v>
      </c>
      <c r="I216" s="46"/>
      <c r="J216" s="46">
        <f>Data_Drop_CurrentYear!I211</f>
        <v>852224.74</v>
      </c>
      <c r="K216" s="46"/>
      <c r="L216" s="46">
        <f>Data_Drop_CurrentYear!J211</f>
        <v>682634.36</v>
      </c>
      <c r="M216" s="46"/>
      <c r="N216" s="46">
        <f>Data_Drop_CurrentYear!K211</f>
        <v>3355141.37</v>
      </c>
      <c r="O216" s="46"/>
      <c r="P216" s="46">
        <f>Data_Drop_CurrentYear!L211</f>
        <v>1111.6400000000001</v>
      </c>
      <c r="Q216" s="92"/>
      <c r="R216" s="93">
        <f t="shared" si="3"/>
        <v>4.9149904642948243</v>
      </c>
    </row>
    <row r="217" spans="1:18" x14ac:dyDescent="0.2">
      <c r="A217" s="41"/>
      <c r="B217" s="41" t="str">
        <f>Data_Drop_CurrentYear!C212</f>
        <v>North Tama</v>
      </c>
      <c r="C217" s="41"/>
      <c r="D217" s="37">
        <f>Data_Drop_CurrentYear!F212</f>
        <v>450.2</v>
      </c>
      <c r="E217" s="37"/>
      <c r="F217" s="37">
        <f>Data_Drop_CurrentYear!G212</f>
        <v>454</v>
      </c>
      <c r="G217" s="37"/>
      <c r="H217" s="36">
        <f>Data_Drop_CurrentYear!H212</f>
        <v>249984.18</v>
      </c>
      <c r="I217" s="36"/>
      <c r="J217" s="36">
        <f>Data_Drop_CurrentYear!I212</f>
        <v>279540.45</v>
      </c>
      <c r="K217" s="36"/>
      <c r="L217" s="36">
        <f>Data_Drop_CurrentYear!J212</f>
        <v>249423.61</v>
      </c>
      <c r="M217" s="36"/>
      <c r="N217" s="36">
        <f>Data_Drop_CurrentYear!K212</f>
        <v>1145582</v>
      </c>
      <c r="O217" s="36"/>
      <c r="P217" s="36">
        <f>Data_Drop_CurrentYear!L212</f>
        <v>2544.61</v>
      </c>
      <c r="R217" s="88">
        <f t="shared" si="3"/>
        <v>4.5929172462863486</v>
      </c>
    </row>
    <row r="218" spans="1:18" x14ac:dyDescent="0.2">
      <c r="A218" s="41"/>
      <c r="B218" s="41" t="str">
        <f>Data_Drop_CurrentYear!C213</f>
        <v>North Union</v>
      </c>
      <c r="C218" s="41"/>
      <c r="D218" s="37">
        <f>Data_Drop_CurrentYear!F213</f>
        <v>397</v>
      </c>
      <c r="E218" s="37"/>
      <c r="F218" s="37">
        <f>Data_Drop_CurrentYear!G213</f>
        <v>296.10000000000002</v>
      </c>
      <c r="G218" s="37"/>
      <c r="H218" s="36">
        <f>Data_Drop_CurrentYear!H213</f>
        <v>372846.08000000002</v>
      </c>
      <c r="I218" s="36"/>
      <c r="J218" s="36">
        <f>Data_Drop_CurrentYear!I213</f>
        <v>377616.62</v>
      </c>
      <c r="K218" s="36"/>
      <c r="L218" s="36">
        <f>Data_Drop_CurrentYear!J213</f>
        <v>301932.84000000003</v>
      </c>
      <c r="M218" s="36"/>
      <c r="N218" s="36">
        <f>Data_Drop_CurrentYear!K213</f>
        <v>441681.72</v>
      </c>
      <c r="O218" s="36"/>
      <c r="P218" s="36">
        <f>Data_Drop_CurrentYear!L213</f>
        <v>1112.55</v>
      </c>
      <c r="R218" s="88">
        <f t="shared" si="3"/>
        <v>1.4628475657036841</v>
      </c>
    </row>
    <row r="219" spans="1:18" x14ac:dyDescent="0.2">
      <c r="A219" s="41"/>
      <c r="B219" s="41" t="str">
        <f>Data_Drop_CurrentYear!C214</f>
        <v>Northeast</v>
      </c>
      <c r="C219" s="41"/>
      <c r="D219" s="37">
        <f>Data_Drop_CurrentYear!F214</f>
        <v>506.6</v>
      </c>
      <c r="E219" s="37"/>
      <c r="F219" s="37">
        <f>Data_Drop_CurrentYear!G214</f>
        <v>830.9</v>
      </c>
      <c r="G219" s="37"/>
      <c r="H219" s="36">
        <f>Data_Drop_CurrentYear!H214</f>
        <v>280.83999999999997</v>
      </c>
      <c r="I219" s="36"/>
      <c r="J219" s="36">
        <f>Data_Drop_CurrentYear!I214</f>
        <v>7402.95</v>
      </c>
      <c r="K219" s="36"/>
      <c r="L219" s="36">
        <f>Data_Drop_CurrentYear!J214</f>
        <v>233773.89</v>
      </c>
      <c r="M219" s="36"/>
      <c r="N219" s="36">
        <f>Data_Drop_CurrentYear!K214</f>
        <v>285755.57</v>
      </c>
      <c r="O219" s="36"/>
      <c r="P219" s="36">
        <f>Data_Drop_CurrentYear!L214</f>
        <v>564.07000000000005</v>
      </c>
      <c r="R219" s="88">
        <f t="shared" si="3"/>
        <v>1.222358792934489</v>
      </c>
    </row>
    <row r="220" spans="1:18" x14ac:dyDescent="0.2">
      <c r="A220" s="41"/>
      <c r="B220" s="41" t="str">
        <f>Data_Drop_CurrentYear!C215</f>
        <v>Northwood-Kensett</v>
      </c>
      <c r="C220" s="41"/>
      <c r="D220" s="37">
        <f>Data_Drop_CurrentYear!F215</f>
        <v>512.6</v>
      </c>
      <c r="E220" s="37"/>
      <c r="F220" s="37">
        <f>Data_Drop_CurrentYear!G215</f>
        <v>521.6</v>
      </c>
      <c r="G220" s="37"/>
      <c r="H220" s="36">
        <f>Data_Drop_CurrentYear!H215</f>
        <v>320488.62</v>
      </c>
      <c r="I220" s="36"/>
      <c r="J220" s="36">
        <f>Data_Drop_CurrentYear!I215</f>
        <v>328264.77</v>
      </c>
      <c r="K220" s="36"/>
      <c r="L220" s="36">
        <f>Data_Drop_CurrentYear!J215</f>
        <v>321914.28000000003</v>
      </c>
      <c r="M220" s="36"/>
      <c r="N220" s="36">
        <f>Data_Drop_CurrentYear!K215</f>
        <v>640595.03</v>
      </c>
      <c r="O220" s="36"/>
      <c r="P220" s="36">
        <f>Data_Drop_CurrentYear!L215</f>
        <v>1249.7</v>
      </c>
      <c r="R220" s="88">
        <f t="shared" si="3"/>
        <v>1.9899553073569771</v>
      </c>
    </row>
    <row r="221" spans="1:18" x14ac:dyDescent="0.2">
      <c r="A221" s="44"/>
      <c r="B221" s="44" t="str">
        <f>Data_Drop_CurrentYear!C216</f>
        <v>Norwalk</v>
      </c>
      <c r="C221" s="44"/>
      <c r="D221" s="45">
        <f>Data_Drop_CurrentYear!F216</f>
        <v>3430.8</v>
      </c>
      <c r="E221" s="45"/>
      <c r="F221" s="45">
        <f>Data_Drop_CurrentYear!G216</f>
        <v>3430.3</v>
      </c>
      <c r="G221" s="45"/>
      <c r="H221" s="46">
        <f>Data_Drop_CurrentYear!H216</f>
        <v>1531636.09</v>
      </c>
      <c r="I221" s="46"/>
      <c r="J221" s="46">
        <f>Data_Drop_CurrentYear!I216</f>
        <v>1779707.62</v>
      </c>
      <c r="K221" s="46"/>
      <c r="L221" s="46">
        <f>Data_Drop_CurrentYear!J216</f>
        <v>1161500.03</v>
      </c>
      <c r="M221" s="46"/>
      <c r="N221" s="46">
        <f>Data_Drop_CurrentYear!K216</f>
        <v>5167575.26</v>
      </c>
      <c r="O221" s="46"/>
      <c r="P221" s="46">
        <f>Data_Drop_CurrentYear!L216</f>
        <v>1506.23</v>
      </c>
      <c r="Q221" s="92"/>
      <c r="R221" s="93">
        <f t="shared" si="3"/>
        <v>4.449053057708487</v>
      </c>
    </row>
    <row r="222" spans="1:18" x14ac:dyDescent="0.2">
      <c r="A222" s="41"/>
      <c r="B222" s="41" t="str">
        <f>Data_Drop_CurrentYear!C217</f>
        <v>OABCIG</v>
      </c>
      <c r="C222" s="41"/>
      <c r="D222" s="37">
        <f>Data_Drop_CurrentYear!F217</f>
        <v>903.5</v>
      </c>
      <c r="E222" s="37"/>
      <c r="F222" s="37">
        <f>Data_Drop_CurrentYear!G217</f>
        <v>909</v>
      </c>
      <c r="G222" s="37"/>
      <c r="H222" s="36">
        <f>Data_Drop_CurrentYear!H217</f>
        <v>786153.85</v>
      </c>
      <c r="I222" s="36"/>
      <c r="J222" s="36">
        <f>Data_Drop_CurrentYear!I217</f>
        <v>800861.85</v>
      </c>
      <c r="K222" s="36"/>
      <c r="L222" s="36">
        <f>Data_Drop_CurrentYear!J217</f>
        <v>806731.35</v>
      </c>
      <c r="M222" s="36"/>
      <c r="N222" s="36">
        <f>Data_Drop_CurrentYear!K217</f>
        <v>423697</v>
      </c>
      <c r="O222" s="36"/>
      <c r="P222" s="36">
        <f>Data_Drop_CurrentYear!L217</f>
        <v>468.95</v>
      </c>
      <c r="R222" s="88">
        <f t="shared" si="3"/>
        <v>0.52520210104640164</v>
      </c>
    </row>
    <row r="223" spans="1:18" x14ac:dyDescent="0.2">
      <c r="A223" s="41"/>
      <c r="B223" s="41" t="str">
        <f>Data_Drop_CurrentYear!C218</f>
        <v>Oelwein</v>
      </c>
      <c r="C223" s="41"/>
      <c r="D223" s="37">
        <f>Data_Drop_CurrentYear!F218</f>
        <v>1318.9</v>
      </c>
      <c r="E223" s="37"/>
      <c r="F223" s="37">
        <f>Data_Drop_CurrentYear!G218</f>
        <v>1253.7</v>
      </c>
      <c r="G223" s="37"/>
      <c r="H223" s="36">
        <f>Data_Drop_CurrentYear!H218</f>
        <v>600057.49</v>
      </c>
      <c r="I223" s="36"/>
      <c r="J223" s="36">
        <f>Data_Drop_CurrentYear!I218</f>
        <v>617578.89</v>
      </c>
      <c r="K223" s="36"/>
      <c r="L223" s="36">
        <f>Data_Drop_CurrentYear!J218</f>
        <v>537603.47</v>
      </c>
      <c r="M223" s="36"/>
      <c r="N223" s="36">
        <f>Data_Drop_CurrentYear!K218</f>
        <v>286601.24</v>
      </c>
      <c r="O223" s="36"/>
      <c r="P223" s="36">
        <f>Data_Drop_CurrentYear!L218</f>
        <v>217.3</v>
      </c>
      <c r="R223" s="88">
        <f t="shared" si="3"/>
        <v>0.53310898458300504</v>
      </c>
    </row>
    <row r="224" spans="1:18" x14ac:dyDescent="0.2">
      <c r="A224" s="41"/>
      <c r="B224" s="41" t="str">
        <f>Data_Drop_CurrentYear!C219</f>
        <v>Ogden</v>
      </c>
      <c r="C224" s="41"/>
      <c r="D224" s="37">
        <f>Data_Drop_CurrentYear!F219</f>
        <v>590.29999999999995</v>
      </c>
      <c r="E224" s="37"/>
      <c r="F224" s="37">
        <f>Data_Drop_CurrentYear!G219</f>
        <v>724.3</v>
      </c>
      <c r="G224" s="37"/>
      <c r="H224" s="36">
        <f>Data_Drop_CurrentYear!H219</f>
        <v>531534.09</v>
      </c>
      <c r="I224" s="36"/>
      <c r="J224" s="36">
        <f>Data_Drop_CurrentYear!I219</f>
        <v>536211.76</v>
      </c>
      <c r="K224" s="36"/>
      <c r="L224" s="36">
        <f>Data_Drop_CurrentYear!J219</f>
        <v>421784.03</v>
      </c>
      <c r="M224" s="36"/>
      <c r="N224" s="36">
        <f>Data_Drop_CurrentYear!K219</f>
        <v>1437338.4</v>
      </c>
      <c r="O224" s="36"/>
      <c r="P224" s="36">
        <f>Data_Drop_CurrentYear!L219</f>
        <v>2434.9299999999998</v>
      </c>
      <c r="R224" s="88">
        <f t="shared" si="3"/>
        <v>3.4077591795023623</v>
      </c>
    </row>
    <row r="225" spans="1:18" x14ac:dyDescent="0.2">
      <c r="A225" s="41"/>
      <c r="B225" s="41" t="str">
        <f>Data_Drop_CurrentYear!C220</f>
        <v>Okoboji</v>
      </c>
      <c r="C225" s="41"/>
      <c r="D225" s="37">
        <f>Data_Drop_CurrentYear!F220</f>
        <v>1024.4000000000001</v>
      </c>
      <c r="E225" s="37"/>
      <c r="F225" s="37">
        <f>Data_Drop_CurrentYear!G220</f>
        <v>1151</v>
      </c>
      <c r="G225" s="37"/>
      <c r="H225" s="36">
        <f>Data_Drop_CurrentYear!H220</f>
        <v>1000021.71</v>
      </c>
      <c r="I225" s="36"/>
      <c r="J225" s="36">
        <f>Data_Drop_CurrentYear!I220</f>
        <v>1021014.09</v>
      </c>
      <c r="K225" s="36"/>
      <c r="L225" s="36">
        <f>Data_Drop_CurrentYear!J220</f>
        <v>731795.63</v>
      </c>
      <c r="M225" s="36"/>
      <c r="N225" s="36">
        <f>Data_Drop_CurrentYear!K220</f>
        <v>1315586.5600000001</v>
      </c>
      <c r="O225" s="36"/>
      <c r="P225" s="36">
        <f>Data_Drop_CurrentYear!L220</f>
        <v>1284.25</v>
      </c>
      <c r="R225" s="88">
        <f t="shared" si="3"/>
        <v>1.7977513202695676</v>
      </c>
    </row>
    <row r="226" spans="1:18" x14ac:dyDescent="0.2">
      <c r="A226" s="44"/>
      <c r="B226" s="44" t="str">
        <f>Data_Drop_CurrentYear!C221</f>
        <v>Olin</v>
      </c>
      <c r="C226" s="44"/>
      <c r="D226" s="45">
        <f>Data_Drop_CurrentYear!F221</f>
        <v>193.6</v>
      </c>
      <c r="E226" s="45"/>
      <c r="F226" s="45">
        <f>Data_Drop_CurrentYear!G221</f>
        <v>67</v>
      </c>
      <c r="G226" s="45"/>
      <c r="H226" s="46">
        <f>Data_Drop_CurrentYear!H221</f>
        <v>333095.78999999998</v>
      </c>
      <c r="I226" s="46"/>
      <c r="J226" s="46">
        <f>Data_Drop_CurrentYear!I221</f>
        <v>348269.85</v>
      </c>
      <c r="K226" s="46"/>
      <c r="L226" s="46">
        <f>Data_Drop_CurrentYear!J221</f>
        <v>166491.37</v>
      </c>
      <c r="M226" s="46"/>
      <c r="N226" s="46">
        <f>Data_Drop_CurrentYear!K221</f>
        <v>1607604.45</v>
      </c>
      <c r="O226" s="46"/>
      <c r="P226" s="46">
        <f>Data_Drop_CurrentYear!L221</f>
        <v>8303.74</v>
      </c>
      <c r="Q226" s="92"/>
      <c r="R226" s="93">
        <f t="shared" si="3"/>
        <v>9.6557824588745955</v>
      </c>
    </row>
    <row r="227" spans="1:18" x14ac:dyDescent="0.2">
      <c r="A227" s="41"/>
      <c r="B227" s="41" t="str">
        <f>Data_Drop_CurrentYear!C222</f>
        <v>Orient-Macksburg</v>
      </c>
      <c r="C227" s="41"/>
      <c r="D227" s="37">
        <f>Data_Drop_CurrentYear!F222</f>
        <v>163.9</v>
      </c>
      <c r="E227" s="37"/>
      <c r="F227" s="37">
        <f>Data_Drop_CurrentYear!G222</f>
        <v>108</v>
      </c>
      <c r="G227" s="37"/>
      <c r="H227" s="36">
        <f>Data_Drop_CurrentYear!H222</f>
        <v>133403.47</v>
      </c>
      <c r="I227" s="36"/>
      <c r="J227" s="36">
        <f>Data_Drop_CurrentYear!I222</f>
        <v>135475.93</v>
      </c>
      <c r="K227" s="36"/>
      <c r="L227" s="36">
        <f>Data_Drop_CurrentYear!J222</f>
        <v>158165.39000000001</v>
      </c>
      <c r="M227" s="36"/>
      <c r="N227" s="36">
        <f>Data_Drop_CurrentYear!K222</f>
        <v>89632.65</v>
      </c>
      <c r="O227" s="36"/>
      <c r="P227" s="36">
        <f>Data_Drop_CurrentYear!L222</f>
        <v>546.87</v>
      </c>
      <c r="R227" s="88">
        <f t="shared" si="3"/>
        <v>0.56670204524517021</v>
      </c>
    </row>
    <row r="228" spans="1:18" x14ac:dyDescent="0.2">
      <c r="A228" s="41"/>
      <c r="B228" s="41" t="str">
        <f>Data_Drop_CurrentYear!C223</f>
        <v>Osage</v>
      </c>
      <c r="C228" s="41"/>
      <c r="D228" s="37">
        <f>Data_Drop_CurrentYear!F223</f>
        <v>902.1</v>
      </c>
      <c r="E228" s="37"/>
      <c r="F228" s="37">
        <f>Data_Drop_CurrentYear!G223</f>
        <v>941.7</v>
      </c>
      <c r="G228" s="37"/>
      <c r="H228" s="36">
        <f>Data_Drop_CurrentYear!H223</f>
        <v>630512.96</v>
      </c>
      <c r="I228" s="36"/>
      <c r="J228" s="36">
        <f>Data_Drop_CurrentYear!I223</f>
        <v>685476.95</v>
      </c>
      <c r="K228" s="36"/>
      <c r="L228" s="36">
        <f>Data_Drop_CurrentYear!J223</f>
        <v>520147.08</v>
      </c>
      <c r="M228" s="36"/>
      <c r="N228" s="36">
        <f>Data_Drop_CurrentYear!K223</f>
        <v>1203865.73</v>
      </c>
      <c r="O228" s="36"/>
      <c r="P228" s="36">
        <f>Data_Drop_CurrentYear!L223</f>
        <v>1334.51</v>
      </c>
      <c r="R228" s="88">
        <f t="shared" si="3"/>
        <v>2.3144717644094048</v>
      </c>
    </row>
    <row r="229" spans="1:18" x14ac:dyDescent="0.2">
      <c r="A229" s="41"/>
      <c r="B229" s="41" t="str">
        <f>Data_Drop_CurrentYear!C224</f>
        <v>Oskaloosa</v>
      </c>
      <c r="C229" s="41"/>
      <c r="D229" s="37">
        <f>Data_Drop_CurrentYear!F224</f>
        <v>2221.8000000000002</v>
      </c>
      <c r="E229" s="37"/>
      <c r="F229" s="37">
        <f>Data_Drop_CurrentYear!G224</f>
        <v>2027.7</v>
      </c>
      <c r="G229" s="37"/>
      <c r="H229" s="36">
        <f>Data_Drop_CurrentYear!H224</f>
        <v>1001484.79</v>
      </c>
      <c r="I229" s="36"/>
      <c r="J229" s="36">
        <f>Data_Drop_CurrentYear!I224</f>
        <v>1026773.93</v>
      </c>
      <c r="K229" s="36"/>
      <c r="L229" s="36">
        <f>Data_Drop_CurrentYear!J224</f>
        <v>910957.8</v>
      </c>
      <c r="M229" s="36"/>
      <c r="N229" s="36">
        <f>Data_Drop_CurrentYear!K224</f>
        <v>1889594.98</v>
      </c>
      <c r="O229" s="36"/>
      <c r="P229" s="36">
        <f>Data_Drop_CurrentYear!L224</f>
        <v>850.48</v>
      </c>
      <c r="R229" s="88">
        <f t="shared" si="3"/>
        <v>2.0742947477918294</v>
      </c>
    </row>
    <row r="230" spans="1:18" x14ac:dyDescent="0.2">
      <c r="A230" s="41"/>
      <c r="B230" s="41" t="str">
        <f>Data_Drop_CurrentYear!C225</f>
        <v>Ottumwa</v>
      </c>
      <c r="C230" s="41"/>
      <c r="D230" s="37">
        <f>Data_Drop_CurrentYear!F225</f>
        <v>5113.3999999999996</v>
      </c>
      <c r="E230" s="37"/>
      <c r="F230" s="37">
        <f>Data_Drop_CurrentYear!G225</f>
        <v>4608.7</v>
      </c>
      <c r="G230" s="37"/>
      <c r="H230" s="36">
        <f>Data_Drop_CurrentYear!H225</f>
        <v>1496403.99</v>
      </c>
      <c r="I230" s="36"/>
      <c r="J230" s="36">
        <f>Data_Drop_CurrentYear!I225</f>
        <v>1576859.93</v>
      </c>
      <c r="K230" s="36"/>
      <c r="L230" s="36">
        <f>Data_Drop_CurrentYear!J225</f>
        <v>1776298.68</v>
      </c>
      <c r="M230" s="36"/>
      <c r="N230" s="36">
        <f>Data_Drop_CurrentYear!K225</f>
        <v>1364182.74</v>
      </c>
      <c r="O230" s="36"/>
      <c r="P230" s="36">
        <f>Data_Drop_CurrentYear!L225</f>
        <v>266.79000000000002</v>
      </c>
      <c r="R230" s="88">
        <f t="shared" si="3"/>
        <v>0.76799175462991398</v>
      </c>
    </row>
    <row r="231" spans="1:18" x14ac:dyDescent="0.2">
      <c r="A231" s="44"/>
      <c r="B231" s="44" t="str">
        <f>Data_Drop_CurrentYear!C226</f>
        <v>PCM</v>
      </c>
      <c r="C231" s="44"/>
      <c r="D231" s="45">
        <f>Data_Drop_CurrentYear!F226</f>
        <v>999.3</v>
      </c>
      <c r="E231" s="45"/>
      <c r="F231" s="45">
        <f>Data_Drop_CurrentYear!G226</f>
        <v>1029.0999999999999</v>
      </c>
      <c r="G231" s="45"/>
      <c r="H231" s="46">
        <f>Data_Drop_CurrentYear!H226</f>
        <v>480774.17</v>
      </c>
      <c r="I231" s="46"/>
      <c r="J231" s="46">
        <f>Data_Drop_CurrentYear!I226</f>
        <v>495556.89</v>
      </c>
      <c r="K231" s="46"/>
      <c r="L231" s="46">
        <f>Data_Drop_CurrentYear!J226</f>
        <v>405224.64</v>
      </c>
      <c r="M231" s="46"/>
      <c r="N231" s="46">
        <f>Data_Drop_CurrentYear!K226</f>
        <v>728336.2</v>
      </c>
      <c r="O231" s="46"/>
      <c r="P231" s="46">
        <f>Data_Drop_CurrentYear!L226</f>
        <v>728.85</v>
      </c>
      <c r="Q231" s="92"/>
      <c r="R231" s="93">
        <f t="shared" si="3"/>
        <v>1.7973640497280716</v>
      </c>
    </row>
    <row r="232" spans="1:18" x14ac:dyDescent="0.2">
      <c r="A232" s="41"/>
      <c r="B232" s="41" t="str">
        <f>Data_Drop_CurrentYear!C227</f>
        <v>Panorama</v>
      </c>
      <c r="C232" s="41"/>
      <c r="D232" s="37">
        <f>Data_Drop_CurrentYear!F227</f>
        <v>642.5</v>
      </c>
      <c r="E232" s="37"/>
      <c r="F232" s="37">
        <f>Data_Drop_CurrentYear!G227</f>
        <v>663.6</v>
      </c>
      <c r="G232" s="37"/>
      <c r="H232" s="36">
        <f>Data_Drop_CurrentYear!H227</f>
        <v>699044.77</v>
      </c>
      <c r="I232" s="36"/>
      <c r="J232" s="36">
        <f>Data_Drop_CurrentYear!I227</f>
        <v>708335.23</v>
      </c>
      <c r="K232" s="36"/>
      <c r="L232" s="36">
        <f>Data_Drop_CurrentYear!J227</f>
        <v>450067.06</v>
      </c>
      <c r="M232" s="36"/>
      <c r="N232" s="36">
        <f>Data_Drop_CurrentYear!K227</f>
        <v>1309000.6599999999</v>
      </c>
      <c r="O232" s="36"/>
      <c r="P232" s="36">
        <f>Data_Drop_CurrentYear!L227</f>
        <v>2037.36</v>
      </c>
      <c r="R232" s="88">
        <f t="shared" si="3"/>
        <v>2.908456930840484</v>
      </c>
    </row>
    <row r="233" spans="1:18" x14ac:dyDescent="0.2">
      <c r="A233" s="41"/>
      <c r="B233" s="41" t="str">
        <f>Data_Drop_CurrentYear!C228</f>
        <v>Paton-Churdan</v>
      </c>
      <c r="C233" s="41"/>
      <c r="D233" s="37">
        <f>Data_Drop_CurrentYear!F228</f>
        <v>188.2</v>
      </c>
      <c r="E233" s="37"/>
      <c r="F233" s="37">
        <f>Data_Drop_CurrentYear!G228</f>
        <v>174</v>
      </c>
      <c r="G233" s="37"/>
      <c r="H233" s="36">
        <f>Data_Drop_CurrentYear!H228</f>
        <v>74791.740000000005</v>
      </c>
      <c r="I233" s="36"/>
      <c r="J233" s="36">
        <f>Data_Drop_CurrentYear!I228</f>
        <v>75775.259999999995</v>
      </c>
      <c r="K233" s="36"/>
      <c r="L233" s="36">
        <f>Data_Drop_CurrentYear!J228</f>
        <v>72870.47</v>
      </c>
      <c r="M233" s="36"/>
      <c r="N233" s="36">
        <f>Data_Drop_CurrentYear!K228</f>
        <v>171681.63</v>
      </c>
      <c r="O233" s="36"/>
      <c r="P233" s="36">
        <f>Data_Drop_CurrentYear!L228</f>
        <v>912.23</v>
      </c>
      <c r="R233" s="88">
        <f t="shared" si="3"/>
        <v>2.355983569201626</v>
      </c>
    </row>
    <row r="234" spans="1:18" x14ac:dyDescent="0.2">
      <c r="A234" s="41"/>
      <c r="B234" s="41" t="str">
        <f>Data_Drop_CurrentYear!C229</f>
        <v>Pekin</v>
      </c>
      <c r="C234" s="41"/>
      <c r="D234" s="37">
        <f>Data_Drop_CurrentYear!F229</f>
        <v>530.70000000000005</v>
      </c>
      <c r="E234" s="37"/>
      <c r="F234" s="37">
        <f>Data_Drop_CurrentYear!G229</f>
        <v>591.4</v>
      </c>
      <c r="G234" s="37"/>
      <c r="H234" s="36">
        <f>Data_Drop_CurrentYear!H229</f>
        <v>400344.28</v>
      </c>
      <c r="I234" s="36"/>
      <c r="J234" s="36">
        <f>Data_Drop_CurrentYear!I229</f>
        <v>406355.44</v>
      </c>
      <c r="K234" s="36"/>
      <c r="L234" s="36">
        <f>Data_Drop_CurrentYear!J229</f>
        <v>626516.84</v>
      </c>
      <c r="M234" s="36"/>
      <c r="N234" s="36">
        <f>Data_Drop_CurrentYear!K229</f>
        <v>266570.19</v>
      </c>
      <c r="O234" s="36"/>
      <c r="P234" s="36">
        <f>Data_Drop_CurrentYear!L229</f>
        <v>502.3</v>
      </c>
      <c r="R234" s="88">
        <f t="shared" si="3"/>
        <v>0.42547968862257562</v>
      </c>
    </row>
    <row r="235" spans="1:18" x14ac:dyDescent="0.2">
      <c r="A235" s="41"/>
      <c r="B235" s="41" t="str">
        <f>Data_Drop_CurrentYear!C230</f>
        <v>Pella</v>
      </c>
      <c r="C235" s="41"/>
      <c r="D235" s="37">
        <f>Data_Drop_CurrentYear!F230</f>
        <v>2135.9</v>
      </c>
      <c r="E235" s="37"/>
      <c r="F235" s="37">
        <f>Data_Drop_CurrentYear!G230</f>
        <v>2350.6999999999998</v>
      </c>
      <c r="G235" s="37"/>
      <c r="H235" s="36">
        <f>Data_Drop_CurrentYear!H230</f>
        <v>608852.69999999995</v>
      </c>
      <c r="I235" s="36"/>
      <c r="J235" s="36">
        <f>Data_Drop_CurrentYear!I230</f>
        <v>627874.1</v>
      </c>
      <c r="K235" s="36"/>
      <c r="L235" s="36">
        <f>Data_Drop_CurrentYear!J230</f>
        <v>1203889.53</v>
      </c>
      <c r="M235" s="36"/>
      <c r="N235" s="36">
        <f>Data_Drop_CurrentYear!K230</f>
        <v>1839628.6</v>
      </c>
      <c r="O235" s="36"/>
      <c r="P235" s="36">
        <f>Data_Drop_CurrentYear!L230</f>
        <v>861.29</v>
      </c>
      <c r="R235" s="88">
        <f t="shared" si="3"/>
        <v>1.5280709352128015</v>
      </c>
    </row>
    <row r="236" spans="1:18" x14ac:dyDescent="0.2">
      <c r="A236" s="44"/>
      <c r="B236" s="44" t="str">
        <f>Data_Drop_CurrentYear!C231</f>
        <v>Perry</v>
      </c>
      <c r="C236" s="44"/>
      <c r="D236" s="45">
        <f>Data_Drop_CurrentYear!F231</f>
        <v>1918.7</v>
      </c>
      <c r="E236" s="45"/>
      <c r="F236" s="45">
        <f>Data_Drop_CurrentYear!G231</f>
        <v>1781</v>
      </c>
      <c r="G236" s="45"/>
      <c r="H236" s="46">
        <f>Data_Drop_CurrentYear!H231</f>
        <v>928578.5</v>
      </c>
      <c r="I236" s="46"/>
      <c r="J236" s="46">
        <f>Data_Drop_CurrentYear!I231</f>
        <v>970763.65</v>
      </c>
      <c r="K236" s="46"/>
      <c r="L236" s="46">
        <f>Data_Drop_CurrentYear!J231</f>
        <v>335840.88</v>
      </c>
      <c r="M236" s="46"/>
      <c r="N236" s="46">
        <f>Data_Drop_CurrentYear!K231</f>
        <v>1516926.75</v>
      </c>
      <c r="O236" s="46"/>
      <c r="P236" s="46">
        <f>Data_Drop_CurrentYear!L231</f>
        <v>790.6</v>
      </c>
      <c r="Q236" s="92"/>
      <c r="R236" s="93">
        <f t="shared" si="3"/>
        <v>4.5168019747923482</v>
      </c>
    </row>
    <row r="237" spans="1:18" x14ac:dyDescent="0.2">
      <c r="A237" s="41"/>
      <c r="B237" s="41" t="str">
        <f>Data_Drop_CurrentYear!C232</f>
        <v>Pleasant Valley</v>
      </c>
      <c r="C237" s="41"/>
      <c r="D237" s="37">
        <f>Data_Drop_CurrentYear!F232</f>
        <v>5537.9</v>
      </c>
      <c r="E237" s="37"/>
      <c r="F237" s="37">
        <f>Data_Drop_CurrentYear!G232</f>
        <v>5608.9</v>
      </c>
      <c r="G237" s="37"/>
      <c r="H237" s="36">
        <f>Data_Drop_CurrentYear!H232</f>
        <v>1427143.5</v>
      </c>
      <c r="I237" s="36"/>
      <c r="J237" s="36">
        <f>Data_Drop_CurrentYear!I232</f>
        <v>1592288.58</v>
      </c>
      <c r="K237" s="36"/>
      <c r="L237" s="36">
        <f>Data_Drop_CurrentYear!J232</f>
        <v>1166630.22</v>
      </c>
      <c r="M237" s="36"/>
      <c r="N237" s="36">
        <f>Data_Drop_CurrentYear!K232</f>
        <v>3934683.73</v>
      </c>
      <c r="O237" s="36"/>
      <c r="P237" s="36">
        <f>Data_Drop_CurrentYear!L232</f>
        <v>710.5</v>
      </c>
      <c r="R237" s="88">
        <f t="shared" ref="R237:R300" si="4">N237/L237</f>
        <v>3.3726914171655866</v>
      </c>
    </row>
    <row r="238" spans="1:18" x14ac:dyDescent="0.2">
      <c r="A238" s="41"/>
      <c r="B238" s="41" t="str">
        <f>Data_Drop_CurrentYear!C233</f>
        <v>Pleasantville</v>
      </c>
      <c r="C238" s="41"/>
      <c r="D238" s="37">
        <f>Data_Drop_CurrentYear!F233</f>
        <v>693</v>
      </c>
      <c r="E238" s="37"/>
      <c r="F238" s="37">
        <f>Data_Drop_CurrentYear!G233</f>
        <v>757.8</v>
      </c>
      <c r="G238" s="37"/>
      <c r="H238" s="36">
        <f>Data_Drop_CurrentYear!H233</f>
        <v>210222.75</v>
      </c>
      <c r="I238" s="36"/>
      <c r="J238" s="36">
        <f>Data_Drop_CurrentYear!I233</f>
        <v>212156.33</v>
      </c>
      <c r="K238" s="36"/>
      <c r="L238" s="36">
        <f>Data_Drop_CurrentYear!J233</f>
        <v>436960.53</v>
      </c>
      <c r="M238" s="36"/>
      <c r="N238" s="36">
        <f>Data_Drop_CurrentYear!K233</f>
        <v>-50045.72</v>
      </c>
      <c r="O238" s="36"/>
      <c r="P238" s="36">
        <f>Data_Drop_CurrentYear!L233</f>
        <v>-72.22</v>
      </c>
      <c r="R238" s="88">
        <f t="shared" si="4"/>
        <v>-0.11453144292002758</v>
      </c>
    </row>
    <row r="239" spans="1:18" x14ac:dyDescent="0.2">
      <c r="A239" s="41"/>
      <c r="B239" s="41" t="str">
        <f>Data_Drop_CurrentYear!C234</f>
        <v>Pocahontas Area</v>
      </c>
      <c r="C239" s="41"/>
      <c r="D239" s="37">
        <f>Data_Drop_CurrentYear!F234</f>
        <v>650</v>
      </c>
      <c r="E239" s="37"/>
      <c r="F239" s="37">
        <f>Data_Drop_CurrentYear!G234</f>
        <v>676</v>
      </c>
      <c r="G239" s="37"/>
      <c r="H239" s="36">
        <f>Data_Drop_CurrentYear!H234</f>
        <v>298537.36</v>
      </c>
      <c r="I239" s="36"/>
      <c r="J239" s="36">
        <f>Data_Drop_CurrentYear!I234</f>
        <v>310430.48</v>
      </c>
      <c r="K239" s="36"/>
      <c r="L239" s="36">
        <f>Data_Drop_CurrentYear!J234</f>
        <v>538519.01</v>
      </c>
      <c r="M239" s="36"/>
      <c r="N239" s="36">
        <f>Data_Drop_CurrentYear!K234</f>
        <v>754924.39</v>
      </c>
      <c r="O239" s="36"/>
      <c r="P239" s="36">
        <f>Data_Drop_CurrentYear!L234</f>
        <v>1161.42</v>
      </c>
      <c r="R239" s="88">
        <f t="shared" si="4"/>
        <v>1.4018528148152096</v>
      </c>
    </row>
    <row r="240" spans="1:18" x14ac:dyDescent="0.2">
      <c r="A240" s="41"/>
      <c r="B240" s="41" t="str">
        <f>Data_Drop_CurrentYear!C235</f>
        <v>Postville</v>
      </c>
      <c r="C240" s="41"/>
      <c r="D240" s="37">
        <f>Data_Drop_CurrentYear!F235</f>
        <v>757.3</v>
      </c>
      <c r="E240" s="37"/>
      <c r="F240" s="37">
        <f>Data_Drop_CurrentYear!G235</f>
        <v>732.8</v>
      </c>
      <c r="G240" s="37"/>
      <c r="H240" s="36">
        <f>Data_Drop_CurrentYear!H235</f>
        <v>319100.12</v>
      </c>
      <c r="I240" s="36"/>
      <c r="J240" s="36">
        <f>Data_Drop_CurrentYear!I235</f>
        <v>325416.69</v>
      </c>
      <c r="K240" s="36"/>
      <c r="L240" s="36">
        <f>Data_Drop_CurrentYear!J235</f>
        <v>304484.65000000002</v>
      </c>
      <c r="M240" s="36"/>
      <c r="N240" s="36">
        <f>Data_Drop_CurrentYear!K235</f>
        <v>40026.65</v>
      </c>
      <c r="O240" s="36"/>
      <c r="P240" s="36">
        <f>Data_Drop_CurrentYear!L235</f>
        <v>52.85</v>
      </c>
      <c r="R240" s="88">
        <f t="shared" si="4"/>
        <v>0.13145703732519848</v>
      </c>
    </row>
    <row r="241" spans="1:18" x14ac:dyDescent="0.2">
      <c r="A241" s="44"/>
      <c r="B241" s="44" t="str">
        <f>Data_Drop_CurrentYear!C236</f>
        <v>Red Oak</v>
      </c>
      <c r="C241" s="44"/>
      <c r="D241" s="45">
        <f>Data_Drop_CurrentYear!F236</f>
        <v>1059.5999999999999</v>
      </c>
      <c r="E241" s="45"/>
      <c r="F241" s="45">
        <f>Data_Drop_CurrentYear!G236</f>
        <v>966.6</v>
      </c>
      <c r="G241" s="45"/>
      <c r="H241" s="46">
        <f>Data_Drop_CurrentYear!H236</f>
        <v>141195.54</v>
      </c>
      <c r="I241" s="46"/>
      <c r="J241" s="46">
        <f>Data_Drop_CurrentYear!I236</f>
        <v>177643.47</v>
      </c>
      <c r="K241" s="46"/>
      <c r="L241" s="46">
        <f>Data_Drop_CurrentYear!J236</f>
        <v>516374.33</v>
      </c>
      <c r="M241" s="46"/>
      <c r="N241" s="46">
        <f>Data_Drop_CurrentYear!K236</f>
        <v>991839.9</v>
      </c>
      <c r="O241" s="46"/>
      <c r="P241" s="46">
        <f>Data_Drop_CurrentYear!L236</f>
        <v>936.05</v>
      </c>
      <c r="Q241" s="92"/>
      <c r="R241" s="93">
        <f t="shared" si="4"/>
        <v>1.9207769294031327</v>
      </c>
    </row>
    <row r="242" spans="1:18" x14ac:dyDescent="0.2">
      <c r="A242" s="41"/>
      <c r="B242" s="41" t="str">
        <f>Data_Drop_CurrentYear!C237</f>
        <v>Remsen-Union</v>
      </c>
      <c r="C242" s="41"/>
      <c r="D242" s="37">
        <f>Data_Drop_CurrentYear!F237</f>
        <v>317</v>
      </c>
      <c r="E242" s="37"/>
      <c r="F242" s="37">
        <f>Data_Drop_CurrentYear!G237</f>
        <v>291.10000000000002</v>
      </c>
      <c r="G242" s="37"/>
      <c r="H242" s="36">
        <f>Data_Drop_CurrentYear!H237</f>
        <v>176341.76000000001</v>
      </c>
      <c r="I242" s="36"/>
      <c r="J242" s="36">
        <f>Data_Drop_CurrentYear!I237</f>
        <v>225760.59</v>
      </c>
      <c r="K242" s="36"/>
      <c r="L242" s="36">
        <f>Data_Drop_CurrentYear!J237</f>
        <v>151122</v>
      </c>
      <c r="M242" s="36"/>
      <c r="N242" s="36">
        <f>Data_Drop_CurrentYear!K237</f>
        <v>369303.08</v>
      </c>
      <c r="O242" s="36"/>
      <c r="P242" s="36">
        <f>Data_Drop_CurrentYear!L237</f>
        <v>1164.99</v>
      </c>
      <c r="R242" s="88">
        <f t="shared" si="4"/>
        <v>2.4437413480499202</v>
      </c>
    </row>
    <row r="243" spans="1:18" x14ac:dyDescent="0.2">
      <c r="A243" s="41"/>
      <c r="B243" s="41" t="str">
        <f>Data_Drop_CurrentYear!C238</f>
        <v>Riceville</v>
      </c>
      <c r="C243" s="41"/>
      <c r="D243" s="37">
        <f>Data_Drop_CurrentYear!F238</f>
        <v>344.2</v>
      </c>
      <c r="E243" s="37"/>
      <c r="F243" s="37">
        <f>Data_Drop_CurrentYear!G238</f>
        <v>399.2</v>
      </c>
      <c r="G243" s="37"/>
      <c r="H243" s="36">
        <f>Data_Drop_CurrentYear!H238</f>
        <v>302918.90999999997</v>
      </c>
      <c r="I243" s="36"/>
      <c r="J243" s="36">
        <f>Data_Drop_CurrentYear!I238</f>
        <v>349240.77</v>
      </c>
      <c r="K243" s="36"/>
      <c r="L243" s="36">
        <f>Data_Drop_CurrentYear!J238</f>
        <v>167127.48000000001</v>
      </c>
      <c r="M243" s="36"/>
      <c r="N243" s="36">
        <f>Data_Drop_CurrentYear!K238</f>
        <v>1008548.5</v>
      </c>
      <c r="O243" s="36"/>
      <c r="P243" s="36">
        <f>Data_Drop_CurrentYear!L238</f>
        <v>2930.12</v>
      </c>
      <c r="R243" s="88">
        <f t="shared" si="4"/>
        <v>6.034606038456392</v>
      </c>
    </row>
    <row r="244" spans="1:18" x14ac:dyDescent="0.2">
      <c r="A244" s="41"/>
      <c r="B244" s="41" t="str">
        <f>Data_Drop_CurrentYear!C239</f>
        <v>River Valley</v>
      </c>
      <c r="C244" s="41"/>
      <c r="D244" s="37">
        <f>Data_Drop_CurrentYear!F239</f>
        <v>371.1</v>
      </c>
      <c r="E244" s="37"/>
      <c r="F244" s="37">
        <f>Data_Drop_CurrentYear!G239</f>
        <v>292.10000000000002</v>
      </c>
      <c r="G244" s="37"/>
      <c r="H244" s="36">
        <f>Data_Drop_CurrentYear!H239</f>
        <v>430349.93</v>
      </c>
      <c r="I244" s="36"/>
      <c r="J244" s="36">
        <f>Data_Drop_CurrentYear!I239</f>
        <v>435440.02</v>
      </c>
      <c r="K244" s="36"/>
      <c r="L244" s="36">
        <f>Data_Drop_CurrentYear!J239</f>
        <v>293220.61</v>
      </c>
      <c r="M244" s="36"/>
      <c r="N244" s="36">
        <f>Data_Drop_CurrentYear!K239</f>
        <v>1611158.77</v>
      </c>
      <c r="O244" s="36"/>
      <c r="P244" s="36">
        <f>Data_Drop_CurrentYear!L239</f>
        <v>4341.58</v>
      </c>
      <c r="R244" s="88">
        <f t="shared" si="4"/>
        <v>5.4946982410274643</v>
      </c>
    </row>
    <row r="245" spans="1:18" x14ac:dyDescent="0.2">
      <c r="A245" s="41"/>
      <c r="B245" s="41" t="str">
        <f>Data_Drop_CurrentYear!C240</f>
        <v>Riverside</v>
      </c>
      <c r="C245" s="41"/>
      <c r="D245" s="37">
        <f>Data_Drop_CurrentYear!F240</f>
        <v>710.4</v>
      </c>
      <c r="E245" s="37"/>
      <c r="F245" s="37">
        <f>Data_Drop_CurrentYear!G240</f>
        <v>638</v>
      </c>
      <c r="G245" s="37"/>
      <c r="H245" s="36">
        <f>Data_Drop_CurrentYear!H240</f>
        <v>502321.48</v>
      </c>
      <c r="I245" s="36"/>
      <c r="J245" s="36">
        <f>Data_Drop_CurrentYear!I240</f>
        <v>505351.24</v>
      </c>
      <c r="K245" s="36"/>
      <c r="L245" s="36">
        <f>Data_Drop_CurrentYear!J240</f>
        <v>433557.94</v>
      </c>
      <c r="M245" s="36"/>
      <c r="N245" s="36">
        <f>Data_Drop_CurrentYear!K240</f>
        <v>160853.66</v>
      </c>
      <c r="O245" s="36"/>
      <c r="P245" s="36">
        <f>Data_Drop_CurrentYear!L240</f>
        <v>226.43</v>
      </c>
      <c r="R245" s="88">
        <f t="shared" si="4"/>
        <v>0.37100845160395401</v>
      </c>
    </row>
    <row r="246" spans="1:18" x14ac:dyDescent="0.2">
      <c r="A246" s="44"/>
      <c r="B246" s="44" t="str">
        <f>Data_Drop_CurrentYear!C241</f>
        <v>Rock Valley</v>
      </c>
      <c r="C246" s="44"/>
      <c r="D246" s="45">
        <f>Data_Drop_CurrentYear!F241</f>
        <v>820.8</v>
      </c>
      <c r="E246" s="45"/>
      <c r="F246" s="45">
        <f>Data_Drop_CurrentYear!G241</f>
        <v>882.8</v>
      </c>
      <c r="G246" s="45"/>
      <c r="H246" s="46">
        <f>Data_Drop_CurrentYear!H241</f>
        <v>368009.12</v>
      </c>
      <c r="I246" s="46"/>
      <c r="J246" s="46">
        <f>Data_Drop_CurrentYear!I241</f>
        <v>381747.68</v>
      </c>
      <c r="K246" s="46"/>
      <c r="L246" s="46">
        <f>Data_Drop_CurrentYear!J241</f>
        <v>204351.05</v>
      </c>
      <c r="M246" s="46"/>
      <c r="N246" s="46">
        <f>Data_Drop_CurrentYear!K241</f>
        <v>574827.61</v>
      </c>
      <c r="O246" s="46"/>
      <c r="P246" s="46">
        <f>Data_Drop_CurrentYear!L241</f>
        <v>700.33</v>
      </c>
      <c r="Q246" s="92"/>
      <c r="R246" s="93">
        <f t="shared" si="4"/>
        <v>2.812941797950145</v>
      </c>
    </row>
    <row r="247" spans="1:18" x14ac:dyDescent="0.2">
      <c r="A247" s="41"/>
      <c r="B247" s="41" t="str">
        <f>Data_Drop_CurrentYear!C242</f>
        <v>Roland-Story</v>
      </c>
      <c r="C247" s="41"/>
      <c r="D247" s="37">
        <f>Data_Drop_CurrentYear!F242</f>
        <v>983.2</v>
      </c>
      <c r="E247" s="37"/>
      <c r="F247" s="37">
        <f>Data_Drop_CurrentYear!G242</f>
        <v>1063.9000000000001</v>
      </c>
      <c r="G247" s="37"/>
      <c r="H247" s="36">
        <f>Data_Drop_CurrentYear!H242</f>
        <v>650447.31999999995</v>
      </c>
      <c r="I247" s="36"/>
      <c r="J247" s="36">
        <f>Data_Drop_CurrentYear!I242</f>
        <v>664232.31000000006</v>
      </c>
      <c r="K247" s="36"/>
      <c r="L247" s="36">
        <f>Data_Drop_CurrentYear!J242</f>
        <v>488731.86</v>
      </c>
      <c r="M247" s="36"/>
      <c r="N247" s="36">
        <f>Data_Drop_CurrentYear!K242</f>
        <v>688463.13</v>
      </c>
      <c r="O247" s="36"/>
      <c r="P247" s="36">
        <f>Data_Drop_CurrentYear!L242</f>
        <v>700.23</v>
      </c>
      <c r="R247" s="88">
        <f t="shared" si="4"/>
        <v>1.408672497839613</v>
      </c>
    </row>
    <row r="248" spans="1:18" x14ac:dyDescent="0.2">
      <c r="A248" s="41"/>
      <c r="B248" s="41" t="str">
        <f>Data_Drop_CurrentYear!C243</f>
        <v>Rudd-Rockford-Marble Rock</v>
      </c>
      <c r="C248" s="41"/>
      <c r="D248" s="37">
        <f>Data_Drop_CurrentYear!F243</f>
        <v>420</v>
      </c>
      <c r="E248" s="37"/>
      <c r="F248" s="37">
        <f>Data_Drop_CurrentYear!G243</f>
        <v>379</v>
      </c>
      <c r="G248" s="37"/>
      <c r="H248" s="36">
        <f>Data_Drop_CurrentYear!H243</f>
        <v>402101.83</v>
      </c>
      <c r="I248" s="36"/>
      <c r="J248" s="36">
        <f>Data_Drop_CurrentYear!I243</f>
        <v>467022.09</v>
      </c>
      <c r="K248" s="36"/>
      <c r="L248" s="36">
        <f>Data_Drop_CurrentYear!J243</f>
        <v>162841.43</v>
      </c>
      <c r="M248" s="36"/>
      <c r="N248" s="36">
        <f>Data_Drop_CurrentYear!K243</f>
        <v>360986.27</v>
      </c>
      <c r="O248" s="36"/>
      <c r="P248" s="36">
        <f>Data_Drop_CurrentYear!L243</f>
        <v>859.49</v>
      </c>
      <c r="R248" s="88">
        <f t="shared" si="4"/>
        <v>2.2167962415952749</v>
      </c>
    </row>
    <row r="249" spans="1:18" x14ac:dyDescent="0.2">
      <c r="A249" s="41"/>
      <c r="B249" s="41" t="str">
        <f>Data_Drop_CurrentYear!C244</f>
        <v>Ruthven-Ayrshire</v>
      </c>
      <c r="C249" s="41"/>
      <c r="D249" s="37">
        <f>Data_Drop_CurrentYear!F244</f>
        <v>177</v>
      </c>
      <c r="E249" s="37"/>
      <c r="F249" s="37">
        <f>Data_Drop_CurrentYear!G244</f>
        <v>143</v>
      </c>
      <c r="G249" s="37"/>
      <c r="H249" s="36">
        <f>Data_Drop_CurrentYear!H244</f>
        <v>260763.03</v>
      </c>
      <c r="I249" s="36"/>
      <c r="J249" s="36">
        <f>Data_Drop_CurrentYear!I244</f>
        <v>272189.07</v>
      </c>
      <c r="K249" s="36"/>
      <c r="L249" s="36">
        <f>Data_Drop_CurrentYear!J244</f>
        <v>198797.62</v>
      </c>
      <c r="M249" s="36"/>
      <c r="N249" s="36">
        <f>Data_Drop_CurrentYear!K244</f>
        <v>740302.08</v>
      </c>
      <c r="O249" s="36"/>
      <c r="P249" s="36">
        <f>Data_Drop_CurrentYear!L244</f>
        <v>4182.5</v>
      </c>
      <c r="R249" s="88">
        <f t="shared" si="4"/>
        <v>3.7238981030054585</v>
      </c>
    </row>
    <row r="250" spans="1:18" x14ac:dyDescent="0.2">
      <c r="A250" s="41"/>
      <c r="B250" s="41" t="str">
        <f>Data_Drop_CurrentYear!C245</f>
        <v>Saydel</v>
      </c>
      <c r="C250" s="41"/>
      <c r="D250" s="37">
        <f>Data_Drop_CurrentYear!F245</f>
        <v>1023</v>
      </c>
      <c r="E250" s="37"/>
      <c r="F250" s="37">
        <f>Data_Drop_CurrentYear!G245</f>
        <v>1296.0999999999999</v>
      </c>
      <c r="G250" s="37"/>
      <c r="H250" s="36">
        <f>Data_Drop_CurrentYear!H245</f>
        <v>320998.25</v>
      </c>
      <c r="I250" s="36"/>
      <c r="J250" s="36">
        <f>Data_Drop_CurrentYear!I245</f>
        <v>335763.22</v>
      </c>
      <c r="K250" s="36"/>
      <c r="L250" s="36">
        <f>Data_Drop_CurrentYear!J245</f>
        <v>997058.43</v>
      </c>
      <c r="M250" s="36"/>
      <c r="N250" s="36">
        <f>Data_Drop_CurrentYear!K245</f>
        <v>231984.31</v>
      </c>
      <c r="O250" s="36"/>
      <c r="P250" s="36">
        <f>Data_Drop_CurrentYear!L245</f>
        <v>226.77</v>
      </c>
      <c r="R250" s="88">
        <f t="shared" si="4"/>
        <v>0.23266872133060446</v>
      </c>
    </row>
    <row r="251" spans="1:18" x14ac:dyDescent="0.2">
      <c r="A251" s="44"/>
      <c r="B251" s="44" t="str">
        <f>Data_Drop_CurrentYear!C246</f>
        <v>Schaller-Crestland</v>
      </c>
      <c r="C251" s="44"/>
      <c r="D251" s="45">
        <f>Data_Drop_CurrentYear!F246</f>
        <v>365</v>
      </c>
      <c r="E251" s="45"/>
      <c r="F251" s="45">
        <f>Data_Drop_CurrentYear!G246</f>
        <v>286</v>
      </c>
      <c r="G251" s="45"/>
      <c r="H251" s="46">
        <f>Data_Drop_CurrentYear!H246</f>
        <v>251343.5</v>
      </c>
      <c r="I251" s="46"/>
      <c r="J251" s="46">
        <f>Data_Drop_CurrentYear!I246</f>
        <v>284198.48</v>
      </c>
      <c r="K251" s="46"/>
      <c r="L251" s="46">
        <f>Data_Drop_CurrentYear!J246</f>
        <v>310056.40999999997</v>
      </c>
      <c r="M251" s="46"/>
      <c r="N251" s="46">
        <f>Data_Drop_CurrentYear!K246</f>
        <v>2005732.01</v>
      </c>
      <c r="O251" s="46"/>
      <c r="P251" s="46">
        <f>Data_Drop_CurrentYear!L246</f>
        <v>5495.16</v>
      </c>
      <c r="Q251" s="92"/>
      <c r="R251" s="93">
        <f t="shared" si="4"/>
        <v>6.4689261221853149</v>
      </c>
    </row>
    <row r="252" spans="1:18" x14ac:dyDescent="0.2">
      <c r="A252" s="41"/>
      <c r="B252" s="41" t="str">
        <f>Data_Drop_CurrentYear!C247</f>
        <v>Schleswig</v>
      </c>
      <c r="C252" s="41"/>
      <c r="D252" s="37">
        <f>Data_Drop_CurrentYear!F247</f>
        <v>238</v>
      </c>
      <c r="E252" s="37"/>
      <c r="F252" s="37">
        <f>Data_Drop_CurrentYear!G247</f>
        <v>130.30000000000001</v>
      </c>
      <c r="G252" s="37"/>
      <c r="H252" s="36">
        <f>Data_Drop_CurrentYear!H247</f>
        <v>25010.39</v>
      </c>
      <c r="I252" s="36"/>
      <c r="J252" s="36">
        <f>Data_Drop_CurrentYear!I247</f>
        <v>25358.639999999999</v>
      </c>
      <c r="K252" s="36"/>
      <c r="L252" s="36">
        <f>Data_Drop_CurrentYear!J247</f>
        <v>68156.72</v>
      </c>
      <c r="M252" s="36"/>
      <c r="N252" s="36">
        <f>Data_Drop_CurrentYear!K247</f>
        <v>127637.37</v>
      </c>
      <c r="O252" s="36"/>
      <c r="P252" s="36">
        <f>Data_Drop_CurrentYear!L247</f>
        <v>536.29</v>
      </c>
      <c r="R252" s="88">
        <f t="shared" si="4"/>
        <v>1.8727041148693775</v>
      </c>
    </row>
    <row r="253" spans="1:18" x14ac:dyDescent="0.2">
      <c r="A253" s="41"/>
      <c r="B253" s="41" t="str">
        <f>Data_Drop_CurrentYear!C248</f>
        <v>Sergeant Bluff-Luton</v>
      </c>
      <c r="C253" s="41"/>
      <c r="D253" s="37">
        <f>Data_Drop_CurrentYear!F248</f>
        <v>1437.7</v>
      </c>
      <c r="E253" s="37"/>
      <c r="F253" s="37">
        <f>Data_Drop_CurrentYear!G248</f>
        <v>1692.1</v>
      </c>
      <c r="G253" s="37"/>
      <c r="H253" s="36">
        <f>Data_Drop_CurrentYear!H248</f>
        <v>1308432.06</v>
      </c>
      <c r="I253" s="36"/>
      <c r="J253" s="36">
        <f>Data_Drop_CurrentYear!I248</f>
        <v>1336510.72</v>
      </c>
      <c r="K253" s="36"/>
      <c r="L253" s="36">
        <f>Data_Drop_CurrentYear!J248</f>
        <v>1233631.3999999999</v>
      </c>
      <c r="M253" s="36"/>
      <c r="N253" s="36">
        <f>Data_Drop_CurrentYear!K248</f>
        <v>1319845.75</v>
      </c>
      <c r="O253" s="36"/>
      <c r="P253" s="36">
        <f>Data_Drop_CurrentYear!L248</f>
        <v>918.03</v>
      </c>
      <c r="R253" s="88">
        <f t="shared" si="4"/>
        <v>1.0698866371267788</v>
      </c>
    </row>
    <row r="254" spans="1:18" x14ac:dyDescent="0.2">
      <c r="A254" s="41"/>
      <c r="B254" s="41" t="str">
        <f>Data_Drop_CurrentYear!C249</f>
        <v>Seymour</v>
      </c>
      <c r="C254" s="41"/>
      <c r="D254" s="37">
        <f>Data_Drop_CurrentYear!F249</f>
        <v>233.2</v>
      </c>
      <c r="E254" s="37"/>
      <c r="F254" s="37">
        <f>Data_Drop_CurrentYear!G249</f>
        <v>192</v>
      </c>
      <c r="G254" s="37"/>
      <c r="H254" s="36">
        <f>Data_Drop_CurrentYear!H249</f>
        <v>173020.21</v>
      </c>
      <c r="I254" s="36"/>
      <c r="J254" s="36">
        <f>Data_Drop_CurrentYear!I249</f>
        <v>178782.45</v>
      </c>
      <c r="K254" s="36"/>
      <c r="L254" s="36">
        <f>Data_Drop_CurrentYear!J249</f>
        <v>112421.69</v>
      </c>
      <c r="M254" s="36"/>
      <c r="N254" s="36">
        <f>Data_Drop_CurrentYear!K249</f>
        <v>291666.86</v>
      </c>
      <c r="O254" s="36"/>
      <c r="P254" s="36">
        <f>Data_Drop_CurrentYear!L249</f>
        <v>1250.72</v>
      </c>
      <c r="R254" s="88">
        <f t="shared" si="4"/>
        <v>2.5944002442944951</v>
      </c>
    </row>
    <row r="255" spans="1:18" x14ac:dyDescent="0.2">
      <c r="A255" s="41"/>
      <c r="B255" s="41" t="str">
        <f>Data_Drop_CurrentYear!C250</f>
        <v>Sheldon</v>
      </c>
      <c r="C255" s="41"/>
      <c r="D255" s="37">
        <f>Data_Drop_CurrentYear!F250</f>
        <v>1122.7</v>
      </c>
      <c r="E255" s="37"/>
      <c r="F255" s="37">
        <f>Data_Drop_CurrentYear!G250</f>
        <v>1127.7</v>
      </c>
      <c r="G255" s="37"/>
      <c r="H255" s="36">
        <f>Data_Drop_CurrentYear!H250</f>
        <v>626273.81999999995</v>
      </c>
      <c r="I255" s="36"/>
      <c r="J255" s="36">
        <f>Data_Drop_CurrentYear!I250</f>
        <v>690640.36</v>
      </c>
      <c r="K255" s="36"/>
      <c r="L255" s="36">
        <f>Data_Drop_CurrentYear!J250</f>
        <v>396070</v>
      </c>
      <c r="M255" s="36"/>
      <c r="N255" s="36">
        <f>Data_Drop_CurrentYear!K250</f>
        <v>1702354.42</v>
      </c>
      <c r="O255" s="36"/>
      <c r="P255" s="36">
        <f>Data_Drop_CurrentYear!L250</f>
        <v>1516.3</v>
      </c>
      <c r="R255" s="88">
        <f t="shared" si="4"/>
        <v>4.2981150301714344</v>
      </c>
    </row>
    <row r="256" spans="1:18" x14ac:dyDescent="0.2">
      <c r="A256" s="44"/>
      <c r="B256" s="44" t="str">
        <f>Data_Drop_CurrentYear!C251</f>
        <v>Shenandoah</v>
      </c>
      <c r="C256" s="44"/>
      <c r="D256" s="45">
        <f>Data_Drop_CurrentYear!F251</f>
        <v>1057</v>
      </c>
      <c r="E256" s="45"/>
      <c r="F256" s="45">
        <f>Data_Drop_CurrentYear!G251</f>
        <v>1057.7</v>
      </c>
      <c r="G256" s="45"/>
      <c r="H256" s="46">
        <f>Data_Drop_CurrentYear!H251</f>
        <v>355103.41</v>
      </c>
      <c r="I256" s="46"/>
      <c r="J256" s="46">
        <f>Data_Drop_CurrentYear!I251</f>
        <v>426815.42</v>
      </c>
      <c r="K256" s="46"/>
      <c r="L256" s="46">
        <f>Data_Drop_CurrentYear!J251</f>
        <v>673800.19</v>
      </c>
      <c r="M256" s="46"/>
      <c r="N256" s="46">
        <f>Data_Drop_CurrentYear!K251</f>
        <v>933114.46</v>
      </c>
      <c r="O256" s="46"/>
      <c r="P256" s="46">
        <f>Data_Drop_CurrentYear!L251</f>
        <v>882.8</v>
      </c>
      <c r="Q256" s="92"/>
      <c r="R256" s="93">
        <f t="shared" si="4"/>
        <v>1.3848533643185823</v>
      </c>
    </row>
    <row r="257" spans="1:18" x14ac:dyDescent="0.2">
      <c r="A257" s="41"/>
      <c r="B257" s="41" t="str">
        <f>Data_Drop_CurrentYear!C252</f>
        <v>Sibley-Ocheyedan</v>
      </c>
      <c r="C257" s="41"/>
      <c r="D257" s="37">
        <f>Data_Drop_CurrentYear!F252</f>
        <v>648.79999999999995</v>
      </c>
      <c r="E257" s="37"/>
      <c r="F257" s="37">
        <f>Data_Drop_CurrentYear!G252</f>
        <v>649.79999999999995</v>
      </c>
      <c r="G257" s="37"/>
      <c r="H257" s="36">
        <f>Data_Drop_CurrentYear!H252</f>
        <v>420979.54</v>
      </c>
      <c r="I257" s="36"/>
      <c r="J257" s="36">
        <f>Data_Drop_CurrentYear!I252</f>
        <v>429068.22</v>
      </c>
      <c r="K257" s="36"/>
      <c r="L257" s="36">
        <f>Data_Drop_CurrentYear!J252</f>
        <v>633353.79</v>
      </c>
      <c r="M257" s="36"/>
      <c r="N257" s="36">
        <f>Data_Drop_CurrentYear!K252</f>
        <v>321934.83</v>
      </c>
      <c r="O257" s="36"/>
      <c r="P257" s="36">
        <f>Data_Drop_CurrentYear!L252</f>
        <v>496.2</v>
      </c>
      <c r="R257" s="88">
        <f t="shared" si="4"/>
        <v>0.50830173448555505</v>
      </c>
    </row>
    <row r="258" spans="1:18" x14ac:dyDescent="0.2">
      <c r="A258" s="41"/>
      <c r="B258" s="41" t="str">
        <f>Data_Drop_CurrentYear!C253</f>
        <v>Sidney</v>
      </c>
      <c r="C258" s="41"/>
      <c r="D258" s="37">
        <f>Data_Drop_CurrentYear!F253</f>
        <v>389</v>
      </c>
      <c r="E258" s="37"/>
      <c r="F258" s="37">
        <f>Data_Drop_CurrentYear!G253</f>
        <v>438</v>
      </c>
      <c r="G258" s="37"/>
      <c r="H258" s="36">
        <f>Data_Drop_CurrentYear!H253</f>
        <v>301011.40999999997</v>
      </c>
      <c r="I258" s="36"/>
      <c r="J258" s="36">
        <f>Data_Drop_CurrentYear!I253</f>
        <v>431276.76</v>
      </c>
      <c r="K258" s="36"/>
      <c r="L258" s="36">
        <f>Data_Drop_CurrentYear!J253</f>
        <v>248442.96</v>
      </c>
      <c r="M258" s="36"/>
      <c r="N258" s="36">
        <f>Data_Drop_CurrentYear!K253</f>
        <v>378195.49</v>
      </c>
      <c r="O258" s="36"/>
      <c r="P258" s="36">
        <f>Data_Drop_CurrentYear!L253</f>
        <v>972.22</v>
      </c>
      <c r="R258" s="88">
        <f t="shared" si="4"/>
        <v>1.5222628566331684</v>
      </c>
    </row>
    <row r="259" spans="1:18" x14ac:dyDescent="0.2">
      <c r="A259" s="41"/>
      <c r="B259" s="41" t="str">
        <f>Data_Drop_CurrentYear!C254</f>
        <v>Sigourney</v>
      </c>
      <c r="C259" s="41"/>
      <c r="D259" s="37">
        <f>Data_Drop_CurrentYear!F254</f>
        <v>564.29999999999995</v>
      </c>
      <c r="E259" s="37"/>
      <c r="F259" s="37">
        <f>Data_Drop_CurrentYear!G254</f>
        <v>561</v>
      </c>
      <c r="G259" s="37"/>
      <c r="H259" s="36" t="str">
        <f>Data_Drop_CurrentYear!H254</f>
        <v>.</v>
      </c>
      <c r="I259" s="36"/>
      <c r="J259" s="36">
        <f>Data_Drop_CurrentYear!I254</f>
        <v>908.02</v>
      </c>
      <c r="K259" s="36"/>
      <c r="L259" s="36">
        <f>Data_Drop_CurrentYear!J254</f>
        <v>191556.94</v>
      </c>
      <c r="M259" s="36"/>
      <c r="N259" s="36">
        <f>Data_Drop_CurrentYear!K254</f>
        <v>592622.98</v>
      </c>
      <c r="O259" s="36"/>
      <c r="P259" s="36">
        <f>Data_Drop_CurrentYear!L254</f>
        <v>1050.19</v>
      </c>
      <c r="R259" s="88">
        <f t="shared" si="4"/>
        <v>3.0937170952929192</v>
      </c>
    </row>
    <row r="260" spans="1:18" x14ac:dyDescent="0.2">
      <c r="A260" s="41"/>
      <c r="B260" s="41" t="str">
        <f>Data_Drop_CurrentYear!C255</f>
        <v>Sioux Center</v>
      </c>
      <c r="C260" s="41"/>
      <c r="D260" s="37">
        <f>Data_Drop_CurrentYear!F255</f>
        <v>1493.5</v>
      </c>
      <c r="E260" s="37"/>
      <c r="F260" s="37">
        <f>Data_Drop_CurrentYear!G255</f>
        <v>1581.5</v>
      </c>
      <c r="G260" s="37"/>
      <c r="H260" s="36">
        <f>Data_Drop_CurrentYear!H255</f>
        <v>725619.36</v>
      </c>
      <c r="I260" s="36"/>
      <c r="J260" s="36">
        <f>Data_Drop_CurrentYear!I255</f>
        <v>765901.81</v>
      </c>
      <c r="K260" s="36"/>
      <c r="L260" s="36">
        <f>Data_Drop_CurrentYear!J255</f>
        <v>334543.05</v>
      </c>
      <c r="M260" s="36"/>
      <c r="N260" s="36">
        <f>Data_Drop_CurrentYear!K255</f>
        <v>682789.68</v>
      </c>
      <c r="O260" s="36"/>
      <c r="P260" s="36">
        <f>Data_Drop_CurrentYear!L255</f>
        <v>457.17</v>
      </c>
      <c r="R260" s="88">
        <f t="shared" si="4"/>
        <v>2.0409620824584462</v>
      </c>
    </row>
    <row r="261" spans="1:18" x14ac:dyDescent="0.2">
      <c r="A261" s="44"/>
      <c r="B261" s="44" t="str">
        <f>Data_Drop_CurrentYear!C256</f>
        <v>Sioux Central</v>
      </c>
      <c r="C261" s="44"/>
      <c r="D261" s="45">
        <f>Data_Drop_CurrentYear!F256</f>
        <v>436</v>
      </c>
      <c r="E261" s="45"/>
      <c r="F261" s="45">
        <f>Data_Drop_CurrentYear!G256</f>
        <v>605</v>
      </c>
      <c r="G261" s="45"/>
      <c r="H261" s="46">
        <f>Data_Drop_CurrentYear!H256</f>
        <v>301425.65000000002</v>
      </c>
      <c r="I261" s="46"/>
      <c r="J261" s="46">
        <f>Data_Drop_CurrentYear!I256</f>
        <v>304050.98</v>
      </c>
      <c r="K261" s="46"/>
      <c r="L261" s="46">
        <f>Data_Drop_CurrentYear!J256</f>
        <v>352466.52</v>
      </c>
      <c r="M261" s="46"/>
      <c r="N261" s="46">
        <f>Data_Drop_CurrentYear!K256</f>
        <v>912214.29</v>
      </c>
      <c r="O261" s="46"/>
      <c r="P261" s="46">
        <f>Data_Drop_CurrentYear!L256</f>
        <v>2092.23</v>
      </c>
      <c r="Q261" s="92"/>
      <c r="R261" s="93">
        <f t="shared" si="4"/>
        <v>2.5880877707193295</v>
      </c>
    </row>
    <row r="262" spans="1:18" x14ac:dyDescent="0.2">
      <c r="A262" s="41"/>
      <c r="B262" s="41" t="str">
        <f>Data_Drop_CurrentYear!C257</f>
        <v>Sioux City</v>
      </c>
      <c r="C262" s="41"/>
      <c r="D262" s="37">
        <f>Data_Drop_CurrentYear!F257</f>
        <v>14588.6</v>
      </c>
      <c r="E262" s="37"/>
      <c r="F262" s="37">
        <f>Data_Drop_CurrentYear!G257</f>
        <v>13994.2</v>
      </c>
      <c r="G262" s="37"/>
      <c r="H262" s="36">
        <f>Data_Drop_CurrentYear!H257</f>
        <v>4542898.46</v>
      </c>
      <c r="I262" s="36"/>
      <c r="J262" s="36">
        <f>Data_Drop_CurrentYear!I257</f>
        <v>4651026.87</v>
      </c>
      <c r="K262" s="36"/>
      <c r="L262" s="36">
        <f>Data_Drop_CurrentYear!J257</f>
        <v>5278782.18</v>
      </c>
      <c r="M262" s="36"/>
      <c r="N262" s="36">
        <f>Data_Drop_CurrentYear!K257</f>
        <v>5486658.5899999999</v>
      </c>
      <c r="O262" s="36"/>
      <c r="P262" s="36">
        <f>Data_Drop_CurrentYear!L257</f>
        <v>376.09</v>
      </c>
      <c r="R262" s="88">
        <f t="shared" si="4"/>
        <v>1.039379615015674</v>
      </c>
    </row>
    <row r="263" spans="1:18" x14ac:dyDescent="0.2">
      <c r="A263" s="41"/>
      <c r="B263" s="41" t="str">
        <f>Data_Drop_CurrentYear!C258</f>
        <v>Solon</v>
      </c>
      <c r="C263" s="41"/>
      <c r="D263" s="37">
        <f>Data_Drop_CurrentYear!F258</f>
        <v>1442.4</v>
      </c>
      <c r="E263" s="37"/>
      <c r="F263" s="37">
        <f>Data_Drop_CurrentYear!G258</f>
        <v>1439.6</v>
      </c>
      <c r="G263" s="37"/>
      <c r="H263" s="36">
        <f>Data_Drop_CurrentYear!H258</f>
        <v>747859.81</v>
      </c>
      <c r="I263" s="36"/>
      <c r="J263" s="36">
        <f>Data_Drop_CurrentYear!I258</f>
        <v>776904.89</v>
      </c>
      <c r="K263" s="36"/>
      <c r="L263" s="36">
        <f>Data_Drop_CurrentYear!J258</f>
        <v>487521.93</v>
      </c>
      <c r="M263" s="36"/>
      <c r="N263" s="36">
        <f>Data_Drop_CurrentYear!K258</f>
        <v>1063043.17</v>
      </c>
      <c r="O263" s="36"/>
      <c r="P263" s="36">
        <f>Data_Drop_CurrentYear!L258</f>
        <v>737</v>
      </c>
      <c r="R263" s="88">
        <f t="shared" si="4"/>
        <v>2.180503285257342</v>
      </c>
    </row>
    <row r="264" spans="1:18" x14ac:dyDescent="0.2">
      <c r="A264" s="41"/>
      <c r="B264" s="41" t="str">
        <f>Data_Drop_CurrentYear!C259</f>
        <v>South Central Calhoun</v>
      </c>
      <c r="C264" s="41"/>
      <c r="D264" s="37">
        <f>Data_Drop_CurrentYear!F259</f>
        <v>926.1</v>
      </c>
      <c r="E264" s="37"/>
      <c r="F264" s="37">
        <f>Data_Drop_CurrentYear!G259</f>
        <v>849.3</v>
      </c>
      <c r="G264" s="37"/>
      <c r="H264" s="36">
        <f>Data_Drop_CurrentYear!H259</f>
        <v>700312.84</v>
      </c>
      <c r="I264" s="36"/>
      <c r="J264" s="36">
        <f>Data_Drop_CurrentYear!I259</f>
        <v>722872.36</v>
      </c>
      <c r="K264" s="36"/>
      <c r="L264" s="36">
        <f>Data_Drop_CurrentYear!J259</f>
        <v>515442.15</v>
      </c>
      <c r="M264" s="36"/>
      <c r="N264" s="36">
        <f>Data_Drop_CurrentYear!K259</f>
        <v>905496.66</v>
      </c>
      <c r="O264" s="36"/>
      <c r="P264" s="36">
        <f>Data_Drop_CurrentYear!L259</f>
        <v>977.75</v>
      </c>
      <c r="R264" s="88">
        <f t="shared" si="4"/>
        <v>1.7567377056765729</v>
      </c>
    </row>
    <row r="265" spans="1:18" x14ac:dyDescent="0.2">
      <c r="A265" s="41"/>
      <c r="B265" s="41" t="str">
        <f>Data_Drop_CurrentYear!C260</f>
        <v>South Hamilton</v>
      </c>
      <c r="C265" s="41"/>
      <c r="D265" s="37">
        <f>Data_Drop_CurrentYear!F260</f>
        <v>608.5</v>
      </c>
      <c r="E265" s="37"/>
      <c r="F265" s="37">
        <f>Data_Drop_CurrentYear!G260</f>
        <v>656.1</v>
      </c>
      <c r="G265" s="37"/>
      <c r="H265" s="36">
        <f>Data_Drop_CurrentYear!H260</f>
        <v>652094.34</v>
      </c>
      <c r="I265" s="36"/>
      <c r="J265" s="36">
        <f>Data_Drop_CurrentYear!I260</f>
        <v>675331.6</v>
      </c>
      <c r="K265" s="36"/>
      <c r="L265" s="36">
        <f>Data_Drop_CurrentYear!J260</f>
        <v>731996.82</v>
      </c>
      <c r="M265" s="36"/>
      <c r="N265" s="36">
        <f>Data_Drop_CurrentYear!K260</f>
        <v>463190.58</v>
      </c>
      <c r="O265" s="36"/>
      <c r="P265" s="36">
        <f>Data_Drop_CurrentYear!L260</f>
        <v>761.2</v>
      </c>
      <c r="R265" s="88">
        <f t="shared" si="4"/>
        <v>0.63277676534168559</v>
      </c>
    </row>
    <row r="266" spans="1:18" x14ac:dyDescent="0.2">
      <c r="A266" s="44"/>
      <c r="B266" s="44" t="str">
        <f>Data_Drop_CurrentYear!C261</f>
        <v>South O'Brien</v>
      </c>
      <c r="C266" s="44"/>
      <c r="D266" s="45">
        <f>Data_Drop_CurrentYear!F261</f>
        <v>579</v>
      </c>
      <c r="E266" s="45"/>
      <c r="F266" s="45">
        <f>Data_Drop_CurrentYear!G261</f>
        <v>518.70000000000005</v>
      </c>
      <c r="G266" s="45"/>
      <c r="H266" s="46">
        <f>Data_Drop_CurrentYear!H261</f>
        <v>412359.5</v>
      </c>
      <c r="I266" s="46"/>
      <c r="J266" s="46">
        <f>Data_Drop_CurrentYear!I261</f>
        <v>433393.25</v>
      </c>
      <c r="K266" s="46"/>
      <c r="L266" s="46">
        <f>Data_Drop_CurrentYear!J261</f>
        <v>371345.73</v>
      </c>
      <c r="M266" s="46"/>
      <c r="N266" s="46">
        <f>Data_Drop_CurrentYear!K261</f>
        <v>513408.41</v>
      </c>
      <c r="O266" s="46"/>
      <c r="P266" s="46">
        <f>Data_Drop_CurrentYear!L261</f>
        <v>886.72</v>
      </c>
      <c r="Q266" s="92"/>
      <c r="R266" s="93">
        <f t="shared" si="4"/>
        <v>1.3825617706712288</v>
      </c>
    </row>
    <row r="267" spans="1:18" x14ac:dyDescent="0.2">
      <c r="A267" s="41"/>
      <c r="B267" s="41" t="str">
        <f>Data_Drop_CurrentYear!C262</f>
        <v>South Page</v>
      </c>
      <c r="C267" s="41"/>
      <c r="D267" s="37">
        <f>Data_Drop_CurrentYear!F262</f>
        <v>197.3</v>
      </c>
      <c r="E267" s="37"/>
      <c r="F267" s="37">
        <f>Data_Drop_CurrentYear!G262</f>
        <v>82</v>
      </c>
      <c r="G267" s="37"/>
      <c r="H267" s="36">
        <f>Data_Drop_CurrentYear!H262</f>
        <v>401224.46</v>
      </c>
      <c r="I267" s="36"/>
      <c r="J267" s="36">
        <f>Data_Drop_CurrentYear!I262</f>
        <v>402831.2</v>
      </c>
      <c r="K267" s="36"/>
      <c r="L267" s="36">
        <f>Data_Drop_CurrentYear!J262</f>
        <v>153959.51</v>
      </c>
      <c r="M267" s="36"/>
      <c r="N267" s="36">
        <f>Data_Drop_CurrentYear!K262</f>
        <v>683850.47</v>
      </c>
      <c r="O267" s="36"/>
      <c r="P267" s="36">
        <f>Data_Drop_CurrentYear!L262</f>
        <v>3466.04</v>
      </c>
      <c r="R267" s="88">
        <f t="shared" si="4"/>
        <v>4.4417553030663708</v>
      </c>
    </row>
    <row r="268" spans="1:18" x14ac:dyDescent="0.2">
      <c r="A268" s="41"/>
      <c r="B268" s="41" t="str">
        <f>Data_Drop_CurrentYear!C263</f>
        <v>South Tama</v>
      </c>
      <c r="C268" s="41"/>
      <c r="D268" s="37">
        <f>Data_Drop_CurrentYear!F263</f>
        <v>1400.5</v>
      </c>
      <c r="E268" s="37"/>
      <c r="F268" s="37">
        <f>Data_Drop_CurrentYear!G263</f>
        <v>1351</v>
      </c>
      <c r="G268" s="37"/>
      <c r="H268" s="36">
        <f>Data_Drop_CurrentYear!H263</f>
        <v>1098328.6499999999</v>
      </c>
      <c r="I268" s="36"/>
      <c r="J268" s="36">
        <f>Data_Drop_CurrentYear!I263</f>
        <v>1160963.26</v>
      </c>
      <c r="K268" s="36"/>
      <c r="L268" s="36">
        <f>Data_Drop_CurrentYear!J263</f>
        <v>851494.44</v>
      </c>
      <c r="M268" s="36"/>
      <c r="N268" s="36">
        <f>Data_Drop_CurrentYear!K263</f>
        <v>1170433.8700000001</v>
      </c>
      <c r="O268" s="36"/>
      <c r="P268" s="36">
        <f>Data_Drop_CurrentYear!L263</f>
        <v>835.73</v>
      </c>
      <c r="R268" s="88">
        <f t="shared" si="4"/>
        <v>1.3745643130682101</v>
      </c>
    </row>
    <row r="269" spans="1:18" x14ac:dyDescent="0.2">
      <c r="A269" s="41"/>
      <c r="B269" s="41" t="str">
        <f>Data_Drop_CurrentYear!C264</f>
        <v>South Winneshiek</v>
      </c>
      <c r="C269" s="41"/>
      <c r="D269" s="37">
        <f>Data_Drop_CurrentYear!F264</f>
        <v>532.9</v>
      </c>
      <c r="E269" s="37"/>
      <c r="F269" s="37">
        <f>Data_Drop_CurrentYear!G264</f>
        <v>502.1</v>
      </c>
      <c r="G269" s="37"/>
      <c r="H269" s="36">
        <f>Data_Drop_CurrentYear!H264</f>
        <v>669367.01</v>
      </c>
      <c r="I269" s="36"/>
      <c r="J269" s="36">
        <f>Data_Drop_CurrentYear!I264</f>
        <v>739040.05</v>
      </c>
      <c r="K269" s="36"/>
      <c r="L269" s="36">
        <f>Data_Drop_CurrentYear!J264</f>
        <v>233955.76</v>
      </c>
      <c r="M269" s="36"/>
      <c r="N269" s="36">
        <f>Data_Drop_CurrentYear!K264</f>
        <v>1414829.69</v>
      </c>
      <c r="O269" s="36"/>
      <c r="P269" s="36">
        <f>Data_Drop_CurrentYear!L264</f>
        <v>2654.96</v>
      </c>
      <c r="R269" s="88">
        <f t="shared" si="4"/>
        <v>6.0474240514531461</v>
      </c>
    </row>
    <row r="270" spans="1:18" x14ac:dyDescent="0.2">
      <c r="A270" s="41"/>
      <c r="B270" s="41" t="str">
        <f>Data_Drop_CurrentYear!C265</f>
        <v>Southeast Polk</v>
      </c>
      <c r="C270" s="41"/>
      <c r="D270" s="37">
        <f>Data_Drop_CurrentYear!F265</f>
        <v>7199.6</v>
      </c>
      <c r="E270" s="37"/>
      <c r="F270" s="37">
        <f>Data_Drop_CurrentYear!G265</f>
        <v>7192.6</v>
      </c>
      <c r="G270" s="37"/>
      <c r="H270" s="36">
        <f>Data_Drop_CurrentYear!H265</f>
        <v>4203053.95</v>
      </c>
      <c r="I270" s="36"/>
      <c r="J270" s="36">
        <f>Data_Drop_CurrentYear!I265</f>
        <v>4398137.71</v>
      </c>
      <c r="K270" s="36"/>
      <c r="L270" s="36">
        <f>Data_Drop_CurrentYear!J265</f>
        <v>3313513.5</v>
      </c>
      <c r="M270" s="36"/>
      <c r="N270" s="36">
        <f>Data_Drop_CurrentYear!K265</f>
        <v>1234347.1100000001</v>
      </c>
      <c r="O270" s="36"/>
      <c r="P270" s="36">
        <f>Data_Drop_CurrentYear!L265</f>
        <v>171.45</v>
      </c>
      <c r="R270" s="88">
        <f t="shared" si="4"/>
        <v>0.37251911302006169</v>
      </c>
    </row>
    <row r="271" spans="1:18" x14ac:dyDescent="0.2">
      <c r="A271" s="44"/>
      <c r="B271" s="44" t="str">
        <f>Data_Drop_CurrentYear!C266</f>
        <v>Southeast Valley</v>
      </c>
      <c r="C271" s="44"/>
      <c r="D271" s="45">
        <f>Data_Drop_CurrentYear!F266</f>
        <v>1104.5999999999999</v>
      </c>
      <c r="E271" s="45"/>
      <c r="F271" s="45">
        <f>Data_Drop_CurrentYear!G266</f>
        <v>1034.2</v>
      </c>
      <c r="G271" s="45"/>
      <c r="H271" s="46">
        <f>Data_Drop_CurrentYear!H266</f>
        <v>795050.96</v>
      </c>
      <c r="I271" s="46"/>
      <c r="J271" s="46">
        <f>Data_Drop_CurrentYear!I266</f>
        <v>817293.84</v>
      </c>
      <c r="K271" s="46"/>
      <c r="L271" s="46">
        <f>Data_Drop_CurrentYear!J266</f>
        <v>777496.13</v>
      </c>
      <c r="M271" s="46"/>
      <c r="N271" s="46">
        <f>Data_Drop_CurrentYear!K266</f>
        <v>381599.13</v>
      </c>
      <c r="O271" s="46"/>
      <c r="P271" s="46">
        <f>Data_Drop_CurrentYear!L266</f>
        <v>345.46</v>
      </c>
      <c r="Q271" s="92"/>
      <c r="R271" s="93">
        <f t="shared" si="4"/>
        <v>0.49080518252868988</v>
      </c>
    </row>
    <row r="272" spans="1:18" x14ac:dyDescent="0.2">
      <c r="A272" s="41"/>
      <c r="B272" s="41" t="str">
        <f>Data_Drop_CurrentYear!C267</f>
        <v>Southeast Warren</v>
      </c>
      <c r="C272" s="41"/>
      <c r="D272" s="37">
        <f>Data_Drop_CurrentYear!F267</f>
        <v>487.8</v>
      </c>
      <c r="E272" s="37"/>
      <c r="F272" s="37">
        <f>Data_Drop_CurrentYear!G267</f>
        <v>413.6</v>
      </c>
      <c r="G272" s="37"/>
      <c r="H272" s="36">
        <f>Data_Drop_CurrentYear!H267</f>
        <v>279930.81</v>
      </c>
      <c r="I272" s="36"/>
      <c r="J272" s="36">
        <f>Data_Drop_CurrentYear!I267</f>
        <v>294009.09000000003</v>
      </c>
      <c r="K272" s="36"/>
      <c r="L272" s="36">
        <f>Data_Drop_CurrentYear!J267</f>
        <v>259231.51</v>
      </c>
      <c r="M272" s="36"/>
      <c r="N272" s="36">
        <f>Data_Drop_CurrentYear!K267</f>
        <v>709577.42</v>
      </c>
      <c r="O272" s="36"/>
      <c r="P272" s="36">
        <f>Data_Drop_CurrentYear!L267</f>
        <v>1454.65</v>
      </c>
      <c r="R272" s="88">
        <f t="shared" si="4"/>
        <v>2.7372344511668354</v>
      </c>
    </row>
    <row r="273" spans="1:18" x14ac:dyDescent="0.2">
      <c r="A273" s="41"/>
      <c r="B273" s="41" t="str">
        <f>Data_Drop_CurrentYear!C268</f>
        <v>Spencer</v>
      </c>
      <c r="C273" s="41"/>
      <c r="D273" s="37">
        <f>Data_Drop_CurrentYear!F268</f>
        <v>2011.9</v>
      </c>
      <c r="E273" s="37"/>
      <c r="F273" s="37">
        <f>Data_Drop_CurrentYear!G268</f>
        <v>2106.9</v>
      </c>
      <c r="G273" s="37"/>
      <c r="H273" s="36">
        <f>Data_Drop_CurrentYear!H268</f>
        <v>1000083.55</v>
      </c>
      <c r="I273" s="36"/>
      <c r="J273" s="36">
        <f>Data_Drop_CurrentYear!I268</f>
        <v>1124693.73</v>
      </c>
      <c r="K273" s="36"/>
      <c r="L273" s="36">
        <f>Data_Drop_CurrentYear!J268</f>
        <v>1216453.31</v>
      </c>
      <c r="M273" s="36"/>
      <c r="N273" s="36">
        <f>Data_Drop_CurrentYear!K268</f>
        <v>1989819.79</v>
      </c>
      <c r="O273" s="36"/>
      <c r="P273" s="36">
        <f>Data_Drop_CurrentYear!L268</f>
        <v>989.03</v>
      </c>
      <c r="R273" s="88">
        <f t="shared" si="4"/>
        <v>1.6357551692633399</v>
      </c>
    </row>
    <row r="274" spans="1:18" x14ac:dyDescent="0.2">
      <c r="A274" s="41"/>
      <c r="B274" s="41" t="str">
        <f>Data_Drop_CurrentYear!C269</f>
        <v>Spirit Lake</v>
      </c>
      <c r="C274" s="41"/>
      <c r="D274" s="37">
        <f>Data_Drop_CurrentYear!F269</f>
        <v>1170.7</v>
      </c>
      <c r="E274" s="37"/>
      <c r="F274" s="37">
        <f>Data_Drop_CurrentYear!G269</f>
        <v>1246.0999999999999</v>
      </c>
      <c r="G274" s="37"/>
      <c r="H274" s="36">
        <f>Data_Drop_CurrentYear!H269</f>
        <v>964481.14</v>
      </c>
      <c r="I274" s="36"/>
      <c r="J274" s="36">
        <f>Data_Drop_CurrentYear!I269</f>
        <v>992166.95</v>
      </c>
      <c r="K274" s="36"/>
      <c r="L274" s="36">
        <f>Data_Drop_CurrentYear!J269</f>
        <v>883087.51</v>
      </c>
      <c r="M274" s="36"/>
      <c r="N274" s="36">
        <f>Data_Drop_CurrentYear!K269</f>
        <v>1401081.84</v>
      </c>
      <c r="O274" s="36"/>
      <c r="P274" s="36">
        <f>Data_Drop_CurrentYear!L269</f>
        <v>1196.79</v>
      </c>
      <c r="R274" s="88">
        <f t="shared" si="4"/>
        <v>1.5865719129013613</v>
      </c>
    </row>
    <row r="275" spans="1:18" x14ac:dyDescent="0.2">
      <c r="A275" s="41"/>
      <c r="B275" s="41" t="str">
        <f>Data_Drop_CurrentYear!C270</f>
        <v>Springville</v>
      </c>
      <c r="C275" s="41"/>
      <c r="D275" s="37">
        <f>Data_Drop_CurrentYear!F270</f>
        <v>411.1</v>
      </c>
      <c r="E275" s="37"/>
      <c r="F275" s="37">
        <f>Data_Drop_CurrentYear!G270</f>
        <v>434.9</v>
      </c>
      <c r="G275" s="37"/>
      <c r="H275" s="36">
        <f>Data_Drop_CurrentYear!H270</f>
        <v>300542.51</v>
      </c>
      <c r="I275" s="36"/>
      <c r="J275" s="36">
        <f>Data_Drop_CurrentYear!I270</f>
        <v>304956.18</v>
      </c>
      <c r="K275" s="36"/>
      <c r="L275" s="36">
        <f>Data_Drop_CurrentYear!J270</f>
        <v>307212.05</v>
      </c>
      <c r="M275" s="36"/>
      <c r="N275" s="36">
        <f>Data_Drop_CurrentYear!K270</f>
        <v>372224.49</v>
      </c>
      <c r="O275" s="36"/>
      <c r="P275" s="36">
        <f>Data_Drop_CurrentYear!L270</f>
        <v>905.44</v>
      </c>
      <c r="R275" s="88">
        <f t="shared" si="4"/>
        <v>1.2116207355798707</v>
      </c>
    </row>
    <row r="276" spans="1:18" x14ac:dyDescent="0.2">
      <c r="A276" s="44"/>
      <c r="B276" s="44" t="str">
        <f>Data_Drop_CurrentYear!C271</f>
        <v>St Ansgar</v>
      </c>
      <c r="C276" s="44"/>
      <c r="D276" s="45">
        <f>Data_Drop_CurrentYear!F271</f>
        <v>574.20000000000005</v>
      </c>
      <c r="E276" s="45"/>
      <c r="F276" s="45">
        <f>Data_Drop_CurrentYear!G271</f>
        <v>571.4</v>
      </c>
      <c r="G276" s="45"/>
      <c r="H276" s="46">
        <f>Data_Drop_CurrentYear!H271</f>
        <v>349948.13</v>
      </c>
      <c r="I276" s="46"/>
      <c r="J276" s="46">
        <f>Data_Drop_CurrentYear!I271</f>
        <v>387981.66</v>
      </c>
      <c r="K276" s="46"/>
      <c r="L276" s="46">
        <f>Data_Drop_CurrentYear!J271</f>
        <v>380513.26</v>
      </c>
      <c r="M276" s="46"/>
      <c r="N276" s="46">
        <f>Data_Drop_CurrentYear!K271</f>
        <v>931334.27</v>
      </c>
      <c r="O276" s="46"/>
      <c r="P276" s="46">
        <f>Data_Drop_CurrentYear!L271</f>
        <v>1621.97</v>
      </c>
      <c r="Q276" s="92"/>
      <c r="R276" s="93">
        <f t="shared" si="4"/>
        <v>2.4475737586648099</v>
      </c>
    </row>
    <row r="277" spans="1:18" x14ac:dyDescent="0.2">
      <c r="A277" s="41"/>
      <c r="B277" s="41" t="str">
        <f>Data_Drop_CurrentYear!C272</f>
        <v>Stanton</v>
      </c>
      <c r="C277" s="41"/>
      <c r="D277" s="37">
        <f>Data_Drop_CurrentYear!F272</f>
        <v>187.1</v>
      </c>
      <c r="E277" s="37"/>
      <c r="F277" s="37">
        <f>Data_Drop_CurrentYear!G272</f>
        <v>282.10000000000002</v>
      </c>
      <c r="G277" s="37"/>
      <c r="H277" s="36">
        <f>Data_Drop_CurrentYear!H272</f>
        <v>109970.66</v>
      </c>
      <c r="I277" s="36"/>
      <c r="J277" s="36">
        <f>Data_Drop_CurrentYear!I272</f>
        <v>112662.79</v>
      </c>
      <c r="K277" s="36"/>
      <c r="L277" s="36">
        <f>Data_Drop_CurrentYear!J272</f>
        <v>96822.78</v>
      </c>
      <c r="M277" s="36"/>
      <c r="N277" s="36">
        <f>Data_Drop_CurrentYear!K272</f>
        <v>554285.13</v>
      </c>
      <c r="O277" s="36"/>
      <c r="P277" s="36">
        <f>Data_Drop_CurrentYear!L272</f>
        <v>2962.51</v>
      </c>
      <c r="R277" s="88">
        <f t="shared" si="4"/>
        <v>5.7247388476141667</v>
      </c>
    </row>
    <row r="278" spans="1:18" x14ac:dyDescent="0.2">
      <c r="A278" s="41"/>
      <c r="B278" s="41" t="str">
        <f>Data_Drop_CurrentYear!C273</f>
        <v>Starmont</v>
      </c>
      <c r="C278" s="41"/>
      <c r="D278" s="37">
        <f>Data_Drop_CurrentYear!F273</f>
        <v>574.9</v>
      </c>
      <c r="E278" s="37"/>
      <c r="F278" s="37">
        <f>Data_Drop_CurrentYear!G273</f>
        <v>532</v>
      </c>
      <c r="G278" s="37"/>
      <c r="H278" s="36">
        <f>Data_Drop_CurrentYear!H273</f>
        <v>350815.98</v>
      </c>
      <c r="I278" s="36"/>
      <c r="J278" s="36">
        <f>Data_Drop_CurrentYear!I273</f>
        <v>414222.55</v>
      </c>
      <c r="K278" s="36"/>
      <c r="L278" s="36">
        <f>Data_Drop_CurrentYear!J273</f>
        <v>250318.38</v>
      </c>
      <c r="M278" s="36"/>
      <c r="N278" s="36">
        <f>Data_Drop_CurrentYear!K273</f>
        <v>1387137.92</v>
      </c>
      <c r="O278" s="36"/>
      <c r="P278" s="36">
        <f>Data_Drop_CurrentYear!L273</f>
        <v>2412.83</v>
      </c>
      <c r="R278" s="88">
        <f t="shared" si="4"/>
        <v>5.5414944759549813</v>
      </c>
    </row>
    <row r="279" spans="1:18" x14ac:dyDescent="0.2">
      <c r="A279" s="41"/>
      <c r="B279" s="41" t="str">
        <f>Data_Drop_CurrentYear!C274</f>
        <v>Storm Lake</v>
      </c>
      <c r="C279" s="41"/>
      <c r="D279" s="37">
        <f>Data_Drop_CurrentYear!F274</f>
        <v>2582.1</v>
      </c>
      <c r="E279" s="37"/>
      <c r="F279" s="37">
        <f>Data_Drop_CurrentYear!G274</f>
        <v>2770.4</v>
      </c>
      <c r="G279" s="37"/>
      <c r="H279" s="36">
        <f>Data_Drop_CurrentYear!H274</f>
        <v>767302.55</v>
      </c>
      <c r="I279" s="36"/>
      <c r="J279" s="36">
        <f>Data_Drop_CurrentYear!I274</f>
        <v>828635.85</v>
      </c>
      <c r="K279" s="36"/>
      <c r="L279" s="36">
        <f>Data_Drop_CurrentYear!J274</f>
        <v>915437.27</v>
      </c>
      <c r="M279" s="36"/>
      <c r="N279" s="36">
        <f>Data_Drop_CurrentYear!K274</f>
        <v>948595.61</v>
      </c>
      <c r="O279" s="36"/>
      <c r="P279" s="36">
        <f>Data_Drop_CurrentYear!L274</f>
        <v>367.37</v>
      </c>
      <c r="R279" s="88">
        <f t="shared" si="4"/>
        <v>1.0362213131217608</v>
      </c>
    </row>
    <row r="280" spans="1:18" x14ac:dyDescent="0.2">
      <c r="A280" s="41"/>
      <c r="B280" s="41" t="str">
        <f>Data_Drop_CurrentYear!C275</f>
        <v>Stratford</v>
      </c>
      <c r="C280" s="41"/>
      <c r="D280" s="37">
        <f>Data_Drop_CurrentYear!F275</f>
        <v>145.9</v>
      </c>
      <c r="E280" s="37"/>
      <c r="F280" s="37">
        <f>Data_Drop_CurrentYear!G275</f>
        <v>91.6</v>
      </c>
      <c r="G280" s="37"/>
      <c r="H280" s="36">
        <f>Data_Drop_CurrentYear!H275</f>
        <v>174992.74</v>
      </c>
      <c r="I280" s="36"/>
      <c r="J280" s="36">
        <f>Data_Drop_CurrentYear!I275</f>
        <v>176581.11</v>
      </c>
      <c r="K280" s="36"/>
      <c r="L280" s="36">
        <f>Data_Drop_CurrentYear!J275</f>
        <v>114135.01</v>
      </c>
      <c r="M280" s="36"/>
      <c r="N280" s="36">
        <f>Data_Drop_CurrentYear!K275</f>
        <v>874999.95</v>
      </c>
      <c r="O280" s="36"/>
      <c r="P280" s="36">
        <f>Data_Drop_CurrentYear!L275</f>
        <v>5997.26</v>
      </c>
      <c r="R280" s="88">
        <f t="shared" si="4"/>
        <v>7.6663589024962633</v>
      </c>
    </row>
    <row r="281" spans="1:18" x14ac:dyDescent="0.2">
      <c r="A281" s="44"/>
      <c r="B281" s="44" t="str">
        <f>Data_Drop_CurrentYear!C276</f>
        <v>Sumner-Fredericksburg</v>
      </c>
      <c r="C281" s="44"/>
      <c r="D281" s="45">
        <f>Data_Drop_CurrentYear!F276</f>
        <v>777.3</v>
      </c>
      <c r="E281" s="45"/>
      <c r="F281" s="45">
        <f>Data_Drop_CurrentYear!G276</f>
        <v>764.3</v>
      </c>
      <c r="G281" s="45"/>
      <c r="H281" s="46">
        <f>Data_Drop_CurrentYear!H276</f>
        <v>375523.56</v>
      </c>
      <c r="I281" s="46"/>
      <c r="J281" s="46">
        <f>Data_Drop_CurrentYear!I276</f>
        <v>378473.25</v>
      </c>
      <c r="K281" s="46"/>
      <c r="L281" s="46">
        <f>Data_Drop_CurrentYear!J276</f>
        <v>510966.4</v>
      </c>
      <c r="M281" s="46"/>
      <c r="N281" s="46">
        <f>Data_Drop_CurrentYear!K276</f>
        <v>17918.689999999999</v>
      </c>
      <c r="O281" s="46"/>
      <c r="P281" s="46">
        <f>Data_Drop_CurrentYear!L276</f>
        <v>23.05</v>
      </c>
      <c r="Q281" s="92"/>
      <c r="R281" s="93">
        <f t="shared" si="4"/>
        <v>3.5068235406476821E-2</v>
      </c>
    </row>
    <row r="282" spans="1:18" x14ac:dyDescent="0.2">
      <c r="A282" s="41"/>
      <c r="B282" s="41" t="str">
        <f>Data_Drop_CurrentYear!C277</f>
        <v>Tipton</v>
      </c>
      <c r="C282" s="41"/>
      <c r="D282" s="37">
        <f>Data_Drop_CurrentYear!F277</f>
        <v>809.8</v>
      </c>
      <c r="E282" s="37"/>
      <c r="F282" s="37">
        <f>Data_Drop_CurrentYear!G277</f>
        <v>862.7</v>
      </c>
      <c r="G282" s="37"/>
      <c r="H282" s="36">
        <f>Data_Drop_CurrentYear!H277</f>
        <v>320146.96999999997</v>
      </c>
      <c r="I282" s="36"/>
      <c r="J282" s="36">
        <f>Data_Drop_CurrentYear!I277</f>
        <v>337509.67</v>
      </c>
      <c r="K282" s="36"/>
      <c r="L282" s="36">
        <f>Data_Drop_CurrentYear!J277</f>
        <v>278979.69</v>
      </c>
      <c r="M282" s="36"/>
      <c r="N282" s="36">
        <f>Data_Drop_CurrentYear!K277</f>
        <v>516626.34</v>
      </c>
      <c r="O282" s="36"/>
      <c r="P282" s="36">
        <f>Data_Drop_CurrentYear!L277</f>
        <v>637.97</v>
      </c>
      <c r="R282" s="88">
        <f>IF(ISERROR(N282/L282),"",N282/L282)</f>
        <v>1.8518421179692328</v>
      </c>
    </row>
    <row r="283" spans="1:18" x14ac:dyDescent="0.2">
      <c r="A283" s="41"/>
      <c r="B283" s="41" t="str">
        <f>Data_Drop_CurrentYear!C278</f>
        <v>Treynor</v>
      </c>
      <c r="C283" s="41"/>
      <c r="D283" s="37">
        <f>Data_Drop_CurrentYear!F278</f>
        <v>573.29999999999995</v>
      </c>
      <c r="E283" s="37"/>
      <c r="F283" s="37">
        <f>Data_Drop_CurrentYear!G278</f>
        <v>801.3</v>
      </c>
      <c r="G283" s="37"/>
      <c r="H283" s="36">
        <f>Data_Drop_CurrentYear!H278</f>
        <v>414741.71</v>
      </c>
      <c r="I283" s="36"/>
      <c r="J283" s="36">
        <f>Data_Drop_CurrentYear!I278</f>
        <v>446575.16</v>
      </c>
      <c r="K283" s="36"/>
      <c r="L283" s="36">
        <f>Data_Drop_CurrentYear!J278</f>
        <v>255195.95</v>
      </c>
      <c r="M283" s="36"/>
      <c r="N283" s="36">
        <f>Data_Drop_CurrentYear!K278</f>
        <v>844615.14</v>
      </c>
      <c r="O283" s="36"/>
      <c r="P283" s="36">
        <f>Data_Drop_CurrentYear!L278</f>
        <v>1473.25</v>
      </c>
      <c r="R283" s="88">
        <f t="shared" si="4"/>
        <v>3.3096729787443726</v>
      </c>
    </row>
    <row r="284" spans="1:18" x14ac:dyDescent="0.2">
      <c r="A284" s="41"/>
      <c r="B284" s="41" t="str">
        <f>Data_Drop_CurrentYear!C279</f>
        <v>Tri-Center</v>
      </c>
      <c r="C284" s="41"/>
      <c r="D284" s="37">
        <f>Data_Drop_CurrentYear!F279</f>
        <v>655.5</v>
      </c>
      <c r="E284" s="37"/>
      <c r="F284" s="37">
        <f>Data_Drop_CurrentYear!G279</f>
        <v>677.4</v>
      </c>
      <c r="G284" s="37"/>
      <c r="H284" s="36">
        <f>Data_Drop_CurrentYear!H279</f>
        <v>393877.99</v>
      </c>
      <c r="I284" s="36"/>
      <c r="J284" s="36">
        <f>Data_Drop_CurrentYear!I279</f>
        <v>398442.34</v>
      </c>
      <c r="K284" s="36"/>
      <c r="L284" s="36">
        <f>Data_Drop_CurrentYear!J279</f>
        <v>385271.66</v>
      </c>
      <c r="M284" s="36"/>
      <c r="N284" s="36">
        <f>Data_Drop_CurrentYear!K279</f>
        <v>469736.05</v>
      </c>
      <c r="O284" s="36"/>
      <c r="P284" s="36">
        <f>Data_Drop_CurrentYear!L279</f>
        <v>716.61</v>
      </c>
      <c r="R284" s="88">
        <f t="shared" si="4"/>
        <v>1.2192333326567546</v>
      </c>
    </row>
    <row r="285" spans="1:18" x14ac:dyDescent="0.2">
      <c r="A285" s="41"/>
      <c r="B285" s="41" t="str">
        <f>Data_Drop_CurrentYear!C280</f>
        <v>Tri-County</v>
      </c>
      <c r="C285" s="41"/>
      <c r="D285" s="37">
        <f>Data_Drop_CurrentYear!F280</f>
        <v>256.8</v>
      </c>
      <c r="E285" s="37"/>
      <c r="F285" s="37">
        <f>Data_Drop_CurrentYear!G280</f>
        <v>170</v>
      </c>
      <c r="G285" s="37"/>
      <c r="H285" s="36">
        <f>Data_Drop_CurrentYear!H280</f>
        <v>149948.21</v>
      </c>
      <c r="I285" s="36"/>
      <c r="J285" s="36">
        <f>Data_Drop_CurrentYear!I280</f>
        <v>275573.5</v>
      </c>
      <c r="K285" s="36"/>
      <c r="L285" s="36">
        <f>Data_Drop_CurrentYear!J280</f>
        <v>308981.73</v>
      </c>
      <c r="M285" s="36"/>
      <c r="N285" s="36">
        <f>Data_Drop_CurrentYear!K280</f>
        <v>628660.06000000006</v>
      </c>
      <c r="O285" s="36"/>
      <c r="P285" s="36">
        <f>Data_Drop_CurrentYear!L280</f>
        <v>2448.0500000000002</v>
      </c>
      <c r="R285" s="88">
        <f t="shared" si="4"/>
        <v>2.0346188753619838</v>
      </c>
    </row>
    <row r="286" spans="1:18" x14ac:dyDescent="0.2">
      <c r="A286" s="44"/>
      <c r="B286" s="44" t="str">
        <f>Data_Drop_CurrentYear!C281</f>
        <v>Tripoli</v>
      </c>
      <c r="C286" s="44"/>
      <c r="D286" s="45">
        <f>Data_Drop_CurrentYear!F281</f>
        <v>381.3</v>
      </c>
      <c r="E286" s="45"/>
      <c r="F286" s="45">
        <f>Data_Drop_CurrentYear!G281</f>
        <v>361</v>
      </c>
      <c r="G286" s="45"/>
      <c r="H286" s="46">
        <f>Data_Drop_CurrentYear!H281</f>
        <v>275537.3</v>
      </c>
      <c r="I286" s="46"/>
      <c r="J286" s="46">
        <f>Data_Drop_CurrentYear!I281</f>
        <v>441350.7</v>
      </c>
      <c r="K286" s="46"/>
      <c r="L286" s="46">
        <f>Data_Drop_CurrentYear!J281</f>
        <v>213241.96</v>
      </c>
      <c r="M286" s="46"/>
      <c r="N286" s="46">
        <f>Data_Drop_CurrentYear!K281</f>
        <v>280277.09000000003</v>
      </c>
      <c r="O286" s="46"/>
      <c r="P286" s="46">
        <f>Data_Drop_CurrentYear!L281</f>
        <v>735.06</v>
      </c>
      <c r="Q286" s="92"/>
      <c r="R286" s="93">
        <f t="shared" si="4"/>
        <v>1.3143618169707314</v>
      </c>
    </row>
    <row r="287" spans="1:18" x14ac:dyDescent="0.2">
      <c r="A287" s="41"/>
      <c r="B287" s="41" t="str">
        <f>Data_Drop_CurrentYear!C282</f>
        <v>Turkey Valley</v>
      </c>
      <c r="C287" s="41"/>
      <c r="D287" s="37">
        <f>Data_Drop_CurrentYear!F282</f>
        <v>356.3</v>
      </c>
      <c r="E287" s="37"/>
      <c r="F287" s="37">
        <f>Data_Drop_CurrentYear!G282</f>
        <v>350</v>
      </c>
      <c r="G287" s="37"/>
      <c r="H287" s="36">
        <f>Data_Drop_CurrentYear!H282</f>
        <v>99967.93</v>
      </c>
      <c r="I287" s="36"/>
      <c r="J287" s="36">
        <f>Data_Drop_CurrentYear!I282</f>
        <v>110001.88</v>
      </c>
      <c r="K287" s="36"/>
      <c r="L287" s="36">
        <f>Data_Drop_CurrentYear!J282</f>
        <v>152039.99</v>
      </c>
      <c r="M287" s="36"/>
      <c r="N287" s="36">
        <f>Data_Drop_CurrentYear!K282</f>
        <v>770816.39</v>
      </c>
      <c r="O287" s="36"/>
      <c r="P287" s="36">
        <f>Data_Drop_CurrentYear!L282</f>
        <v>2163.39</v>
      </c>
      <c r="R287" s="88">
        <f t="shared" si="4"/>
        <v>5.0698266291651297</v>
      </c>
    </row>
    <row r="288" spans="1:18" x14ac:dyDescent="0.2">
      <c r="A288" s="41"/>
      <c r="B288" s="41" t="str">
        <f>Data_Drop_CurrentYear!C283</f>
        <v>Twin Cedars</v>
      </c>
      <c r="C288" s="41"/>
      <c r="D288" s="37">
        <f>Data_Drop_CurrentYear!F283</f>
        <v>314.2</v>
      </c>
      <c r="E288" s="37"/>
      <c r="F288" s="37">
        <f>Data_Drop_CurrentYear!G283</f>
        <v>312</v>
      </c>
      <c r="G288" s="37"/>
      <c r="H288" s="36">
        <f>Data_Drop_CurrentYear!H283</f>
        <v>29992.080000000002</v>
      </c>
      <c r="I288" s="36"/>
      <c r="J288" s="36">
        <f>Data_Drop_CurrentYear!I283</f>
        <v>30241.74</v>
      </c>
      <c r="K288" s="36"/>
      <c r="L288" s="36">
        <f>Data_Drop_CurrentYear!J283</f>
        <v>149126.6</v>
      </c>
      <c r="M288" s="36"/>
      <c r="N288" s="36">
        <f>Data_Drop_CurrentYear!K283</f>
        <v>447243.51</v>
      </c>
      <c r="O288" s="36"/>
      <c r="P288" s="36">
        <f>Data_Drop_CurrentYear!L283</f>
        <v>1423.44</v>
      </c>
      <c r="R288" s="88">
        <f t="shared" si="4"/>
        <v>2.9990860785399787</v>
      </c>
    </row>
    <row r="289" spans="1:18" x14ac:dyDescent="0.2">
      <c r="A289" s="41"/>
      <c r="B289" s="41" t="str">
        <f>Data_Drop_CurrentYear!C284</f>
        <v>Twin Rivers</v>
      </c>
      <c r="C289" s="41"/>
      <c r="D289" s="37">
        <f>Data_Drop_CurrentYear!F284</f>
        <v>156</v>
      </c>
      <c r="E289" s="37"/>
      <c r="F289" s="37">
        <f>Data_Drop_CurrentYear!G284</f>
        <v>35</v>
      </c>
      <c r="G289" s="37"/>
      <c r="H289" s="36">
        <f>Data_Drop_CurrentYear!H284</f>
        <v>49941.66</v>
      </c>
      <c r="I289" s="36"/>
      <c r="J289" s="36">
        <f>Data_Drop_CurrentYear!I284</f>
        <v>51360.11</v>
      </c>
      <c r="K289" s="36"/>
      <c r="L289" s="36">
        <f>Data_Drop_CurrentYear!J284</f>
        <v>76499.09</v>
      </c>
      <c r="M289" s="36"/>
      <c r="N289" s="36">
        <f>Data_Drop_CurrentYear!K284</f>
        <v>820038.41</v>
      </c>
      <c r="O289" s="36"/>
      <c r="P289" s="36">
        <f>Data_Drop_CurrentYear!L284</f>
        <v>5256.66</v>
      </c>
      <c r="R289" s="88">
        <f t="shared" si="4"/>
        <v>10.719583853873296</v>
      </c>
    </row>
    <row r="290" spans="1:18" x14ac:dyDescent="0.2">
      <c r="A290" s="41"/>
      <c r="B290" s="41" t="str">
        <f>Data_Drop_CurrentYear!C285</f>
        <v>Underwood</v>
      </c>
      <c r="C290" s="41"/>
      <c r="D290" s="37">
        <f>Data_Drop_CurrentYear!F285</f>
        <v>734.3</v>
      </c>
      <c r="E290" s="37"/>
      <c r="F290" s="37">
        <f>Data_Drop_CurrentYear!G285</f>
        <v>816.8</v>
      </c>
      <c r="G290" s="37"/>
      <c r="H290" s="36">
        <f>Data_Drop_CurrentYear!H285</f>
        <v>471249.8</v>
      </c>
      <c r="I290" s="36"/>
      <c r="J290" s="36">
        <f>Data_Drop_CurrentYear!I285</f>
        <v>472910.42</v>
      </c>
      <c r="K290" s="36"/>
      <c r="L290" s="36">
        <f>Data_Drop_CurrentYear!J285</f>
        <v>525930.43999999994</v>
      </c>
      <c r="M290" s="36"/>
      <c r="N290" s="36">
        <f>Data_Drop_CurrentYear!K285</f>
        <v>-50952.72</v>
      </c>
      <c r="O290" s="36"/>
      <c r="P290" s="36">
        <f>Data_Drop_CurrentYear!L285</f>
        <v>-69.39</v>
      </c>
      <c r="R290" s="88">
        <f t="shared" si="4"/>
        <v>-9.6881100854325913E-2</v>
      </c>
    </row>
    <row r="291" spans="1:18" x14ac:dyDescent="0.2">
      <c r="A291" s="44"/>
      <c r="B291" s="44" t="str">
        <f>Data_Drop_CurrentYear!C286</f>
        <v>Union</v>
      </c>
      <c r="C291" s="44"/>
      <c r="D291" s="45">
        <f>Data_Drop_CurrentYear!F286</f>
        <v>944.8</v>
      </c>
      <c r="E291" s="45"/>
      <c r="F291" s="45">
        <f>Data_Drop_CurrentYear!G286</f>
        <v>941.3</v>
      </c>
      <c r="G291" s="45"/>
      <c r="H291" s="46">
        <f>Data_Drop_CurrentYear!H286</f>
        <v>500143.55</v>
      </c>
      <c r="I291" s="46"/>
      <c r="J291" s="46">
        <f>Data_Drop_CurrentYear!I286</f>
        <v>532017.89</v>
      </c>
      <c r="K291" s="46"/>
      <c r="L291" s="46">
        <f>Data_Drop_CurrentYear!J286</f>
        <v>619222.79</v>
      </c>
      <c r="M291" s="46"/>
      <c r="N291" s="46">
        <f>Data_Drop_CurrentYear!K286</f>
        <v>699939.12</v>
      </c>
      <c r="O291" s="46"/>
      <c r="P291" s="46">
        <f>Data_Drop_CurrentYear!L286</f>
        <v>740.83</v>
      </c>
      <c r="Q291" s="92"/>
      <c r="R291" s="93">
        <f t="shared" si="4"/>
        <v>1.1303510324611921</v>
      </c>
    </row>
    <row r="292" spans="1:18" x14ac:dyDescent="0.2">
      <c r="A292" s="41"/>
      <c r="B292" s="41" t="str">
        <f>Data_Drop_CurrentYear!C287</f>
        <v>United</v>
      </c>
      <c r="C292" s="41"/>
      <c r="D292" s="37">
        <f>Data_Drop_CurrentYear!F287</f>
        <v>363.5</v>
      </c>
      <c r="E292" s="37"/>
      <c r="F292" s="37">
        <f>Data_Drop_CurrentYear!G287</f>
        <v>256</v>
      </c>
      <c r="G292" s="37"/>
      <c r="H292" s="36">
        <f>Data_Drop_CurrentYear!H287</f>
        <v>319715.8</v>
      </c>
      <c r="I292" s="36"/>
      <c r="J292" s="36">
        <f>Data_Drop_CurrentYear!I287</f>
        <v>323917.06</v>
      </c>
      <c r="K292" s="36"/>
      <c r="L292" s="36">
        <f>Data_Drop_CurrentYear!J287</f>
        <v>245499.96</v>
      </c>
      <c r="M292" s="36"/>
      <c r="N292" s="36">
        <f>Data_Drop_CurrentYear!K287</f>
        <v>896921.31</v>
      </c>
      <c r="O292" s="36"/>
      <c r="P292" s="36">
        <f>Data_Drop_CurrentYear!L287</f>
        <v>2467.46</v>
      </c>
      <c r="R292" s="88">
        <f t="shared" si="4"/>
        <v>3.6534478865088209</v>
      </c>
    </row>
    <row r="293" spans="1:18" x14ac:dyDescent="0.2">
      <c r="A293" s="41"/>
      <c r="B293" s="41" t="str">
        <f>Data_Drop_CurrentYear!C288</f>
        <v>Urbandale</v>
      </c>
      <c r="C293" s="41"/>
      <c r="D293" s="37">
        <f>Data_Drop_CurrentYear!F288</f>
        <v>3441.5</v>
      </c>
      <c r="E293" s="37"/>
      <c r="F293" s="37">
        <f>Data_Drop_CurrentYear!G288</f>
        <v>4006.4</v>
      </c>
      <c r="G293" s="37"/>
      <c r="H293" s="36">
        <f>Data_Drop_CurrentYear!H288</f>
        <v>299199.46999999997</v>
      </c>
      <c r="I293" s="36"/>
      <c r="J293" s="36">
        <f>Data_Drop_CurrentYear!I288</f>
        <v>360685.58</v>
      </c>
      <c r="K293" s="36"/>
      <c r="L293" s="36">
        <f>Data_Drop_CurrentYear!J288</f>
        <v>814773.79</v>
      </c>
      <c r="M293" s="36"/>
      <c r="N293" s="36">
        <f>Data_Drop_CurrentYear!K288</f>
        <v>1134724.8700000001</v>
      </c>
      <c r="O293" s="36"/>
      <c r="P293" s="36">
        <f>Data_Drop_CurrentYear!L288</f>
        <v>329.72</v>
      </c>
      <c r="R293" s="88">
        <f t="shared" si="4"/>
        <v>1.3926870058007144</v>
      </c>
    </row>
    <row r="294" spans="1:18" x14ac:dyDescent="0.2">
      <c r="A294" s="41"/>
      <c r="B294" s="41" t="str">
        <f>Data_Drop_CurrentYear!C289</f>
        <v>Van Buren County</v>
      </c>
      <c r="C294" s="41"/>
      <c r="D294" s="37">
        <f>Data_Drop_CurrentYear!F289</f>
        <v>959.7</v>
      </c>
      <c r="E294" s="37"/>
      <c r="F294" s="37">
        <f>Data_Drop_CurrentYear!G289</f>
        <v>804.5</v>
      </c>
      <c r="G294" s="37"/>
      <c r="H294" s="36">
        <f>Data_Drop_CurrentYear!H289</f>
        <v>370529.59</v>
      </c>
      <c r="I294" s="36"/>
      <c r="J294" s="36">
        <f>Data_Drop_CurrentYear!I289</f>
        <v>381258.85</v>
      </c>
      <c r="K294" s="36"/>
      <c r="L294" s="36">
        <f>Data_Drop_CurrentYear!J289</f>
        <v>279049.86</v>
      </c>
      <c r="M294" s="36"/>
      <c r="N294" s="36">
        <f>Data_Drop_CurrentYear!K289</f>
        <v>934997.19</v>
      </c>
      <c r="O294" s="36"/>
      <c r="P294" s="36">
        <f>Data_Drop_CurrentYear!L289</f>
        <v>974.26</v>
      </c>
      <c r="R294" s="88">
        <f t="shared" si="4"/>
        <v>3.3506456158050035</v>
      </c>
    </row>
    <row r="295" spans="1:18" x14ac:dyDescent="0.2">
      <c r="A295" s="41"/>
      <c r="B295" s="41" t="str">
        <f>Data_Drop_CurrentYear!C290</f>
        <v>Van Meter</v>
      </c>
      <c r="C295" s="41"/>
      <c r="D295" s="37">
        <f>Data_Drop_CurrentYear!F290</f>
        <v>935.9</v>
      </c>
      <c r="E295" s="37"/>
      <c r="F295" s="37">
        <f>Data_Drop_CurrentYear!G290</f>
        <v>1064</v>
      </c>
      <c r="G295" s="37"/>
      <c r="H295" s="36">
        <f>Data_Drop_CurrentYear!H290</f>
        <v>500374.46</v>
      </c>
      <c r="I295" s="36"/>
      <c r="J295" s="36">
        <f>Data_Drop_CurrentYear!I290</f>
        <v>534511.72</v>
      </c>
      <c r="K295" s="36"/>
      <c r="L295" s="36">
        <f>Data_Drop_CurrentYear!J290</f>
        <v>449193.16</v>
      </c>
      <c r="M295" s="36"/>
      <c r="N295" s="36">
        <f>Data_Drop_CurrentYear!K290</f>
        <v>250849.21</v>
      </c>
      <c r="O295" s="36"/>
      <c r="P295" s="36">
        <f>Data_Drop_CurrentYear!L290</f>
        <v>268.02999999999997</v>
      </c>
      <c r="R295" s="88">
        <f t="shared" si="4"/>
        <v>0.55844396651097716</v>
      </c>
    </row>
    <row r="296" spans="1:18" x14ac:dyDescent="0.2">
      <c r="A296" s="44"/>
      <c r="B296" s="44" t="str">
        <f>Data_Drop_CurrentYear!C291</f>
        <v>Villisca</v>
      </c>
      <c r="C296" s="44"/>
      <c r="D296" s="45">
        <f>Data_Drop_CurrentYear!F291</f>
        <v>282</v>
      </c>
      <c r="E296" s="45"/>
      <c r="F296" s="45">
        <f>Data_Drop_CurrentYear!G291</f>
        <v>243.3</v>
      </c>
      <c r="G296" s="45"/>
      <c r="H296" s="46">
        <f>Data_Drop_CurrentYear!H291</f>
        <v>241528.38</v>
      </c>
      <c r="I296" s="46"/>
      <c r="J296" s="46">
        <f>Data_Drop_CurrentYear!I291</f>
        <v>295228.83</v>
      </c>
      <c r="K296" s="46"/>
      <c r="L296" s="46">
        <f>Data_Drop_CurrentYear!J291</f>
        <v>285578.83</v>
      </c>
      <c r="M296" s="46"/>
      <c r="N296" s="46">
        <f>Data_Drop_CurrentYear!K291</f>
        <v>228213.61</v>
      </c>
      <c r="O296" s="46"/>
      <c r="P296" s="46">
        <f>Data_Drop_CurrentYear!L291</f>
        <v>809.27</v>
      </c>
      <c r="Q296" s="92"/>
      <c r="R296" s="93">
        <f t="shared" si="4"/>
        <v>0.79912649687653659</v>
      </c>
    </row>
    <row r="297" spans="1:18" x14ac:dyDescent="0.2">
      <c r="A297" s="41"/>
      <c r="B297" s="41" t="str">
        <f>Data_Drop_CurrentYear!C292</f>
        <v>Vinton-Shellsburg</v>
      </c>
      <c r="C297" s="41"/>
      <c r="D297" s="37">
        <f>Data_Drop_CurrentYear!F292</f>
        <v>1612.4</v>
      </c>
      <c r="E297" s="37"/>
      <c r="F297" s="37">
        <f>Data_Drop_CurrentYear!G292</f>
        <v>1492.2</v>
      </c>
      <c r="G297" s="37"/>
      <c r="H297" s="36">
        <f>Data_Drop_CurrentYear!H292</f>
        <v>1000916.08</v>
      </c>
      <c r="I297" s="36"/>
      <c r="J297" s="36">
        <f>Data_Drop_CurrentYear!I292</f>
        <v>1028394.57</v>
      </c>
      <c r="K297" s="36"/>
      <c r="L297" s="36">
        <f>Data_Drop_CurrentYear!J292</f>
        <v>883029.92</v>
      </c>
      <c r="M297" s="36"/>
      <c r="N297" s="36">
        <f>Data_Drop_CurrentYear!K292</f>
        <v>529977.5</v>
      </c>
      <c r="O297" s="36"/>
      <c r="P297" s="36">
        <f>Data_Drop_CurrentYear!L292</f>
        <v>328.69</v>
      </c>
      <c r="R297" s="88">
        <f t="shared" si="4"/>
        <v>0.60018068243939005</v>
      </c>
    </row>
    <row r="298" spans="1:18" x14ac:dyDescent="0.2">
      <c r="A298" s="41"/>
      <c r="B298" s="41" t="str">
        <f>Data_Drop_CurrentYear!C293</f>
        <v>Waco</v>
      </c>
      <c r="C298" s="41"/>
      <c r="D298" s="37">
        <f>Data_Drop_CurrentYear!F293</f>
        <v>459.6</v>
      </c>
      <c r="E298" s="37"/>
      <c r="F298" s="37">
        <f>Data_Drop_CurrentYear!G293</f>
        <v>509.9</v>
      </c>
      <c r="G298" s="37"/>
      <c r="H298" s="36">
        <f>Data_Drop_CurrentYear!H293</f>
        <v>250464.94</v>
      </c>
      <c r="I298" s="36"/>
      <c r="J298" s="36">
        <f>Data_Drop_CurrentYear!I293</f>
        <v>258559.98</v>
      </c>
      <c r="K298" s="36"/>
      <c r="L298" s="36">
        <f>Data_Drop_CurrentYear!J293</f>
        <v>274897.37</v>
      </c>
      <c r="M298" s="36"/>
      <c r="N298" s="36">
        <f>Data_Drop_CurrentYear!K293</f>
        <v>339470.48</v>
      </c>
      <c r="O298" s="36"/>
      <c r="P298" s="36">
        <f>Data_Drop_CurrentYear!L293</f>
        <v>738.62</v>
      </c>
      <c r="R298" s="88">
        <f t="shared" si="4"/>
        <v>1.2348989733877773</v>
      </c>
    </row>
    <row r="299" spans="1:18" x14ac:dyDescent="0.2">
      <c r="A299" s="41"/>
      <c r="B299" s="41" t="str">
        <f>Data_Drop_CurrentYear!C294</f>
        <v>Wapello</v>
      </c>
      <c r="C299" s="41"/>
      <c r="D299" s="37">
        <f>Data_Drop_CurrentYear!F294</f>
        <v>506.8</v>
      </c>
      <c r="E299" s="37"/>
      <c r="F299" s="37">
        <f>Data_Drop_CurrentYear!G294</f>
        <v>479.5</v>
      </c>
      <c r="G299" s="37"/>
      <c r="H299" s="36">
        <f>Data_Drop_CurrentYear!H294</f>
        <v>556320.43000000005</v>
      </c>
      <c r="I299" s="36"/>
      <c r="J299" s="36">
        <f>Data_Drop_CurrentYear!I294</f>
        <v>565132.67000000004</v>
      </c>
      <c r="K299" s="36"/>
      <c r="L299" s="36">
        <f>Data_Drop_CurrentYear!J294</f>
        <v>362717.29</v>
      </c>
      <c r="M299" s="36"/>
      <c r="N299" s="36">
        <f>Data_Drop_CurrentYear!K294</f>
        <v>1172902.6000000001</v>
      </c>
      <c r="O299" s="36"/>
      <c r="P299" s="36">
        <f>Data_Drop_CurrentYear!L294</f>
        <v>2314.33</v>
      </c>
      <c r="R299" s="88">
        <f t="shared" si="4"/>
        <v>3.2336550595644344</v>
      </c>
    </row>
    <row r="300" spans="1:18" x14ac:dyDescent="0.2">
      <c r="A300" s="41"/>
      <c r="B300" s="41" t="str">
        <f>Data_Drop_CurrentYear!C295</f>
        <v>Wapsie Valley</v>
      </c>
      <c r="C300" s="41"/>
      <c r="D300" s="37">
        <f>Data_Drop_CurrentYear!F295</f>
        <v>639.9</v>
      </c>
      <c r="E300" s="37"/>
      <c r="F300" s="37">
        <f>Data_Drop_CurrentYear!G295</f>
        <v>653.1</v>
      </c>
      <c r="G300" s="37"/>
      <c r="H300" s="36">
        <f>Data_Drop_CurrentYear!H295</f>
        <v>370705.69</v>
      </c>
      <c r="I300" s="36"/>
      <c r="J300" s="36">
        <f>Data_Drop_CurrentYear!I295</f>
        <v>384249.59999999998</v>
      </c>
      <c r="K300" s="36"/>
      <c r="L300" s="36">
        <f>Data_Drop_CurrentYear!J295</f>
        <v>430515.56</v>
      </c>
      <c r="M300" s="36"/>
      <c r="N300" s="36">
        <f>Data_Drop_CurrentYear!K295</f>
        <v>127014.08</v>
      </c>
      <c r="O300" s="36"/>
      <c r="P300" s="36">
        <f>Data_Drop_CurrentYear!L295</f>
        <v>198.49</v>
      </c>
      <c r="R300" s="88">
        <f t="shared" si="4"/>
        <v>0.29502784986447411</v>
      </c>
    </row>
    <row r="301" spans="1:18" x14ac:dyDescent="0.2">
      <c r="A301" s="44"/>
      <c r="B301" s="44" t="str">
        <f>Data_Drop_CurrentYear!C296</f>
        <v>Washington</v>
      </c>
      <c r="C301" s="44"/>
      <c r="D301" s="45">
        <f>Data_Drop_CurrentYear!F296</f>
        <v>1648</v>
      </c>
      <c r="E301" s="45"/>
      <c r="F301" s="45">
        <f>Data_Drop_CurrentYear!G296</f>
        <v>1548.2</v>
      </c>
      <c r="G301" s="45"/>
      <c r="H301" s="46">
        <f>Data_Drop_CurrentYear!H296</f>
        <v>850924.92</v>
      </c>
      <c r="I301" s="46"/>
      <c r="J301" s="46">
        <f>Data_Drop_CurrentYear!I296</f>
        <v>873568.03</v>
      </c>
      <c r="K301" s="46"/>
      <c r="L301" s="46">
        <f>Data_Drop_CurrentYear!J296</f>
        <v>1676680.31</v>
      </c>
      <c r="M301" s="46"/>
      <c r="N301" s="46">
        <f>Data_Drop_CurrentYear!K296</f>
        <v>3846847.29</v>
      </c>
      <c r="O301" s="46"/>
      <c r="P301" s="46">
        <f>Data_Drop_CurrentYear!L296</f>
        <v>2334.25</v>
      </c>
      <c r="Q301" s="92"/>
      <c r="R301" s="93">
        <f t="shared" ref="R301:R333" si="5">N301/L301</f>
        <v>2.2943236507620228</v>
      </c>
    </row>
    <row r="302" spans="1:18" x14ac:dyDescent="0.2">
      <c r="A302" s="41"/>
      <c r="B302" s="41" t="str">
        <f>Data_Drop_CurrentYear!C297</f>
        <v>Waterloo</v>
      </c>
      <c r="C302" s="41"/>
      <c r="D302" s="37">
        <f>Data_Drop_CurrentYear!F297</f>
        <v>10731.7</v>
      </c>
      <c r="E302" s="37"/>
      <c r="F302" s="37">
        <f>Data_Drop_CurrentYear!G297</f>
        <v>10179.9</v>
      </c>
      <c r="G302" s="37"/>
      <c r="H302" s="36">
        <f>Data_Drop_CurrentYear!H297</f>
        <v>3246664.77</v>
      </c>
      <c r="I302" s="36"/>
      <c r="J302" s="36">
        <f>Data_Drop_CurrentYear!I297</f>
        <v>3338357.66</v>
      </c>
      <c r="K302" s="36"/>
      <c r="L302" s="36">
        <f>Data_Drop_CurrentYear!J297</f>
        <v>2388546.2799999998</v>
      </c>
      <c r="M302" s="36"/>
      <c r="N302" s="36">
        <f>Data_Drop_CurrentYear!K297</f>
        <v>1897445.73</v>
      </c>
      <c r="O302" s="36"/>
      <c r="P302" s="36">
        <f>Data_Drop_CurrentYear!L297</f>
        <v>176.81</v>
      </c>
      <c r="R302" s="88">
        <f t="shared" si="5"/>
        <v>0.79439353798076717</v>
      </c>
    </row>
    <row r="303" spans="1:18" x14ac:dyDescent="0.2">
      <c r="A303" s="41"/>
      <c r="B303" s="41" t="str">
        <f>Data_Drop_CurrentYear!C298</f>
        <v>Waukee</v>
      </c>
      <c r="C303" s="41"/>
      <c r="D303" s="37">
        <f>Data_Drop_CurrentYear!F298</f>
        <v>13674</v>
      </c>
      <c r="E303" s="37"/>
      <c r="F303" s="37">
        <f>Data_Drop_CurrentYear!G298</f>
        <v>13330.3</v>
      </c>
      <c r="G303" s="37"/>
      <c r="H303" s="36" t="str">
        <f>Data_Drop_CurrentYear!H298</f>
        <v>.</v>
      </c>
      <c r="I303" s="36"/>
      <c r="J303" s="36">
        <f>Data_Drop_CurrentYear!I298</f>
        <v>355061.32</v>
      </c>
      <c r="K303" s="36"/>
      <c r="L303" s="36">
        <f>Data_Drop_CurrentYear!J298</f>
        <v>3704888.59</v>
      </c>
      <c r="M303" s="36"/>
      <c r="N303" s="36">
        <f>Data_Drop_CurrentYear!K298</f>
        <v>4820375.2</v>
      </c>
      <c r="O303" s="36"/>
      <c r="P303" s="36">
        <f>Data_Drop_CurrentYear!L298</f>
        <v>352.52</v>
      </c>
      <c r="R303" s="88">
        <f t="shared" si="5"/>
        <v>1.3010850617777956</v>
      </c>
    </row>
    <row r="304" spans="1:18" x14ac:dyDescent="0.2">
      <c r="A304" s="41"/>
      <c r="B304" s="41" t="str">
        <f>Data_Drop_CurrentYear!C299</f>
        <v>Waverly-Shell Rock</v>
      </c>
      <c r="C304" s="41"/>
      <c r="D304" s="37">
        <f>Data_Drop_CurrentYear!F299</f>
        <v>2183.6999999999998</v>
      </c>
      <c r="E304" s="37"/>
      <c r="F304" s="37">
        <f>Data_Drop_CurrentYear!G299</f>
        <v>2257.8000000000002</v>
      </c>
      <c r="G304" s="37"/>
      <c r="H304" s="36">
        <f>Data_Drop_CurrentYear!H299</f>
        <v>505796.77</v>
      </c>
      <c r="I304" s="36"/>
      <c r="J304" s="36">
        <f>Data_Drop_CurrentYear!I299</f>
        <v>522815.3</v>
      </c>
      <c r="K304" s="36"/>
      <c r="L304" s="36">
        <f>Data_Drop_CurrentYear!J299</f>
        <v>598752.79</v>
      </c>
      <c r="M304" s="36"/>
      <c r="N304" s="36">
        <f>Data_Drop_CurrentYear!K299</f>
        <v>370164.47999999998</v>
      </c>
      <c r="O304" s="36"/>
      <c r="P304" s="36">
        <f>Data_Drop_CurrentYear!L299</f>
        <v>169.51</v>
      </c>
      <c r="R304" s="88">
        <f t="shared" si="5"/>
        <v>0.61822589586597154</v>
      </c>
    </row>
    <row r="305" spans="1:18" x14ac:dyDescent="0.2">
      <c r="A305" s="41"/>
      <c r="B305" s="41" t="str">
        <f>Data_Drop_CurrentYear!C300</f>
        <v>Wayne</v>
      </c>
      <c r="C305" s="41"/>
      <c r="D305" s="37">
        <f>Data_Drop_CurrentYear!F300</f>
        <v>570.79999999999995</v>
      </c>
      <c r="E305" s="37"/>
      <c r="F305" s="37">
        <f>Data_Drop_CurrentYear!G300</f>
        <v>611.4</v>
      </c>
      <c r="G305" s="37"/>
      <c r="H305" s="36">
        <f>Data_Drop_CurrentYear!H300</f>
        <v>475001.48</v>
      </c>
      <c r="I305" s="36"/>
      <c r="J305" s="36">
        <f>Data_Drop_CurrentYear!I300</f>
        <v>539381.06999999995</v>
      </c>
      <c r="K305" s="36"/>
      <c r="L305" s="36">
        <f>Data_Drop_CurrentYear!J300</f>
        <v>403929.08</v>
      </c>
      <c r="M305" s="36"/>
      <c r="N305" s="36">
        <f>Data_Drop_CurrentYear!K300</f>
        <v>401240.88</v>
      </c>
      <c r="O305" s="36"/>
      <c r="P305" s="36">
        <f>Data_Drop_CurrentYear!L300</f>
        <v>702.94</v>
      </c>
      <c r="R305" s="88">
        <f t="shared" si="5"/>
        <v>0.9933448713323636</v>
      </c>
    </row>
    <row r="306" spans="1:18" x14ac:dyDescent="0.2">
      <c r="A306" s="44"/>
      <c r="B306" s="44" t="str">
        <f>Data_Drop_CurrentYear!C301</f>
        <v>Webster City</v>
      </c>
      <c r="C306" s="44"/>
      <c r="D306" s="45">
        <f>Data_Drop_CurrentYear!F301</f>
        <v>1756.7</v>
      </c>
      <c r="E306" s="45"/>
      <c r="F306" s="45">
        <f>Data_Drop_CurrentYear!G301</f>
        <v>1715.2</v>
      </c>
      <c r="G306" s="45"/>
      <c r="H306" s="46">
        <f>Data_Drop_CurrentYear!H301</f>
        <v>1001840.44</v>
      </c>
      <c r="I306" s="46"/>
      <c r="J306" s="46">
        <f>Data_Drop_CurrentYear!I301</f>
        <v>1018989.37</v>
      </c>
      <c r="K306" s="46"/>
      <c r="L306" s="46">
        <f>Data_Drop_CurrentYear!J301</f>
        <v>701849.07</v>
      </c>
      <c r="M306" s="46"/>
      <c r="N306" s="46">
        <f>Data_Drop_CurrentYear!K301</f>
        <v>842884.02</v>
      </c>
      <c r="O306" s="46"/>
      <c r="P306" s="46">
        <f>Data_Drop_CurrentYear!L301</f>
        <v>479.81</v>
      </c>
      <c r="Q306" s="92"/>
      <c r="R306" s="93">
        <f t="shared" si="5"/>
        <v>1.2009476909330379</v>
      </c>
    </row>
    <row r="307" spans="1:18" x14ac:dyDescent="0.2">
      <c r="A307" s="41"/>
      <c r="B307" s="41" t="str">
        <f>Data_Drop_CurrentYear!C302</f>
        <v>West Bend-Mallard</v>
      </c>
      <c r="C307" s="41"/>
      <c r="D307" s="37">
        <f>Data_Drop_CurrentYear!F302</f>
        <v>340.1</v>
      </c>
      <c r="E307" s="37"/>
      <c r="F307" s="37">
        <f>Data_Drop_CurrentYear!G302</f>
        <v>372.4</v>
      </c>
      <c r="G307" s="37"/>
      <c r="H307" s="36">
        <f>Data_Drop_CurrentYear!H302</f>
        <v>324882.71000000002</v>
      </c>
      <c r="I307" s="36"/>
      <c r="J307" s="36">
        <f>Data_Drop_CurrentYear!I302</f>
        <v>329129.21000000002</v>
      </c>
      <c r="K307" s="36"/>
      <c r="L307" s="36">
        <f>Data_Drop_CurrentYear!J302</f>
        <v>169209.61</v>
      </c>
      <c r="M307" s="36"/>
      <c r="N307" s="36">
        <f>Data_Drop_CurrentYear!K302</f>
        <v>1646370.55</v>
      </c>
      <c r="O307" s="36"/>
      <c r="P307" s="36">
        <f>Data_Drop_CurrentYear!L302</f>
        <v>4840.84</v>
      </c>
      <c r="R307" s="88">
        <f t="shared" si="5"/>
        <v>9.7297697808061852</v>
      </c>
    </row>
    <row r="308" spans="1:18" x14ac:dyDescent="0.2">
      <c r="A308" s="41"/>
      <c r="B308" s="41" t="str">
        <f>Data_Drop_CurrentYear!C303</f>
        <v>West Branch</v>
      </c>
      <c r="C308" s="41"/>
      <c r="D308" s="37">
        <f>Data_Drop_CurrentYear!F303</f>
        <v>779.5</v>
      </c>
      <c r="E308" s="37"/>
      <c r="F308" s="37">
        <f>Data_Drop_CurrentYear!G303</f>
        <v>816.9</v>
      </c>
      <c r="G308" s="37"/>
      <c r="H308" s="36">
        <f>Data_Drop_CurrentYear!H303</f>
        <v>234024.04</v>
      </c>
      <c r="I308" s="36"/>
      <c r="J308" s="36">
        <f>Data_Drop_CurrentYear!I303</f>
        <v>238795.45</v>
      </c>
      <c r="K308" s="36"/>
      <c r="L308" s="36">
        <f>Data_Drop_CurrentYear!J303</f>
        <v>429874.23</v>
      </c>
      <c r="M308" s="36"/>
      <c r="N308" s="36">
        <f>Data_Drop_CurrentYear!K303</f>
        <v>300818.07</v>
      </c>
      <c r="O308" s="36"/>
      <c r="P308" s="36">
        <f>Data_Drop_CurrentYear!L303</f>
        <v>385.91</v>
      </c>
      <c r="R308" s="88">
        <f t="shared" si="5"/>
        <v>0.69978158495334797</v>
      </c>
    </row>
    <row r="309" spans="1:18" x14ac:dyDescent="0.2">
      <c r="A309" s="41"/>
      <c r="B309" s="41" t="str">
        <f>Data_Drop_CurrentYear!C304</f>
        <v>West Burlington</v>
      </c>
      <c r="C309" s="41"/>
      <c r="D309" s="37">
        <f>Data_Drop_CurrentYear!F304</f>
        <v>384</v>
      </c>
      <c r="E309" s="37"/>
      <c r="F309" s="37">
        <f>Data_Drop_CurrentYear!G304</f>
        <v>867</v>
      </c>
      <c r="G309" s="37"/>
      <c r="H309" s="36">
        <f>Data_Drop_CurrentYear!H304</f>
        <v>327295.15000000002</v>
      </c>
      <c r="I309" s="36"/>
      <c r="J309" s="36">
        <f>Data_Drop_CurrentYear!I304</f>
        <v>340217.77</v>
      </c>
      <c r="K309" s="36"/>
      <c r="L309" s="36">
        <f>Data_Drop_CurrentYear!J304</f>
        <v>210256</v>
      </c>
      <c r="M309" s="36"/>
      <c r="N309" s="36">
        <f>Data_Drop_CurrentYear!K304</f>
        <v>735772.69</v>
      </c>
      <c r="O309" s="36"/>
      <c r="P309" s="36">
        <f>Data_Drop_CurrentYear!L304</f>
        <v>1916.07</v>
      </c>
      <c r="R309" s="88">
        <f t="shared" si="5"/>
        <v>3.4994135244654134</v>
      </c>
    </row>
    <row r="310" spans="1:18" x14ac:dyDescent="0.2">
      <c r="A310" s="41"/>
      <c r="B310" s="41" t="str">
        <f>Data_Drop_CurrentYear!C305</f>
        <v>West Central</v>
      </c>
      <c r="C310" s="41"/>
      <c r="D310" s="37">
        <f>Data_Drop_CurrentYear!F305</f>
        <v>254.3</v>
      </c>
      <c r="E310" s="37"/>
      <c r="F310" s="37">
        <f>Data_Drop_CurrentYear!G305</f>
        <v>292.3</v>
      </c>
      <c r="G310" s="37"/>
      <c r="H310" s="36">
        <f>Data_Drop_CurrentYear!H305</f>
        <v>199975.23</v>
      </c>
      <c r="I310" s="36"/>
      <c r="J310" s="36">
        <f>Data_Drop_CurrentYear!I305</f>
        <v>201680.78</v>
      </c>
      <c r="K310" s="36"/>
      <c r="L310" s="36">
        <f>Data_Drop_CurrentYear!J305</f>
        <v>148498.48000000001</v>
      </c>
      <c r="M310" s="36"/>
      <c r="N310" s="36">
        <f>Data_Drop_CurrentYear!K305</f>
        <v>416022.79</v>
      </c>
      <c r="O310" s="36"/>
      <c r="P310" s="36">
        <f>Data_Drop_CurrentYear!L305</f>
        <v>1635.95</v>
      </c>
      <c r="R310" s="88">
        <f t="shared" si="5"/>
        <v>2.8015289449427359</v>
      </c>
    </row>
    <row r="311" spans="1:18" x14ac:dyDescent="0.2">
      <c r="A311" s="44"/>
      <c r="B311" s="44" t="str">
        <f>Data_Drop_CurrentYear!C306</f>
        <v>West Central Valley</v>
      </c>
      <c r="C311" s="44"/>
      <c r="D311" s="45">
        <f>Data_Drop_CurrentYear!F306</f>
        <v>940.8</v>
      </c>
      <c r="E311" s="45"/>
      <c r="F311" s="45">
        <f>Data_Drop_CurrentYear!G306</f>
        <v>803.5</v>
      </c>
      <c r="G311" s="45"/>
      <c r="H311" s="46">
        <f>Data_Drop_CurrentYear!H306</f>
        <v>852547.25</v>
      </c>
      <c r="I311" s="46"/>
      <c r="J311" s="46">
        <f>Data_Drop_CurrentYear!I306</f>
        <v>886511.46</v>
      </c>
      <c r="K311" s="46"/>
      <c r="L311" s="46">
        <f>Data_Drop_CurrentYear!J306</f>
        <v>977810.39</v>
      </c>
      <c r="M311" s="46"/>
      <c r="N311" s="46">
        <f>Data_Drop_CurrentYear!K306</f>
        <v>527945.97</v>
      </c>
      <c r="O311" s="46"/>
      <c r="P311" s="46">
        <f>Data_Drop_CurrentYear!L306</f>
        <v>561.16999999999996</v>
      </c>
      <c r="Q311" s="92"/>
      <c r="R311" s="93">
        <f t="shared" si="5"/>
        <v>0.53992673364822807</v>
      </c>
    </row>
    <row r="312" spans="1:18" x14ac:dyDescent="0.2">
      <c r="A312" s="41"/>
      <c r="B312" s="41" t="str">
        <f>Data_Drop_CurrentYear!C307</f>
        <v>West Delaware Co</v>
      </c>
      <c r="C312" s="41"/>
      <c r="D312" s="37">
        <f>Data_Drop_CurrentYear!F307</f>
        <v>1327.5</v>
      </c>
      <c r="E312" s="37"/>
      <c r="F312" s="37">
        <f>Data_Drop_CurrentYear!G307</f>
        <v>1263.9000000000001</v>
      </c>
      <c r="G312" s="37"/>
      <c r="H312" s="36">
        <f>Data_Drop_CurrentYear!H307</f>
        <v>449531.59</v>
      </c>
      <c r="I312" s="36"/>
      <c r="J312" s="36">
        <f>Data_Drop_CurrentYear!I307</f>
        <v>468055.7</v>
      </c>
      <c r="K312" s="36"/>
      <c r="L312" s="36">
        <f>Data_Drop_CurrentYear!J307</f>
        <v>485428.08</v>
      </c>
      <c r="M312" s="36"/>
      <c r="N312" s="36">
        <f>Data_Drop_CurrentYear!K307</f>
        <v>332164.49</v>
      </c>
      <c r="O312" s="36"/>
      <c r="P312" s="36">
        <f>Data_Drop_CurrentYear!L307</f>
        <v>250.22</v>
      </c>
      <c r="R312" s="88">
        <f t="shared" si="5"/>
        <v>0.68427127248180608</v>
      </c>
    </row>
    <row r="313" spans="1:18" x14ac:dyDescent="0.2">
      <c r="A313" s="41"/>
      <c r="B313" s="41" t="str">
        <f>Data_Drop_CurrentYear!C308</f>
        <v>West Des Moines</v>
      </c>
      <c r="C313" s="41"/>
      <c r="D313" s="37">
        <f>Data_Drop_CurrentYear!F308</f>
        <v>8614.2000000000007</v>
      </c>
      <c r="E313" s="37"/>
      <c r="F313" s="37">
        <f>Data_Drop_CurrentYear!G308</f>
        <v>8979.4</v>
      </c>
      <c r="G313" s="37"/>
      <c r="H313" s="36">
        <f>Data_Drop_CurrentYear!H308</f>
        <v>10352130.48</v>
      </c>
      <c r="I313" s="36"/>
      <c r="J313" s="36">
        <f>Data_Drop_CurrentYear!I308</f>
        <v>11353086.68</v>
      </c>
      <c r="K313" s="36"/>
      <c r="L313" s="36">
        <f>Data_Drop_CurrentYear!J308</f>
        <v>6091790.7599999998</v>
      </c>
      <c r="M313" s="36"/>
      <c r="N313" s="36">
        <f>Data_Drop_CurrentYear!K308</f>
        <v>15801510.6</v>
      </c>
      <c r="O313" s="36"/>
      <c r="P313" s="36">
        <f>Data_Drop_CurrentYear!L308</f>
        <v>1834.36</v>
      </c>
      <c r="R313" s="88">
        <f t="shared" si="5"/>
        <v>2.5939023880721734</v>
      </c>
    </row>
    <row r="314" spans="1:18" x14ac:dyDescent="0.2">
      <c r="A314" s="41"/>
      <c r="B314" s="41" t="str">
        <f>Data_Drop_CurrentYear!C309</f>
        <v>West Fork</v>
      </c>
      <c r="C314" s="41"/>
      <c r="D314" s="37">
        <f>Data_Drop_CurrentYear!F309</f>
        <v>750.2</v>
      </c>
      <c r="E314" s="37"/>
      <c r="F314" s="37">
        <f>Data_Drop_CurrentYear!G309</f>
        <v>698.4</v>
      </c>
      <c r="G314" s="37"/>
      <c r="H314" s="36">
        <f>Data_Drop_CurrentYear!H309</f>
        <v>595281.42000000004</v>
      </c>
      <c r="I314" s="36"/>
      <c r="J314" s="36">
        <f>Data_Drop_CurrentYear!I309</f>
        <v>616568.42000000004</v>
      </c>
      <c r="K314" s="36"/>
      <c r="L314" s="36">
        <f>Data_Drop_CurrentYear!J309</f>
        <v>494556.1</v>
      </c>
      <c r="M314" s="36"/>
      <c r="N314" s="36">
        <f>Data_Drop_CurrentYear!K309</f>
        <v>647123.62</v>
      </c>
      <c r="O314" s="36"/>
      <c r="P314" s="36">
        <f>Data_Drop_CurrentYear!L309</f>
        <v>862.6</v>
      </c>
      <c r="R314" s="88">
        <f t="shared" si="5"/>
        <v>1.3084938594428419</v>
      </c>
    </row>
    <row r="315" spans="1:18" x14ac:dyDescent="0.2">
      <c r="A315" s="41"/>
      <c r="B315" s="41" t="str">
        <f>Data_Drop_CurrentYear!C310</f>
        <v>West Hancock</v>
      </c>
      <c r="C315" s="41"/>
      <c r="D315" s="37">
        <f>Data_Drop_CurrentYear!F310</f>
        <v>580.5</v>
      </c>
      <c r="E315" s="37"/>
      <c r="F315" s="37">
        <f>Data_Drop_CurrentYear!G310</f>
        <v>569.5</v>
      </c>
      <c r="G315" s="37"/>
      <c r="H315" s="36">
        <f>Data_Drop_CurrentYear!H310</f>
        <v>201018.54</v>
      </c>
      <c r="I315" s="36"/>
      <c r="J315" s="36">
        <f>Data_Drop_CurrentYear!I310</f>
        <v>211267.31</v>
      </c>
      <c r="K315" s="36"/>
      <c r="L315" s="36">
        <f>Data_Drop_CurrentYear!J310</f>
        <v>321146.77</v>
      </c>
      <c r="M315" s="36"/>
      <c r="N315" s="36">
        <f>Data_Drop_CurrentYear!K310</f>
        <v>213637.08</v>
      </c>
      <c r="O315" s="36"/>
      <c r="P315" s="36">
        <f>Data_Drop_CurrentYear!L310</f>
        <v>368.02</v>
      </c>
      <c r="R315" s="88">
        <f t="shared" si="5"/>
        <v>0.66523191249907321</v>
      </c>
    </row>
    <row r="316" spans="1:18" x14ac:dyDescent="0.2">
      <c r="A316" s="44"/>
      <c r="B316" s="44" t="str">
        <f>Data_Drop_CurrentYear!C311</f>
        <v>West Harrison</v>
      </c>
      <c r="C316" s="44"/>
      <c r="D316" s="45">
        <f>Data_Drop_CurrentYear!F311</f>
        <v>350.7</v>
      </c>
      <c r="E316" s="45"/>
      <c r="F316" s="45">
        <f>Data_Drop_CurrentYear!G311</f>
        <v>278</v>
      </c>
      <c r="G316" s="45"/>
      <c r="H316" s="46">
        <f>Data_Drop_CurrentYear!H311</f>
        <v>100679.17</v>
      </c>
      <c r="I316" s="46"/>
      <c r="J316" s="46">
        <f>Data_Drop_CurrentYear!I311</f>
        <v>106535.83</v>
      </c>
      <c r="K316" s="46"/>
      <c r="L316" s="46">
        <f>Data_Drop_CurrentYear!J311</f>
        <v>313971.33</v>
      </c>
      <c r="M316" s="46"/>
      <c r="N316" s="46">
        <f>Data_Drop_CurrentYear!K311</f>
        <v>713670.18</v>
      </c>
      <c r="O316" s="46"/>
      <c r="P316" s="46">
        <f>Data_Drop_CurrentYear!L311</f>
        <v>2034.99</v>
      </c>
      <c r="Q316" s="92"/>
      <c r="R316" s="93">
        <f t="shared" si="5"/>
        <v>2.2730425099642062</v>
      </c>
    </row>
    <row r="317" spans="1:18" x14ac:dyDescent="0.2">
      <c r="A317" s="41"/>
      <c r="B317" s="41" t="str">
        <f>Data_Drop_CurrentYear!C312</f>
        <v>West Liberty</v>
      </c>
      <c r="C317" s="41"/>
      <c r="D317" s="37">
        <f>Data_Drop_CurrentYear!F312</f>
        <v>1250.4000000000001</v>
      </c>
      <c r="E317" s="37"/>
      <c r="F317" s="37">
        <f>Data_Drop_CurrentYear!G312</f>
        <v>1227.0999999999999</v>
      </c>
      <c r="G317" s="37"/>
      <c r="H317" s="36">
        <f>Data_Drop_CurrentYear!H312</f>
        <v>384141.52</v>
      </c>
      <c r="I317" s="36"/>
      <c r="J317" s="36">
        <f>Data_Drop_CurrentYear!I312</f>
        <v>456129.16</v>
      </c>
      <c r="K317" s="36"/>
      <c r="L317" s="36">
        <f>Data_Drop_CurrentYear!J312</f>
        <v>395457.74</v>
      </c>
      <c r="M317" s="36"/>
      <c r="N317" s="36">
        <f>Data_Drop_CurrentYear!K312</f>
        <v>491205.74</v>
      </c>
      <c r="O317" s="36"/>
      <c r="P317" s="36">
        <f>Data_Drop_CurrentYear!L312</f>
        <v>392.84</v>
      </c>
      <c r="R317" s="88">
        <f t="shared" si="5"/>
        <v>1.2421194234306807</v>
      </c>
    </row>
    <row r="318" spans="1:18" x14ac:dyDescent="0.2">
      <c r="A318" s="41"/>
      <c r="B318" s="41" t="str">
        <f>Data_Drop_CurrentYear!C313</f>
        <v>West Lyon</v>
      </c>
      <c r="C318" s="41"/>
      <c r="D318" s="37">
        <f>Data_Drop_CurrentYear!F313</f>
        <v>949.5</v>
      </c>
      <c r="E318" s="37"/>
      <c r="F318" s="37">
        <f>Data_Drop_CurrentYear!G313</f>
        <v>914.5</v>
      </c>
      <c r="G318" s="37"/>
      <c r="H318" s="36">
        <f>Data_Drop_CurrentYear!H313</f>
        <v>305172.06</v>
      </c>
      <c r="I318" s="36"/>
      <c r="J318" s="36">
        <f>Data_Drop_CurrentYear!I313</f>
        <v>325701.53999999998</v>
      </c>
      <c r="K318" s="36"/>
      <c r="L318" s="36">
        <f>Data_Drop_CurrentYear!J313</f>
        <v>306252.82</v>
      </c>
      <c r="M318" s="36"/>
      <c r="N318" s="36">
        <f>Data_Drop_CurrentYear!K313</f>
        <v>320509.11</v>
      </c>
      <c r="O318" s="36"/>
      <c r="P318" s="36">
        <f>Data_Drop_CurrentYear!L313</f>
        <v>337.56</v>
      </c>
      <c r="R318" s="88">
        <f t="shared" si="5"/>
        <v>1.0465507223737565</v>
      </c>
    </row>
    <row r="319" spans="1:18" x14ac:dyDescent="0.2">
      <c r="A319" s="41"/>
      <c r="B319" s="41" t="str">
        <f>Data_Drop_CurrentYear!C314</f>
        <v>West Marshall</v>
      </c>
      <c r="C319" s="41"/>
      <c r="D319" s="37">
        <f>Data_Drop_CurrentYear!F314</f>
        <v>757.6</v>
      </c>
      <c r="E319" s="37"/>
      <c r="F319" s="37">
        <f>Data_Drop_CurrentYear!G314</f>
        <v>870.6</v>
      </c>
      <c r="G319" s="37"/>
      <c r="H319" s="36">
        <f>Data_Drop_CurrentYear!H314</f>
        <v>330418.63</v>
      </c>
      <c r="I319" s="36"/>
      <c r="J319" s="36">
        <f>Data_Drop_CurrentYear!I314</f>
        <v>333417.63</v>
      </c>
      <c r="K319" s="36"/>
      <c r="L319" s="36">
        <f>Data_Drop_CurrentYear!J314</f>
        <v>259798.31</v>
      </c>
      <c r="M319" s="36"/>
      <c r="N319" s="36">
        <f>Data_Drop_CurrentYear!K314</f>
        <v>205656.9</v>
      </c>
      <c r="O319" s="36"/>
      <c r="P319" s="36">
        <f>Data_Drop_CurrentYear!L314</f>
        <v>271.45999999999998</v>
      </c>
      <c r="R319" s="88">
        <f t="shared" si="5"/>
        <v>0.79160214706554477</v>
      </c>
    </row>
    <row r="320" spans="1:18" x14ac:dyDescent="0.2">
      <c r="A320" s="41"/>
      <c r="B320" s="41" t="str">
        <f>Data_Drop_CurrentYear!C315</f>
        <v>West Monona</v>
      </c>
      <c r="C320" s="41"/>
      <c r="D320" s="37">
        <f>Data_Drop_CurrentYear!F315</f>
        <v>578.79999999999995</v>
      </c>
      <c r="E320" s="37"/>
      <c r="F320" s="37">
        <f>Data_Drop_CurrentYear!G315</f>
        <v>603.5</v>
      </c>
      <c r="G320" s="37"/>
      <c r="H320" s="36">
        <f>Data_Drop_CurrentYear!H315</f>
        <v>351569.82</v>
      </c>
      <c r="I320" s="36"/>
      <c r="J320" s="36">
        <f>Data_Drop_CurrentYear!I315</f>
        <v>410986.63</v>
      </c>
      <c r="K320" s="36"/>
      <c r="L320" s="36">
        <f>Data_Drop_CurrentYear!J315</f>
        <v>469281.34</v>
      </c>
      <c r="M320" s="36"/>
      <c r="N320" s="36">
        <f>Data_Drop_CurrentYear!K315</f>
        <v>1406791.43</v>
      </c>
      <c r="O320" s="36"/>
      <c r="P320" s="36">
        <f>Data_Drop_CurrentYear!L315</f>
        <v>2430.5300000000002</v>
      </c>
      <c r="R320" s="88">
        <f t="shared" si="5"/>
        <v>2.9977570171445551</v>
      </c>
    </row>
    <row r="321" spans="1:18" x14ac:dyDescent="0.2">
      <c r="A321" s="44"/>
      <c r="B321" s="44" t="str">
        <f>Data_Drop_CurrentYear!C316</f>
        <v>West Sioux</v>
      </c>
      <c r="C321" s="44"/>
      <c r="D321" s="45">
        <f>Data_Drop_CurrentYear!F316</f>
        <v>757.3</v>
      </c>
      <c r="E321" s="45"/>
      <c r="F321" s="45">
        <f>Data_Drop_CurrentYear!G316</f>
        <v>690.3</v>
      </c>
      <c r="G321" s="45"/>
      <c r="H321" s="46">
        <f>Data_Drop_CurrentYear!H316</f>
        <v>949816.48</v>
      </c>
      <c r="I321" s="46"/>
      <c r="J321" s="46">
        <f>Data_Drop_CurrentYear!I316</f>
        <v>1016071.95</v>
      </c>
      <c r="K321" s="46"/>
      <c r="L321" s="46">
        <f>Data_Drop_CurrentYear!J316</f>
        <v>509014.6</v>
      </c>
      <c r="M321" s="46"/>
      <c r="N321" s="46">
        <f>Data_Drop_CurrentYear!K316</f>
        <v>1146612.72</v>
      </c>
      <c r="O321" s="46"/>
      <c r="P321" s="46">
        <f>Data_Drop_CurrentYear!L316</f>
        <v>1514.08</v>
      </c>
      <c r="Q321" s="92"/>
      <c r="R321" s="93">
        <f t="shared" si="5"/>
        <v>2.2526126362583705</v>
      </c>
    </row>
    <row r="322" spans="1:18" x14ac:dyDescent="0.2">
      <c r="A322" s="41"/>
      <c r="B322" s="41" t="str">
        <f>Data_Drop_CurrentYear!C317</f>
        <v>Western Dubuque Co</v>
      </c>
      <c r="C322" s="41"/>
      <c r="D322" s="37">
        <f>Data_Drop_CurrentYear!F317</f>
        <v>3189.7</v>
      </c>
      <c r="E322" s="37"/>
      <c r="F322" s="37">
        <f>Data_Drop_CurrentYear!G317</f>
        <v>3461.8</v>
      </c>
      <c r="G322" s="37"/>
      <c r="H322" s="36">
        <f>Data_Drop_CurrentYear!H317</f>
        <v>800028.45</v>
      </c>
      <c r="I322" s="36"/>
      <c r="J322" s="36">
        <f>Data_Drop_CurrentYear!I317</f>
        <v>1022107.01</v>
      </c>
      <c r="K322" s="36"/>
      <c r="L322" s="36">
        <f>Data_Drop_CurrentYear!J317</f>
        <v>1044015.4</v>
      </c>
      <c r="M322" s="36"/>
      <c r="N322" s="36">
        <f>Data_Drop_CurrentYear!K317</f>
        <v>4164463.82</v>
      </c>
      <c r="O322" s="36"/>
      <c r="P322" s="36">
        <f>Data_Drop_CurrentYear!L317</f>
        <v>1305.5999999999999</v>
      </c>
      <c r="R322" s="88">
        <f t="shared" si="5"/>
        <v>3.9888911791914179</v>
      </c>
    </row>
    <row r="323" spans="1:18" x14ac:dyDescent="0.2">
      <c r="A323" s="41"/>
      <c r="B323" s="41" t="str">
        <f>Data_Drop_CurrentYear!C318</f>
        <v>Westwood</v>
      </c>
      <c r="C323" s="41"/>
      <c r="D323" s="37">
        <f>Data_Drop_CurrentYear!F318</f>
        <v>532.9</v>
      </c>
      <c r="E323" s="37"/>
      <c r="F323" s="37">
        <f>Data_Drop_CurrentYear!G318</f>
        <v>599</v>
      </c>
      <c r="G323" s="37"/>
      <c r="H323" s="36">
        <f>Data_Drop_CurrentYear!H318</f>
        <v>296422.31</v>
      </c>
      <c r="I323" s="36"/>
      <c r="J323" s="36">
        <f>Data_Drop_CurrentYear!I318</f>
        <v>299382.21000000002</v>
      </c>
      <c r="K323" s="36"/>
      <c r="L323" s="36">
        <f>Data_Drop_CurrentYear!J318</f>
        <v>553714.56999999995</v>
      </c>
      <c r="M323" s="36"/>
      <c r="N323" s="36">
        <f>Data_Drop_CurrentYear!K318</f>
        <v>-30979.8</v>
      </c>
      <c r="O323" s="36"/>
      <c r="P323" s="36">
        <f>Data_Drop_CurrentYear!L318</f>
        <v>-58.13</v>
      </c>
      <c r="R323" s="88">
        <f t="shared" si="5"/>
        <v>-5.5949042482302751E-2</v>
      </c>
    </row>
    <row r="324" spans="1:18" x14ac:dyDescent="0.2">
      <c r="A324" s="41"/>
      <c r="B324" s="41" t="str">
        <f>Data_Drop_CurrentYear!C319</f>
        <v>Whiting</v>
      </c>
      <c r="C324" s="41"/>
      <c r="D324" s="37">
        <f>Data_Drop_CurrentYear!F319</f>
        <v>192.7</v>
      </c>
      <c r="E324" s="37"/>
      <c r="F324" s="37">
        <f>Data_Drop_CurrentYear!G319</f>
        <v>137</v>
      </c>
      <c r="G324" s="37"/>
      <c r="H324" s="36">
        <f>Data_Drop_CurrentYear!H319</f>
        <v>350502.83</v>
      </c>
      <c r="I324" s="36"/>
      <c r="J324" s="36">
        <f>Data_Drop_CurrentYear!I319</f>
        <v>354001.45</v>
      </c>
      <c r="K324" s="36"/>
      <c r="L324" s="36">
        <f>Data_Drop_CurrentYear!J319</f>
        <v>280161.77</v>
      </c>
      <c r="M324" s="36"/>
      <c r="N324" s="36">
        <f>Data_Drop_CurrentYear!K319</f>
        <v>816303.05</v>
      </c>
      <c r="O324" s="36"/>
      <c r="P324" s="36">
        <f>Data_Drop_CurrentYear!L319</f>
        <v>4236.13</v>
      </c>
      <c r="R324" s="88">
        <f t="shared" si="5"/>
        <v>2.9136846544052033</v>
      </c>
    </row>
    <row r="325" spans="1:18" x14ac:dyDescent="0.2">
      <c r="A325" s="41"/>
      <c r="B325" s="41" t="str">
        <f>Data_Drop_CurrentYear!C320</f>
        <v>Williamsburg</v>
      </c>
      <c r="C325" s="41"/>
      <c r="D325" s="37">
        <f>Data_Drop_CurrentYear!F320</f>
        <v>1151</v>
      </c>
      <c r="E325" s="37"/>
      <c r="F325" s="37">
        <f>Data_Drop_CurrentYear!G320</f>
        <v>1231.5999999999999</v>
      </c>
      <c r="G325" s="37"/>
      <c r="H325" s="36">
        <f>Data_Drop_CurrentYear!H320</f>
        <v>603366.99</v>
      </c>
      <c r="I325" s="36"/>
      <c r="J325" s="36">
        <f>Data_Drop_CurrentYear!I320</f>
        <v>627136.18999999994</v>
      </c>
      <c r="K325" s="36"/>
      <c r="L325" s="36">
        <f>Data_Drop_CurrentYear!J320</f>
        <v>683390.92</v>
      </c>
      <c r="M325" s="36"/>
      <c r="N325" s="36">
        <f>Data_Drop_CurrentYear!K320</f>
        <v>417411</v>
      </c>
      <c r="O325" s="36"/>
      <c r="P325" s="36">
        <f>Data_Drop_CurrentYear!L320</f>
        <v>362.65</v>
      </c>
      <c r="R325" s="88">
        <f t="shared" si="5"/>
        <v>0.61079389231568948</v>
      </c>
    </row>
    <row r="326" spans="1:18" x14ac:dyDescent="0.2">
      <c r="A326" s="44"/>
      <c r="B326" s="44" t="str">
        <f>Data_Drop_CurrentYear!C321</f>
        <v>Wilton</v>
      </c>
      <c r="C326" s="44"/>
      <c r="D326" s="45">
        <f>Data_Drop_CurrentYear!F321</f>
        <v>851.5</v>
      </c>
      <c r="E326" s="45"/>
      <c r="F326" s="45">
        <f>Data_Drop_CurrentYear!G321</f>
        <v>925.5</v>
      </c>
      <c r="G326" s="45"/>
      <c r="H326" s="46">
        <f>Data_Drop_CurrentYear!H321</f>
        <v>286631.39</v>
      </c>
      <c r="I326" s="46"/>
      <c r="J326" s="46">
        <f>Data_Drop_CurrentYear!I321</f>
        <v>322303.59999999998</v>
      </c>
      <c r="K326" s="46"/>
      <c r="L326" s="46">
        <f>Data_Drop_CurrentYear!J321</f>
        <v>350413.97</v>
      </c>
      <c r="M326" s="46"/>
      <c r="N326" s="46">
        <f>Data_Drop_CurrentYear!K321</f>
        <v>686685.82</v>
      </c>
      <c r="O326" s="46"/>
      <c r="P326" s="46">
        <f>Data_Drop_CurrentYear!L321</f>
        <v>806.44</v>
      </c>
      <c r="Q326" s="92"/>
      <c r="R326" s="93">
        <f t="shared" si="5"/>
        <v>1.959641677527868</v>
      </c>
    </row>
    <row r="327" spans="1:18" x14ac:dyDescent="0.2">
      <c r="A327" s="41"/>
      <c r="B327" s="41" t="str">
        <f>Data_Drop_CurrentYear!C322</f>
        <v>Winfield-Mt Union</v>
      </c>
      <c r="C327" s="41"/>
      <c r="D327" s="37">
        <f>Data_Drop_CurrentYear!F322</f>
        <v>316.60000000000002</v>
      </c>
      <c r="E327" s="37"/>
      <c r="F327" s="37">
        <f>Data_Drop_CurrentYear!G322</f>
        <v>370</v>
      </c>
      <c r="G327" s="37"/>
      <c r="H327" s="36">
        <f>Data_Drop_CurrentYear!H322</f>
        <v>151089.63</v>
      </c>
      <c r="I327" s="36"/>
      <c r="J327" s="36">
        <f>Data_Drop_CurrentYear!I322</f>
        <v>152815.51999999999</v>
      </c>
      <c r="K327" s="36"/>
      <c r="L327" s="36">
        <f>Data_Drop_CurrentYear!J322</f>
        <v>114835.95</v>
      </c>
      <c r="M327" s="36"/>
      <c r="N327" s="36">
        <f>Data_Drop_CurrentYear!K322</f>
        <v>261985.28</v>
      </c>
      <c r="O327" s="36"/>
      <c r="P327" s="36">
        <f>Data_Drop_CurrentYear!L322</f>
        <v>827.5</v>
      </c>
      <c r="R327" s="88">
        <f t="shared" si="5"/>
        <v>2.2813873181699633</v>
      </c>
    </row>
    <row r="328" spans="1:18" x14ac:dyDescent="0.2">
      <c r="A328" s="41"/>
      <c r="B328" s="41" t="str">
        <f>Data_Drop_CurrentYear!C323</f>
        <v>Winterset</v>
      </c>
      <c r="C328" s="41"/>
      <c r="D328" s="37">
        <f>Data_Drop_CurrentYear!F323</f>
        <v>1667.8</v>
      </c>
      <c r="E328" s="37"/>
      <c r="F328" s="37">
        <f>Data_Drop_CurrentYear!G323</f>
        <v>1609.9</v>
      </c>
      <c r="G328" s="37"/>
      <c r="H328" s="36">
        <f>Data_Drop_CurrentYear!H323</f>
        <v>728241.89</v>
      </c>
      <c r="I328" s="36"/>
      <c r="J328" s="36">
        <f>Data_Drop_CurrentYear!I323</f>
        <v>803856.37</v>
      </c>
      <c r="K328" s="36"/>
      <c r="L328" s="36">
        <f>Data_Drop_CurrentYear!J323</f>
        <v>950618.22</v>
      </c>
      <c r="M328" s="36"/>
      <c r="N328" s="36">
        <f>Data_Drop_CurrentYear!K323</f>
        <v>1459641.72</v>
      </c>
      <c r="O328" s="36"/>
      <c r="P328" s="36">
        <f>Data_Drop_CurrentYear!L323</f>
        <v>875.19</v>
      </c>
      <c r="R328" s="88">
        <f t="shared" si="5"/>
        <v>1.5354657519608661</v>
      </c>
    </row>
    <row r="329" spans="1:18" x14ac:dyDescent="0.2">
      <c r="A329" s="41"/>
      <c r="B329" s="41" t="str">
        <f>Data_Drop_CurrentYear!C324</f>
        <v>Woodbine</v>
      </c>
      <c r="C329" s="41"/>
      <c r="D329" s="37">
        <f>Data_Drop_CurrentYear!F324</f>
        <v>507</v>
      </c>
      <c r="E329" s="37"/>
      <c r="F329" s="37">
        <f>Data_Drop_CurrentYear!G324</f>
        <v>507.7</v>
      </c>
      <c r="G329" s="37"/>
      <c r="H329" s="36">
        <f>Data_Drop_CurrentYear!H324</f>
        <v>541348.36</v>
      </c>
      <c r="I329" s="36"/>
      <c r="J329" s="36">
        <f>Data_Drop_CurrentYear!I324</f>
        <v>589482.79</v>
      </c>
      <c r="K329" s="36"/>
      <c r="L329" s="36">
        <f>Data_Drop_CurrentYear!J324</f>
        <v>364168.8</v>
      </c>
      <c r="M329" s="36"/>
      <c r="N329" s="36">
        <f>Data_Drop_CurrentYear!K324</f>
        <v>1390051.46</v>
      </c>
      <c r="O329" s="36"/>
      <c r="P329" s="36">
        <f>Data_Drop_CurrentYear!L324</f>
        <v>2741.72</v>
      </c>
      <c r="R329" s="88">
        <f t="shared" si="5"/>
        <v>3.8170525866026965</v>
      </c>
    </row>
    <row r="330" spans="1:18" x14ac:dyDescent="0.2">
      <c r="A330" s="41"/>
      <c r="B330" s="41" t="str">
        <f>Data_Drop_CurrentYear!C325</f>
        <v>Woodbury Central</v>
      </c>
      <c r="C330" s="41"/>
      <c r="D330" s="37">
        <f>Data_Drop_CurrentYear!F325</f>
        <v>509.2</v>
      </c>
      <c r="E330" s="37"/>
      <c r="F330" s="37">
        <f>Data_Drop_CurrentYear!G325</f>
        <v>550.20000000000005</v>
      </c>
      <c r="G330" s="37"/>
      <c r="H330" s="36">
        <f>Data_Drop_CurrentYear!H325</f>
        <v>400616.86</v>
      </c>
      <c r="I330" s="36"/>
      <c r="J330" s="36">
        <f>Data_Drop_CurrentYear!I325</f>
        <v>423434.39</v>
      </c>
      <c r="K330" s="36"/>
      <c r="L330" s="36">
        <f>Data_Drop_CurrentYear!J325</f>
        <v>287628.34999999998</v>
      </c>
      <c r="M330" s="36"/>
      <c r="N330" s="36">
        <f>Data_Drop_CurrentYear!K325</f>
        <v>544643.02</v>
      </c>
      <c r="O330" s="36"/>
      <c r="P330" s="36">
        <f>Data_Drop_CurrentYear!L325</f>
        <v>1069.6099999999999</v>
      </c>
      <c r="R330" s="88">
        <f t="shared" si="5"/>
        <v>1.8935651510012836</v>
      </c>
    </row>
    <row r="331" spans="1:18" x14ac:dyDescent="0.2">
      <c r="A331" s="44"/>
      <c r="B331" s="44" t="str">
        <f>Data_Drop_CurrentYear!C326</f>
        <v>Woodward-Granger</v>
      </c>
      <c r="C331" s="44"/>
      <c r="D331" s="45">
        <f>Data_Drop_CurrentYear!F326</f>
        <v>1078.5999999999999</v>
      </c>
      <c r="E331" s="45"/>
      <c r="F331" s="45">
        <f>Data_Drop_CurrentYear!G326</f>
        <v>1148.0999999999999</v>
      </c>
      <c r="G331" s="45"/>
      <c r="H331" s="46">
        <f>Data_Drop_CurrentYear!H326</f>
        <v>689482.99</v>
      </c>
      <c r="I331" s="46"/>
      <c r="J331" s="46">
        <f>Data_Drop_CurrentYear!I326</f>
        <v>745005.45</v>
      </c>
      <c r="K331" s="46"/>
      <c r="L331" s="46">
        <f>Data_Drop_CurrentYear!J326</f>
        <v>582957.94999999995</v>
      </c>
      <c r="M331" s="46"/>
      <c r="N331" s="46">
        <f>Data_Drop_CurrentYear!K326</f>
        <v>1134123.99</v>
      </c>
      <c r="O331" s="46"/>
      <c r="P331" s="46">
        <f>Data_Drop_CurrentYear!L326</f>
        <v>1051.48</v>
      </c>
      <c r="Q331" s="92"/>
      <c r="R331" s="93">
        <f t="shared" si="5"/>
        <v>1.9454644884763987</v>
      </c>
    </row>
    <row r="332" spans="1:18" ht="6.6" customHeight="1" x14ac:dyDescent="0.2">
      <c r="A332" s="41"/>
      <c r="B332" s="41"/>
      <c r="C332" s="41"/>
      <c r="D332" s="41"/>
      <c r="E332" s="41"/>
      <c r="F332" s="37"/>
      <c r="G332" s="37"/>
      <c r="H332" s="36"/>
      <c r="I332" s="36"/>
      <c r="J332" s="36"/>
      <c r="K332" s="36"/>
      <c r="L332" s="36"/>
      <c r="M332" s="36"/>
      <c r="N332" s="36"/>
      <c r="O332" s="36"/>
      <c r="P332" s="36"/>
    </row>
    <row r="333" spans="1:18" s="38" customFormat="1" x14ac:dyDescent="0.2">
      <c r="A333" s="42"/>
      <c r="B333" s="42" t="str">
        <f>Data_Drop_CurrentYear!C327</f>
        <v>State Total</v>
      </c>
      <c r="C333" s="42"/>
      <c r="D333" s="39">
        <f>Data_Drop_CurrentYear!F327</f>
        <v>483698.6999999999</v>
      </c>
      <c r="E333" s="39"/>
      <c r="F333" s="39">
        <f>Data_Drop_CurrentYear!G327</f>
        <v>483452.69999999972</v>
      </c>
      <c r="G333" s="39"/>
      <c r="H333" s="40">
        <f>Data_Drop_CurrentYear!H327</f>
        <v>258611649.72000024</v>
      </c>
      <c r="I333" s="40"/>
      <c r="J333" s="40">
        <f>Data_Drop_CurrentYear!I327</f>
        <v>276273800.61999995</v>
      </c>
      <c r="K333" s="40"/>
      <c r="L333" s="40">
        <f>Data_Drop_CurrentYear!J327</f>
        <v>222060765.37000009</v>
      </c>
      <c r="M333" s="40"/>
      <c r="N333" s="40">
        <f>Data_Drop_CurrentYear!K327</f>
        <v>445522644.03000027</v>
      </c>
      <c r="O333" s="40"/>
      <c r="P333" s="40">
        <f>N333/D333</f>
        <v>921.07471868334642</v>
      </c>
      <c r="Q333" s="90"/>
      <c r="R333" s="91">
        <f t="shared" si="5"/>
        <v>2.0063095940773938</v>
      </c>
    </row>
    <row r="334" spans="1:18" ht="13.5" thickBot="1" x14ac:dyDescent="0.25">
      <c r="F334" s="37"/>
      <c r="G334" s="37"/>
      <c r="H334" s="36"/>
      <c r="I334" s="36"/>
      <c r="J334" s="36"/>
      <c r="K334" s="36"/>
      <c r="L334" s="36"/>
      <c r="M334" s="36"/>
      <c r="N334" s="36"/>
      <c r="O334" s="36"/>
      <c r="P334" s="36"/>
    </row>
    <row r="335" spans="1:18" x14ac:dyDescent="0.2">
      <c r="F335" s="94" t="s">
        <v>315</v>
      </c>
      <c r="G335" s="95"/>
      <c r="H335" s="96">
        <f>MAX(H7:H331)</f>
        <v>20471528.609999999</v>
      </c>
      <c r="I335" s="96"/>
      <c r="J335" s="96">
        <f>MAX(J7:J331)</f>
        <v>20821561.870000001</v>
      </c>
      <c r="K335" s="96"/>
      <c r="L335" s="96">
        <f>MAX(L7:L331)</f>
        <v>13047126.49</v>
      </c>
      <c r="M335" s="96"/>
      <c r="N335" s="96">
        <f>MAX(N7:N331)</f>
        <v>49947337.509999998</v>
      </c>
      <c r="O335" s="96"/>
      <c r="P335" s="96">
        <f>MAX(P7:P331)</f>
        <v>12023.79</v>
      </c>
      <c r="Q335" s="69"/>
      <c r="R335" s="97">
        <f>MAX(R7:R331)</f>
        <v>428.10261513538529</v>
      </c>
    </row>
    <row r="336" spans="1:18" x14ac:dyDescent="0.2">
      <c r="F336" s="98" t="s">
        <v>316</v>
      </c>
      <c r="G336" s="99"/>
      <c r="H336" s="100">
        <f>MIN(H7:H331)</f>
        <v>280.83999999999997</v>
      </c>
      <c r="I336" s="100"/>
      <c r="J336" s="100">
        <f>MIN(J7:J331)</f>
        <v>181.15</v>
      </c>
      <c r="K336" s="100"/>
      <c r="L336" s="100">
        <f>MIN(L7:L331)</f>
        <v>4321</v>
      </c>
      <c r="M336" s="100"/>
      <c r="N336" s="100">
        <f>MIN(N7:N331)</f>
        <v>-168217.72</v>
      </c>
      <c r="O336" s="100"/>
      <c r="P336" s="100">
        <f>MIN(P7:P331)</f>
        <v>-207.29</v>
      </c>
      <c r="Q336" s="92"/>
      <c r="R336" s="101">
        <f>MIN(R7:R331)</f>
        <v>-0.5490784255343012</v>
      </c>
    </row>
    <row r="337" spans="1:18" ht="13.5" thickBot="1" x14ac:dyDescent="0.25">
      <c r="F337" s="102" t="s">
        <v>317</v>
      </c>
      <c r="G337" s="103"/>
      <c r="H337" s="104">
        <f>MEDIAN(H7:H331)</f>
        <v>400024.28500000003</v>
      </c>
      <c r="I337" s="104"/>
      <c r="J337" s="104">
        <f>MEDIAN(J7:J331)</f>
        <v>419184.27</v>
      </c>
      <c r="K337" s="104"/>
      <c r="L337" s="104">
        <f>MEDIAN(L7:L331)</f>
        <v>387640.13</v>
      </c>
      <c r="M337" s="104"/>
      <c r="N337" s="104">
        <f>MEDIAN(N7:N331)</f>
        <v>706733.27</v>
      </c>
      <c r="O337" s="104"/>
      <c r="P337" s="104">
        <f>MEDIAN(P7:P331)</f>
        <v>886.72</v>
      </c>
      <c r="Q337" s="105"/>
      <c r="R337" s="106">
        <f>MEDIAN(R7:R331)</f>
        <v>1.8518421179692328</v>
      </c>
    </row>
    <row r="338" spans="1:18" ht="9.75" customHeight="1" x14ac:dyDescent="0.2">
      <c r="R338" s="89"/>
    </row>
    <row r="339" spans="1:18" x14ac:dyDescent="0.2">
      <c r="B339" s="35" t="s">
        <v>323</v>
      </c>
    </row>
    <row r="340" spans="1:18" ht="9" customHeight="1" x14ac:dyDescent="0.2"/>
    <row r="341" spans="1:18" x14ac:dyDescent="0.2">
      <c r="A341" s="43"/>
      <c r="B341" s="43" t="str">
        <f>Instructions!B29</f>
        <v>Sources:</v>
      </c>
      <c r="C341" s="43"/>
      <c r="D341" s="43"/>
      <c r="E341" s="43"/>
    </row>
    <row r="342" spans="1:18" x14ac:dyDescent="0.2">
      <c r="A342" s="43"/>
      <c r="B342" s="43" t="str">
        <f>Instructions!B30</f>
        <v>Iowa Department of Education, CAR and Certified Enrollment files</v>
      </c>
      <c r="C342" s="43"/>
      <c r="D342" s="43"/>
      <c r="E342" s="43"/>
    </row>
    <row r="343" spans="1:18" x14ac:dyDescent="0.2">
      <c r="A343" s="43"/>
      <c r="B343" s="43" t="str">
        <f>Instructions!B31</f>
        <v>IASB analysis and calculations</v>
      </c>
      <c r="C343" s="43"/>
      <c r="D343" s="43"/>
      <c r="E343" s="43"/>
    </row>
  </sheetData>
  <mergeCells count="3">
    <mergeCell ref="B4:H4"/>
    <mergeCell ref="B1:R1"/>
    <mergeCell ref="B2:R2"/>
  </mergeCells>
  <hyperlinks>
    <hyperlink ref="B4:H4" location="Instructions!A1" display="Return to Instructions" xr:uid="{00000000-0004-0000-0800-000000000000}"/>
  </hyperlinks>
  <pageMargins left="0.22" right="0.17" top="0.5" bottom="0.39" header="0.3" footer="0.17"/>
  <pageSetup scale="89" fitToHeight="0" orientation="landscape" r:id="rId1"/>
  <headerFooter>
    <oddFooter>&amp;LIASB:  &amp;F  &amp;A&amp;C&amp;P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67"/>
  <sheetViews>
    <sheetView topLeftCell="B1" workbookViewId="0">
      <selection sqref="A1:R1"/>
    </sheetView>
  </sheetViews>
  <sheetFormatPr defaultColWidth="8.85546875" defaultRowHeight="12.75" x14ac:dyDescent="0.2"/>
  <cols>
    <col min="1" max="1" width="5.85546875" style="3" hidden="1" customWidth="1"/>
    <col min="2" max="2" width="1.5703125" style="3" customWidth="1"/>
    <col min="3" max="3" width="29.5703125" style="3" customWidth="1"/>
    <col min="4" max="4" width="2.42578125" style="3" customWidth="1"/>
    <col min="5" max="5" width="15.5703125" style="3" customWidth="1"/>
    <col min="6" max="6" width="2.5703125" style="3" customWidth="1"/>
    <col min="7" max="7" width="11.42578125" style="3" customWidth="1"/>
    <col min="8" max="8" width="1.85546875" style="3" customWidth="1"/>
    <col min="9" max="9" width="13.42578125" style="3" customWidth="1"/>
    <col min="10" max="10" width="2.42578125" style="3" customWidth="1"/>
    <col min="11" max="11" width="14.42578125" style="3" customWidth="1"/>
    <col min="12" max="12" width="2.85546875" style="3" customWidth="1"/>
    <col min="13" max="13" width="16.42578125" style="3" customWidth="1"/>
    <col min="14" max="14" width="1.42578125" style="3" customWidth="1"/>
    <col min="15" max="15" width="14.140625" style="3" customWidth="1"/>
    <col min="16" max="16" width="2.42578125" style="3" customWidth="1"/>
    <col min="17" max="17" width="7.5703125" style="55" customWidth="1"/>
    <col min="18" max="18" width="0.85546875" style="55" customWidth="1"/>
    <col min="19" max="19" width="8.85546875" style="55"/>
    <col min="20" max="16384" width="8.85546875" style="3"/>
  </cols>
  <sheetData>
    <row r="1" spans="1:19" ht="15.6" customHeight="1" x14ac:dyDescent="0.25">
      <c r="A1" s="425" t="s">
        <v>304</v>
      </c>
      <c r="B1" s="425"/>
      <c r="C1" s="426"/>
      <c r="D1" s="426"/>
      <c r="E1" s="426"/>
      <c r="F1" s="426"/>
      <c r="G1" s="426"/>
      <c r="H1" s="426"/>
      <c r="I1" s="426"/>
      <c r="J1" s="426"/>
      <c r="K1" s="426"/>
      <c r="L1" s="426"/>
      <c r="M1" s="426"/>
      <c r="N1" s="427"/>
      <c r="O1" s="427"/>
    </row>
    <row r="2" spans="1:19" ht="15.6" customHeight="1" x14ac:dyDescent="0.2">
      <c r="A2" s="428" t="s">
        <v>371</v>
      </c>
      <c r="B2" s="428"/>
      <c r="C2" s="429"/>
      <c r="D2" s="429"/>
      <c r="E2" s="429"/>
      <c r="F2" s="429"/>
      <c r="G2" s="429"/>
      <c r="H2" s="429"/>
      <c r="I2" s="429"/>
      <c r="J2" s="429"/>
      <c r="K2" s="429"/>
      <c r="L2" s="429"/>
      <c r="M2" s="429"/>
      <c r="N2" s="427"/>
      <c r="O2" s="427"/>
    </row>
    <row r="3" spans="1:19" ht="9" customHeight="1" x14ac:dyDescent="0.2"/>
    <row r="4" spans="1:19" ht="13.35" customHeight="1" x14ac:dyDescent="0.2">
      <c r="A4" s="8">
        <v>594</v>
      </c>
      <c r="B4" s="8"/>
      <c r="I4" s="421" t="s">
        <v>305</v>
      </c>
      <c r="J4" s="421"/>
      <c r="K4" s="421"/>
      <c r="L4" s="421"/>
      <c r="M4" s="421"/>
      <c r="N4" s="22"/>
      <c r="O4" s="22"/>
    </row>
    <row r="5" spans="1:19" ht="15.75" x14ac:dyDescent="0.25">
      <c r="C5" s="9" t="s">
        <v>233</v>
      </c>
      <c r="I5" s="3" t="str">
        <f>Instructions!D3</f>
        <v>FY 2023</v>
      </c>
    </row>
    <row r="6" spans="1:19" ht="8.4499999999999993" customHeight="1" x14ac:dyDescent="0.2"/>
    <row r="7" spans="1:19" ht="38.25" x14ac:dyDescent="0.2">
      <c r="C7" s="10" t="s">
        <v>306</v>
      </c>
      <c r="D7" s="11"/>
      <c r="E7" s="10" t="s">
        <v>361</v>
      </c>
      <c r="F7" s="10"/>
      <c r="G7" s="10" t="s">
        <v>362</v>
      </c>
      <c r="H7" s="10"/>
      <c r="I7" s="10" t="s">
        <v>367</v>
      </c>
      <c r="J7" s="10"/>
      <c r="K7" s="10" t="s">
        <v>364</v>
      </c>
      <c r="L7" s="10"/>
      <c r="M7" s="10" t="s">
        <v>368</v>
      </c>
      <c r="N7" s="107"/>
      <c r="O7" s="10" t="str">
        <f>All_District_List!R6</f>
        <v>Balance as a Percentage of Expenditures</v>
      </c>
      <c r="P7" s="54" t="s">
        <v>351</v>
      </c>
      <c r="Q7" s="55" t="s">
        <v>369</v>
      </c>
      <c r="R7" s="55" t="s">
        <v>370</v>
      </c>
      <c r="S7" s="55" t="s">
        <v>370</v>
      </c>
    </row>
    <row r="8" spans="1:19" ht="6" customHeight="1" x14ac:dyDescent="0.2">
      <c r="C8" s="11"/>
      <c r="D8" s="11"/>
      <c r="E8" s="11"/>
      <c r="F8" s="11"/>
      <c r="P8" s="55"/>
    </row>
    <row r="9" spans="1:19" ht="15" customHeight="1" x14ac:dyDescent="0.2">
      <c r="A9" s="3">
        <f>B41</f>
        <v>1206</v>
      </c>
      <c r="C9" s="8" t="str">
        <f>IF(ISERROR(C41),"",C41)</f>
        <v>Clarion-Goldfield-Dows</v>
      </c>
      <c r="D9" s="12"/>
      <c r="E9" s="27">
        <f t="shared" ref="E9:E29" si="0">IF(ISERROR(E41),"",E41)</f>
        <v>501102.92</v>
      </c>
      <c r="F9" s="27"/>
      <c r="G9" s="27">
        <f t="shared" ref="G9:G14" si="1">IF(ISERROR(G41),"",G41)</f>
        <v>511235.1</v>
      </c>
      <c r="H9" s="27"/>
      <c r="I9" s="27">
        <f t="shared" ref="I9:I14" si="2">IF(ISERROR(I41),"",I41)</f>
        <v>743775.14</v>
      </c>
      <c r="J9" s="27"/>
      <c r="K9" s="27">
        <f t="shared" ref="K9:K29" si="3">IF(ISERROR(K41),"",K41)</f>
        <v>173606.7</v>
      </c>
      <c r="L9" s="27"/>
      <c r="M9" s="27">
        <f t="shared" ref="M9:M29" si="4">IF(ISERROR(M41),"",M41)</f>
        <v>177.95</v>
      </c>
      <c r="N9" s="27"/>
      <c r="O9" s="88">
        <f>IF(ISERROR(K9/I9),"",K9/I9)</f>
        <v>0.23341288336149554</v>
      </c>
      <c r="P9" s="56" t="e">
        <f>#REF!</f>
        <v>#REF!</v>
      </c>
      <c r="Q9" s="61">
        <f>M31</f>
        <v>921.07471868334642</v>
      </c>
      <c r="S9" s="61">
        <f>M32</f>
        <v>886.72</v>
      </c>
    </row>
    <row r="10" spans="1:19" ht="14.1" customHeight="1" x14ac:dyDescent="0.2">
      <c r="A10" s="3">
        <f>B42</f>
        <v>4446</v>
      </c>
      <c r="C10" s="8" t="str">
        <f>IF(ISERROR(C42),"",C42)</f>
        <v>Monticello</v>
      </c>
      <c r="D10" s="12"/>
      <c r="E10" s="27">
        <f t="shared" si="0"/>
        <v>400111.55</v>
      </c>
      <c r="F10" s="27"/>
      <c r="G10" s="27">
        <f t="shared" si="1"/>
        <v>427449.36</v>
      </c>
      <c r="H10" s="27"/>
      <c r="I10" s="27">
        <f t="shared" si="2"/>
        <v>367958.08</v>
      </c>
      <c r="J10" s="27"/>
      <c r="K10" s="27">
        <f t="shared" si="3"/>
        <v>601989.67000000004</v>
      </c>
      <c r="L10" s="27"/>
      <c r="M10" s="27">
        <f t="shared" si="4"/>
        <v>621.5</v>
      </c>
      <c r="N10" s="27"/>
      <c r="O10" s="88">
        <f t="shared" ref="O10:O29" si="5">IF(ISERROR(K10/I10),"",K10/I10)</f>
        <v>1.6360278594779059</v>
      </c>
      <c r="P10" s="56" t="e">
        <f>P9</f>
        <v>#REF!</v>
      </c>
      <c r="Q10" s="61">
        <f>Q9</f>
        <v>921.07471868334642</v>
      </c>
      <c r="S10" s="61">
        <f>S9</f>
        <v>886.72</v>
      </c>
    </row>
    <row r="11" spans="1:19" x14ac:dyDescent="0.2">
      <c r="A11" s="3">
        <f>B43</f>
        <v>1197</v>
      </c>
      <c r="C11" s="20" t="str">
        <f>IF(ISERROR(C43),"",C43)</f>
        <v>Clarinda</v>
      </c>
      <c r="D11" s="21"/>
      <c r="E11" s="28">
        <f t="shared" si="0"/>
        <v>900144.85</v>
      </c>
      <c r="F11" s="28"/>
      <c r="G11" s="28">
        <f t="shared" si="1"/>
        <v>921568.2</v>
      </c>
      <c r="H11" s="28"/>
      <c r="I11" s="28">
        <f t="shared" si="2"/>
        <v>378160.42</v>
      </c>
      <c r="J11" s="28"/>
      <c r="K11" s="28">
        <f t="shared" si="3"/>
        <v>992981.97</v>
      </c>
      <c r="L11" s="28"/>
      <c r="M11" s="28">
        <f t="shared" si="4"/>
        <v>1035.76</v>
      </c>
      <c r="N11" s="28"/>
      <c r="O11" s="93">
        <f t="shared" si="5"/>
        <v>2.6258220519217743</v>
      </c>
      <c r="P11" s="56" t="e">
        <f t="shared" ref="P11:Q29" si="6">P10</f>
        <v>#REF!</v>
      </c>
      <c r="Q11" s="61">
        <f t="shared" si="6"/>
        <v>921.07471868334642</v>
      </c>
      <c r="S11" s="61">
        <f t="shared" ref="S11:S29" si="7">S10</f>
        <v>886.72</v>
      </c>
    </row>
    <row r="12" spans="1:19" x14ac:dyDescent="0.2">
      <c r="A12" s="3">
        <f>B44</f>
        <v>3150</v>
      </c>
      <c r="C12" s="8" t="str">
        <f>IF(ISERROR(C44),"",C44)</f>
        <v>Iowa Falls</v>
      </c>
      <c r="D12" s="12"/>
      <c r="E12" s="27">
        <f t="shared" si="0"/>
        <v>300342.84000000003</v>
      </c>
      <c r="F12" s="27"/>
      <c r="G12" s="27">
        <f t="shared" si="1"/>
        <v>311441.84999999998</v>
      </c>
      <c r="H12" s="27"/>
      <c r="I12" s="27">
        <f t="shared" si="2"/>
        <v>450463.06</v>
      </c>
      <c r="J12" s="27"/>
      <c r="K12" s="27">
        <f t="shared" si="3"/>
        <v>656834.35</v>
      </c>
      <c r="L12" s="27"/>
      <c r="M12" s="27">
        <f t="shared" si="4"/>
        <v>654.41</v>
      </c>
      <c r="N12" s="27"/>
      <c r="O12" s="88">
        <f t="shared" si="5"/>
        <v>1.4581314392349951</v>
      </c>
      <c r="P12" s="56" t="e">
        <f t="shared" si="6"/>
        <v>#REF!</v>
      </c>
      <c r="Q12" s="61">
        <f t="shared" si="6"/>
        <v>921.07471868334642</v>
      </c>
      <c r="S12" s="61">
        <f t="shared" si="7"/>
        <v>886.72</v>
      </c>
    </row>
    <row r="13" spans="1:19" x14ac:dyDescent="0.2">
      <c r="A13" s="3">
        <f>B45</f>
        <v>6615</v>
      </c>
      <c r="C13" s="8" t="str">
        <f>IF(ISERROR(C45),"",C45)</f>
        <v>Van Meter</v>
      </c>
      <c r="D13" s="12"/>
      <c r="E13" s="27">
        <f t="shared" si="0"/>
        <v>500374.46</v>
      </c>
      <c r="F13" s="27"/>
      <c r="G13" s="27">
        <f t="shared" si="1"/>
        <v>534511.72</v>
      </c>
      <c r="H13" s="27"/>
      <c r="I13" s="27">
        <f t="shared" si="2"/>
        <v>449193.16</v>
      </c>
      <c r="J13" s="27"/>
      <c r="K13" s="27">
        <f t="shared" si="3"/>
        <v>250849.21</v>
      </c>
      <c r="L13" s="27"/>
      <c r="M13" s="27">
        <f t="shared" si="4"/>
        <v>268.02999999999997</v>
      </c>
      <c r="N13" s="27"/>
      <c r="O13" s="88">
        <f t="shared" si="5"/>
        <v>0.55844396651097716</v>
      </c>
      <c r="P13" s="56" t="e">
        <f t="shared" si="6"/>
        <v>#REF!</v>
      </c>
      <c r="Q13" s="61">
        <f t="shared" si="6"/>
        <v>921.07471868334642</v>
      </c>
      <c r="S13" s="61">
        <f t="shared" si="7"/>
        <v>886.72</v>
      </c>
    </row>
    <row r="14" spans="1:19" x14ac:dyDescent="0.2">
      <c r="A14" s="3">
        <f t="shared" ref="A14:A25" si="8">B46</f>
        <v>6264</v>
      </c>
      <c r="C14" s="20" t="str">
        <f t="shared" ref="C14:C25" si="9">IF(ISERROR(C46),"",C46)</f>
        <v>West Central Valley</v>
      </c>
      <c r="D14" s="21"/>
      <c r="E14" s="28">
        <f t="shared" si="0"/>
        <v>852547.25</v>
      </c>
      <c r="F14" s="28"/>
      <c r="G14" s="28">
        <f t="shared" si="1"/>
        <v>886511.46</v>
      </c>
      <c r="H14" s="28"/>
      <c r="I14" s="28">
        <f t="shared" si="2"/>
        <v>977810.39</v>
      </c>
      <c r="J14" s="28"/>
      <c r="K14" s="28">
        <f t="shared" si="3"/>
        <v>527945.97</v>
      </c>
      <c r="L14" s="28"/>
      <c r="M14" s="28">
        <f t="shared" si="4"/>
        <v>561.16999999999996</v>
      </c>
      <c r="N14" s="28"/>
      <c r="O14" s="93">
        <f t="shared" si="5"/>
        <v>0.53992673364822807</v>
      </c>
      <c r="P14" s="56" t="e">
        <f t="shared" si="6"/>
        <v>#REF!</v>
      </c>
      <c r="Q14" s="61">
        <f t="shared" si="6"/>
        <v>921.07471868334642</v>
      </c>
      <c r="S14" s="61">
        <f t="shared" si="7"/>
        <v>886.72</v>
      </c>
    </row>
    <row r="15" spans="1:19" x14ac:dyDescent="0.2">
      <c r="A15" s="3">
        <f t="shared" si="8"/>
        <v>6592</v>
      </c>
      <c r="C15" s="8" t="str">
        <f t="shared" si="9"/>
        <v>Van Buren County</v>
      </c>
      <c r="E15" s="27">
        <f t="shared" si="0"/>
        <v>370529.59</v>
      </c>
      <c r="F15" s="27"/>
      <c r="G15" s="27">
        <f t="shared" ref="G15:I25" si="10">IF(ISERROR(G47),"",G47)</f>
        <v>381258.85</v>
      </c>
      <c r="H15" s="27"/>
      <c r="I15" s="27">
        <f t="shared" si="10"/>
        <v>279049.86</v>
      </c>
      <c r="J15" s="27"/>
      <c r="K15" s="27">
        <f t="shared" si="3"/>
        <v>934997.19</v>
      </c>
      <c r="L15" s="27"/>
      <c r="M15" s="27">
        <f t="shared" si="4"/>
        <v>974.26</v>
      </c>
      <c r="N15" s="27"/>
      <c r="O15" s="88">
        <f t="shared" si="5"/>
        <v>3.3506456158050035</v>
      </c>
      <c r="P15" s="56" t="e">
        <f t="shared" si="6"/>
        <v>#REF!</v>
      </c>
      <c r="Q15" s="61">
        <f t="shared" si="6"/>
        <v>921.07471868334642</v>
      </c>
      <c r="S15" s="61">
        <f t="shared" si="7"/>
        <v>886.72</v>
      </c>
    </row>
    <row r="16" spans="1:19" x14ac:dyDescent="0.2">
      <c r="A16" s="3">
        <f t="shared" si="8"/>
        <v>6983</v>
      </c>
      <c r="C16" s="8" t="str">
        <f t="shared" si="9"/>
        <v>West Lyon</v>
      </c>
      <c r="E16" s="27">
        <f t="shared" si="0"/>
        <v>305172.06</v>
      </c>
      <c r="F16" s="27"/>
      <c r="G16" s="27">
        <f t="shared" si="10"/>
        <v>325701.53999999998</v>
      </c>
      <c r="H16" s="27"/>
      <c r="I16" s="27">
        <f t="shared" si="10"/>
        <v>306252.82</v>
      </c>
      <c r="J16" s="27"/>
      <c r="K16" s="27">
        <f t="shared" si="3"/>
        <v>320509.11</v>
      </c>
      <c r="L16" s="27"/>
      <c r="M16" s="27">
        <f t="shared" si="4"/>
        <v>337.56</v>
      </c>
      <c r="N16" s="27"/>
      <c r="O16" s="88">
        <f t="shared" si="5"/>
        <v>1.0465507223737565</v>
      </c>
      <c r="P16" s="56" t="e">
        <f t="shared" si="6"/>
        <v>#REF!</v>
      </c>
      <c r="Q16" s="61">
        <f t="shared" si="6"/>
        <v>921.07471868334642</v>
      </c>
      <c r="S16" s="61">
        <f t="shared" si="7"/>
        <v>886.72</v>
      </c>
    </row>
    <row r="17" spans="1:19" x14ac:dyDescent="0.2">
      <c r="A17" s="3">
        <f t="shared" si="8"/>
        <v>6536</v>
      </c>
      <c r="C17" s="20" t="str">
        <f t="shared" si="9"/>
        <v>Union</v>
      </c>
      <c r="D17" s="21"/>
      <c r="E17" s="28">
        <f t="shared" si="0"/>
        <v>500143.55</v>
      </c>
      <c r="F17" s="28"/>
      <c r="G17" s="28">
        <f t="shared" si="10"/>
        <v>532017.89</v>
      </c>
      <c r="H17" s="28"/>
      <c r="I17" s="28">
        <f t="shared" si="10"/>
        <v>619222.79</v>
      </c>
      <c r="J17" s="28"/>
      <c r="K17" s="28">
        <f t="shared" si="3"/>
        <v>699939.12</v>
      </c>
      <c r="L17" s="28"/>
      <c r="M17" s="28">
        <f t="shared" si="4"/>
        <v>740.83</v>
      </c>
      <c r="N17" s="28"/>
      <c r="O17" s="93">
        <f t="shared" si="5"/>
        <v>1.1303510324611921</v>
      </c>
      <c r="P17" s="56" t="e">
        <f t="shared" si="6"/>
        <v>#REF!</v>
      </c>
      <c r="Q17" s="61">
        <f t="shared" si="6"/>
        <v>921.07471868334642</v>
      </c>
      <c r="S17" s="61">
        <f t="shared" si="7"/>
        <v>886.72</v>
      </c>
    </row>
    <row r="18" spans="1:19" x14ac:dyDescent="0.2">
      <c r="A18" s="3">
        <f t="shared" si="8"/>
        <v>4860</v>
      </c>
      <c r="C18" s="8" t="str">
        <f t="shared" si="9"/>
        <v>OABCIG</v>
      </c>
      <c r="E18" s="27">
        <f t="shared" si="0"/>
        <v>786153.85</v>
      </c>
      <c r="F18" s="27"/>
      <c r="G18" s="27">
        <f t="shared" si="10"/>
        <v>800861.85</v>
      </c>
      <c r="H18" s="27"/>
      <c r="I18" s="27">
        <f t="shared" si="10"/>
        <v>806731.35</v>
      </c>
      <c r="J18" s="27"/>
      <c r="K18" s="27">
        <f t="shared" si="3"/>
        <v>423697</v>
      </c>
      <c r="L18" s="27"/>
      <c r="M18" s="27">
        <f t="shared" si="4"/>
        <v>468.95</v>
      </c>
      <c r="N18" s="27"/>
      <c r="O18" s="88">
        <f t="shared" si="5"/>
        <v>0.52520210104640164</v>
      </c>
      <c r="P18" s="56" t="e">
        <f t="shared" si="6"/>
        <v>#REF!</v>
      </c>
      <c r="Q18" s="61">
        <f t="shared" si="6"/>
        <v>921.07471868334642</v>
      </c>
      <c r="S18" s="61">
        <f t="shared" si="7"/>
        <v>886.72</v>
      </c>
    </row>
    <row r="19" spans="1:19" x14ac:dyDescent="0.2">
      <c r="A19" s="3">
        <f t="shared" si="8"/>
        <v>6091</v>
      </c>
      <c r="C19" s="14" t="str">
        <f t="shared" si="9"/>
        <v>South Central Calhoun</v>
      </c>
      <c r="D19" s="15"/>
      <c r="E19" s="26">
        <f t="shared" si="0"/>
        <v>700312.84</v>
      </c>
      <c r="F19" s="26"/>
      <c r="G19" s="26">
        <f t="shared" si="10"/>
        <v>722872.36</v>
      </c>
      <c r="H19" s="26"/>
      <c r="I19" s="26">
        <f t="shared" si="10"/>
        <v>515442.15</v>
      </c>
      <c r="J19" s="26"/>
      <c r="K19" s="26">
        <f t="shared" si="3"/>
        <v>905496.66</v>
      </c>
      <c r="L19" s="26"/>
      <c r="M19" s="26">
        <f t="shared" si="4"/>
        <v>977.75</v>
      </c>
      <c r="N19" s="26"/>
      <c r="O19" s="108">
        <f t="shared" si="5"/>
        <v>1.7567377056765729</v>
      </c>
      <c r="P19" s="56" t="e">
        <f t="shared" si="6"/>
        <v>#REF!</v>
      </c>
      <c r="Q19" s="61">
        <f t="shared" si="6"/>
        <v>921.07471868334642</v>
      </c>
      <c r="S19" s="61">
        <f t="shared" si="7"/>
        <v>886.72</v>
      </c>
    </row>
    <row r="20" spans="1:19" x14ac:dyDescent="0.2">
      <c r="A20" s="3">
        <f t="shared" si="8"/>
        <v>4995</v>
      </c>
      <c r="C20" s="8" t="str">
        <f t="shared" si="9"/>
        <v>Osage</v>
      </c>
      <c r="E20" s="27">
        <f t="shared" si="0"/>
        <v>630512.96</v>
      </c>
      <c r="F20" s="27"/>
      <c r="G20" s="27">
        <f t="shared" si="10"/>
        <v>685476.95</v>
      </c>
      <c r="H20" s="27"/>
      <c r="I20" s="27">
        <f t="shared" si="10"/>
        <v>520147.08</v>
      </c>
      <c r="J20" s="27"/>
      <c r="K20" s="27">
        <f t="shared" si="3"/>
        <v>1203865.73</v>
      </c>
      <c r="L20" s="27"/>
      <c r="M20" s="27">
        <f t="shared" si="4"/>
        <v>1334.51</v>
      </c>
      <c r="N20" s="27"/>
      <c r="O20" s="88">
        <f t="shared" si="5"/>
        <v>2.3144717644094048</v>
      </c>
      <c r="P20" s="56" t="e">
        <f t="shared" si="6"/>
        <v>#REF!</v>
      </c>
      <c r="Q20" s="61">
        <f t="shared" si="6"/>
        <v>921.07471868334642</v>
      </c>
      <c r="S20" s="61">
        <f t="shared" si="7"/>
        <v>886.72</v>
      </c>
    </row>
    <row r="21" spans="1:19" x14ac:dyDescent="0.2">
      <c r="A21" s="3">
        <f t="shared" si="8"/>
        <v>1719</v>
      </c>
      <c r="C21" s="20" t="str">
        <f t="shared" si="9"/>
        <v>Denver</v>
      </c>
      <c r="D21" s="21"/>
      <c r="E21" s="28">
        <f t="shared" si="0"/>
        <v>198432.08</v>
      </c>
      <c r="F21" s="28"/>
      <c r="G21" s="28">
        <f t="shared" si="10"/>
        <v>198981.88</v>
      </c>
      <c r="H21" s="28"/>
      <c r="I21" s="28">
        <f t="shared" si="10"/>
        <v>282368.64000000001</v>
      </c>
      <c r="J21" s="28"/>
      <c r="K21" s="28">
        <f t="shared" si="3"/>
        <v>-83119.009999999995</v>
      </c>
      <c r="L21" s="28"/>
      <c r="M21" s="28">
        <f t="shared" si="4"/>
        <v>-96.17</v>
      </c>
      <c r="N21" s="28"/>
      <c r="O21" s="93">
        <f t="shared" si="5"/>
        <v>-0.29436346047493089</v>
      </c>
      <c r="P21" s="56" t="e">
        <f t="shared" si="6"/>
        <v>#REF!</v>
      </c>
      <c r="Q21" s="61">
        <f t="shared" si="6"/>
        <v>921.07471868334642</v>
      </c>
      <c r="S21" s="61">
        <f t="shared" si="7"/>
        <v>886.72</v>
      </c>
    </row>
    <row r="22" spans="1:19" x14ac:dyDescent="0.2">
      <c r="A22" s="3">
        <f t="shared" si="8"/>
        <v>4203</v>
      </c>
      <c r="C22" s="8" t="str">
        <f t="shared" si="9"/>
        <v>Mediapolis</v>
      </c>
      <c r="E22" s="27">
        <f t="shared" si="0"/>
        <v>299903.32</v>
      </c>
      <c r="F22" s="27"/>
      <c r="G22" s="27">
        <f t="shared" si="10"/>
        <v>319076.34000000003</v>
      </c>
      <c r="H22" s="27"/>
      <c r="I22" s="27">
        <f t="shared" si="10"/>
        <v>248901.56</v>
      </c>
      <c r="J22" s="27"/>
      <c r="K22" s="27">
        <f t="shared" si="3"/>
        <v>474133.83</v>
      </c>
      <c r="L22" s="27"/>
      <c r="M22" s="27">
        <f t="shared" si="4"/>
        <v>535.20000000000005</v>
      </c>
      <c r="N22" s="27"/>
      <c r="O22" s="88">
        <f t="shared" si="5"/>
        <v>1.9049050154607308</v>
      </c>
      <c r="P22" s="56" t="e">
        <f t="shared" si="6"/>
        <v>#REF!</v>
      </c>
      <c r="Q22" s="61">
        <f t="shared" si="6"/>
        <v>921.07471868334642</v>
      </c>
      <c r="S22" s="61">
        <f t="shared" si="7"/>
        <v>886.72</v>
      </c>
    </row>
    <row r="23" spans="1:19" x14ac:dyDescent="0.2">
      <c r="A23" s="3">
        <f t="shared" si="8"/>
        <v>3204</v>
      </c>
      <c r="C23" s="8" t="str">
        <f t="shared" si="9"/>
        <v>Jesup</v>
      </c>
      <c r="E23" s="27">
        <f t="shared" si="0"/>
        <v>174992.94</v>
      </c>
      <c r="F23" s="27"/>
      <c r="G23" s="27">
        <f t="shared" si="10"/>
        <v>226927.95</v>
      </c>
      <c r="H23" s="27"/>
      <c r="I23" s="27">
        <f t="shared" si="10"/>
        <v>474096.69</v>
      </c>
      <c r="J23" s="27"/>
      <c r="K23" s="27">
        <f t="shared" si="3"/>
        <v>1098352.1499999999</v>
      </c>
      <c r="L23" s="27"/>
      <c r="M23" s="27">
        <f t="shared" si="4"/>
        <v>1257.1300000000001</v>
      </c>
      <c r="N23" s="27"/>
      <c r="O23" s="88">
        <f t="shared" si="5"/>
        <v>2.3167260459042645</v>
      </c>
      <c r="P23" s="56" t="e">
        <f t="shared" si="6"/>
        <v>#REF!</v>
      </c>
      <c r="Q23" s="61">
        <f t="shared" si="6"/>
        <v>921.07471868334642</v>
      </c>
      <c r="S23" s="61">
        <f t="shared" si="7"/>
        <v>886.72</v>
      </c>
    </row>
    <row r="24" spans="1:19" x14ac:dyDescent="0.2">
      <c r="A24" s="3">
        <f t="shared" si="8"/>
        <v>171</v>
      </c>
      <c r="C24" s="20" t="str">
        <f t="shared" si="9"/>
        <v>Alta-Aurelia</v>
      </c>
      <c r="D24" s="21"/>
      <c r="E24" s="28">
        <f t="shared" si="0"/>
        <v>400265.49</v>
      </c>
      <c r="F24" s="28"/>
      <c r="G24" s="28">
        <f t="shared" si="10"/>
        <v>413138.57</v>
      </c>
      <c r="H24" s="28"/>
      <c r="I24" s="28">
        <f t="shared" si="10"/>
        <v>452436.19</v>
      </c>
      <c r="J24" s="28"/>
      <c r="K24" s="28">
        <f t="shared" si="3"/>
        <v>503374.42</v>
      </c>
      <c r="L24" s="28"/>
      <c r="M24" s="28">
        <f t="shared" si="4"/>
        <v>598.76</v>
      </c>
      <c r="N24" s="28"/>
      <c r="O24" s="93">
        <f t="shared" si="5"/>
        <v>1.1125865506028596</v>
      </c>
      <c r="P24" s="56" t="e">
        <f t="shared" si="6"/>
        <v>#REF!</v>
      </c>
      <c r="Q24" s="61">
        <f t="shared" si="6"/>
        <v>921.07471868334642</v>
      </c>
      <c r="S24" s="61">
        <f t="shared" si="7"/>
        <v>886.72</v>
      </c>
    </row>
    <row r="25" spans="1:19" x14ac:dyDescent="0.2">
      <c r="A25" s="3">
        <f t="shared" si="8"/>
        <v>1791</v>
      </c>
      <c r="C25" s="8" t="str">
        <f t="shared" si="9"/>
        <v>Dike-New Hartford</v>
      </c>
      <c r="E25" s="27">
        <f t="shared" si="0"/>
        <v>500571.45</v>
      </c>
      <c r="F25" s="27"/>
      <c r="G25" s="27">
        <f t="shared" si="10"/>
        <v>509275.99</v>
      </c>
      <c r="H25" s="27"/>
      <c r="I25" s="27">
        <f t="shared" si="10"/>
        <v>506497.22</v>
      </c>
      <c r="J25" s="27"/>
      <c r="K25" s="27">
        <f t="shared" si="3"/>
        <v>184362.82</v>
      </c>
      <c r="L25" s="27"/>
      <c r="M25" s="27">
        <f t="shared" si="4"/>
        <v>211.3</v>
      </c>
      <c r="N25" s="27"/>
      <c r="O25" s="88">
        <f t="shared" si="5"/>
        <v>0.36399571946317894</v>
      </c>
      <c r="P25" s="56" t="e">
        <f t="shared" si="6"/>
        <v>#REF!</v>
      </c>
      <c r="Q25" s="61">
        <f t="shared" si="6"/>
        <v>921.07471868334642</v>
      </c>
      <c r="S25" s="61">
        <f t="shared" si="7"/>
        <v>886.72</v>
      </c>
    </row>
    <row r="26" spans="1:19" x14ac:dyDescent="0.2">
      <c r="A26" s="3">
        <f>B58</f>
        <v>1079</v>
      </c>
      <c r="C26" s="8" t="str">
        <f>IF(ISERROR(C58),"",C58)</f>
        <v>Central Lee</v>
      </c>
      <c r="E26" s="27" t="str">
        <f t="shared" si="0"/>
        <v>.</v>
      </c>
      <c r="F26" s="27"/>
      <c r="G26" s="27" t="str">
        <f>IF(ISERROR(G58),"",G58)</f>
        <v>.</v>
      </c>
      <c r="H26" s="27"/>
      <c r="I26" s="27">
        <f>IF(ISERROR(I58),"",I58)</f>
        <v>306363.74</v>
      </c>
      <c r="J26" s="27"/>
      <c r="K26" s="27">
        <f t="shared" si="3"/>
        <v>-168217.72</v>
      </c>
      <c r="L26" s="27"/>
      <c r="M26" s="27">
        <f t="shared" si="4"/>
        <v>-207.29</v>
      </c>
      <c r="N26" s="27"/>
      <c r="O26" s="88">
        <f t="shared" si="5"/>
        <v>-0.5490784255343012</v>
      </c>
      <c r="P26" s="56" t="e">
        <f t="shared" si="6"/>
        <v>#REF!</v>
      </c>
      <c r="Q26" s="61">
        <f t="shared" si="6"/>
        <v>921.07471868334642</v>
      </c>
      <c r="S26" s="61">
        <f t="shared" si="7"/>
        <v>886.72</v>
      </c>
    </row>
    <row r="27" spans="1:19" x14ac:dyDescent="0.2">
      <c r="A27" s="3">
        <f>B59</f>
        <v>2403</v>
      </c>
      <c r="C27" s="20" t="str">
        <f>IF(ISERROR(C59),"",C59)</f>
        <v>Garner-Hayfield-Ventura</v>
      </c>
      <c r="D27" s="21"/>
      <c r="E27" s="28">
        <f t="shared" si="0"/>
        <v>1700715.63</v>
      </c>
      <c r="F27" s="28"/>
      <c r="G27" s="28">
        <f>IF(ISERROR(G59),"",G59)</f>
        <v>1794656.51</v>
      </c>
      <c r="H27" s="28"/>
      <c r="I27" s="28">
        <f>IF(ISERROR(I59),"",I59)</f>
        <v>512868.53</v>
      </c>
      <c r="J27" s="28"/>
      <c r="K27" s="28">
        <f t="shared" si="3"/>
        <v>2252030.4</v>
      </c>
      <c r="L27" s="28"/>
      <c r="M27" s="28">
        <f t="shared" si="4"/>
        <v>2664.81</v>
      </c>
      <c r="N27" s="28"/>
      <c r="O27" s="93">
        <f t="shared" si="5"/>
        <v>4.3910481307948448</v>
      </c>
      <c r="P27" s="56" t="e">
        <f t="shared" si="6"/>
        <v>#REF!</v>
      </c>
      <c r="Q27" s="61">
        <f t="shared" si="6"/>
        <v>921.07471868334642</v>
      </c>
      <c r="S27" s="61">
        <f t="shared" si="7"/>
        <v>886.72</v>
      </c>
    </row>
    <row r="28" spans="1:19" x14ac:dyDescent="0.2">
      <c r="A28" s="3">
        <f>B60</f>
        <v>3119</v>
      </c>
      <c r="C28" s="8" t="str">
        <f>IF(ISERROR(C60),"",C60)</f>
        <v>Interstate 35</v>
      </c>
      <c r="E28" s="27">
        <f t="shared" si="0"/>
        <v>399850.65</v>
      </c>
      <c r="F28" s="27"/>
      <c r="G28" s="27">
        <f>IF(ISERROR(G60),"",G60)</f>
        <v>419560.18</v>
      </c>
      <c r="H28" s="27"/>
      <c r="I28" s="27">
        <f>IF(ISERROR(I60),"",I60)</f>
        <v>435636.97</v>
      </c>
      <c r="J28" s="27"/>
      <c r="K28" s="27">
        <f t="shared" si="3"/>
        <v>591799.22</v>
      </c>
      <c r="L28" s="27"/>
      <c r="M28" s="27">
        <f t="shared" si="4"/>
        <v>717.33</v>
      </c>
      <c r="N28" s="27"/>
      <c r="O28" s="88">
        <f t="shared" si="5"/>
        <v>1.3584687727490163</v>
      </c>
      <c r="P28" s="56" t="e">
        <f t="shared" si="6"/>
        <v>#REF!</v>
      </c>
      <c r="Q28" s="61">
        <f t="shared" si="6"/>
        <v>921.07471868334642</v>
      </c>
      <c r="S28" s="61">
        <f t="shared" si="7"/>
        <v>886.72</v>
      </c>
    </row>
    <row r="29" spans="1:19" x14ac:dyDescent="0.2">
      <c r="A29" s="3">
        <f>B61</f>
        <v>7038</v>
      </c>
      <c r="C29" s="8" t="str">
        <f>IF(ISERROR(C61),"",C61)</f>
        <v>Wilton</v>
      </c>
      <c r="E29" s="27">
        <f t="shared" si="0"/>
        <v>286631.39</v>
      </c>
      <c r="F29" s="27"/>
      <c r="G29" s="27">
        <f>IF(ISERROR(G61),"",G61)</f>
        <v>322303.59999999998</v>
      </c>
      <c r="H29" s="27"/>
      <c r="I29" s="27">
        <f>IF(ISERROR(I61),"",I61)</f>
        <v>350413.97</v>
      </c>
      <c r="J29" s="27"/>
      <c r="K29" s="27">
        <f t="shared" si="3"/>
        <v>686685.82</v>
      </c>
      <c r="L29" s="27"/>
      <c r="M29" s="27">
        <f t="shared" si="4"/>
        <v>806.44</v>
      </c>
      <c r="N29" s="27"/>
      <c r="O29" s="88">
        <f t="shared" si="5"/>
        <v>1.959641677527868</v>
      </c>
      <c r="P29" s="56" t="e">
        <f t="shared" si="6"/>
        <v>#REF!</v>
      </c>
      <c r="Q29" s="61">
        <f t="shared" si="6"/>
        <v>921.07471868334642</v>
      </c>
      <c r="S29" s="61">
        <f t="shared" si="7"/>
        <v>886.72</v>
      </c>
    </row>
    <row r="30" spans="1:19" ht="8.4499999999999993" customHeight="1" thickBot="1" x14ac:dyDescent="0.25">
      <c r="C30" s="8"/>
      <c r="E30" s="13"/>
      <c r="F30" s="13"/>
      <c r="G30" s="13"/>
      <c r="H30" s="13"/>
      <c r="I30" s="13"/>
      <c r="J30" s="13"/>
      <c r="L30" s="13"/>
      <c r="S30" s="61"/>
    </row>
    <row r="31" spans="1:19" x14ac:dyDescent="0.2">
      <c r="C31" s="8"/>
      <c r="E31" s="13"/>
      <c r="F31" s="13"/>
      <c r="G31" s="13"/>
      <c r="H31" s="13"/>
      <c r="I31" s="109"/>
      <c r="J31" s="109"/>
      <c r="K31" s="110" t="s">
        <v>369</v>
      </c>
      <c r="L31" s="62"/>
      <c r="M31" s="96">
        <f>All_District_List!P333</f>
        <v>921.07471868334642</v>
      </c>
      <c r="N31" s="96"/>
      <c r="O31" s="97">
        <f>All_District_List!R333</f>
        <v>2.0063095940773938</v>
      </c>
    </row>
    <row r="32" spans="1:19" ht="13.5" thickBot="1" x14ac:dyDescent="0.25">
      <c r="C32" s="8"/>
      <c r="E32" s="13"/>
      <c r="F32" s="13"/>
      <c r="G32" s="13"/>
      <c r="H32" s="13"/>
      <c r="I32" s="109"/>
      <c r="J32" s="109"/>
      <c r="K32" s="111" t="s">
        <v>370</v>
      </c>
      <c r="L32" s="63"/>
      <c r="M32" s="112">
        <f>All_District_List!P337</f>
        <v>886.72</v>
      </c>
      <c r="N32" s="112"/>
      <c r="O32" s="106">
        <f>All_District_List!R337</f>
        <v>1.8518421179692328</v>
      </c>
    </row>
    <row r="38" spans="1:16" x14ac:dyDescent="0.2">
      <c r="A38" s="16" t="s">
        <v>307</v>
      </c>
      <c r="B38" s="16"/>
    </row>
    <row r="39" spans="1:16" x14ac:dyDescent="0.2">
      <c r="A39" s="2">
        <v>0</v>
      </c>
      <c r="B39" s="2"/>
      <c r="C39" s="2"/>
      <c r="D39" s="2"/>
    </row>
    <row r="40" spans="1:16" x14ac:dyDescent="0.2">
      <c r="B40" s="8" t="s">
        <v>308</v>
      </c>
      <c r="C40" s="8" t="s">
        <v>309</v>
      </c>
      <c r="D40" s="3" t="s">
        <v>7</v>
      </c>
      <c r="E40" s="19" t="str">
        <f>E7</f>
        <v>Property Tax Revenue</v>
      </c>
      <c r="F40" s="19"/>
      <c r="G40" s="19" t="str">
        <f t="shared" ref="G40:M40" si="11">G7</f>
        <v>Total Revenues</v>
      </c>
      <c r="H40" s="19"/>
      <c r="I40" s="19" t="str">
        <f t="shared" si="11"/>
        <v>Expenditures</v>
      </c>
      <c r="J40" s="19"/>
      <c r="K40" s="19" t="str">
        <f t="shared" si="11"/>
        <v>Total Fund Balance</v>
      </c>
      <c r="L40" s="19"/>
      <c r="M40" s="19" t="str">
        <f t="shared" si="11"/>
        <v>Balances Per Pupil</v>
      </c>
      <c r="N40" s="19"/>
      <c r="O40" s="19"/>
      <c r="P40" s="29"/>
    </row>
    <row r="41" spans="1:16" x14ac:dyDescent="0.2">
      <c r="A41" s="2">
        <f t="shared" ref="A41:A49" si="12">A42-1</f>
        <v>115</v>
      </c>
      <c r="B41" s="2">
        <f>VLOOKUP(A41,List!O:R,4,FALSE)</f>
        <v>1206</v>
      </c>
      <c r="C41" s="2" t="str">
        <f>VLOOKUP(B41,List!$B:$C,2,FALSE)</f>
        <v>Clarion-Goldfield-Dows</v>
      </c>
      <c r="D41" s="3">
        <f>VLOOKUP(B41,List!L:Q,6,FALSE)</f>
        <v>1206</v>
      </c>
      <c r="E41" s="2">
        <f>VLOOKUP($D41,Data_Drop_CurrentYear!$B:$L,7,FALSE)</f>
        <v>501102.92</v>
      </c>
      <c r="F41" s="2"/>
      <c r="G41" s="2">
        <f>VLOOKUP($D41,Data_Drop_CurrentYear!$B:$L,8,FALSE)</f>
        <v>511235.1</v>
      </c>
      <c r="H41" s="2"/>
      <c r="I41" s="2">
        <f>VLOOKUP($D41,Data_Drop_CurrentYear!$B:$L,9,FALSE)</f>
        <v>743775.14</v>
      </c>
      <c r="J41" s="2"/>
      <c r="K41" s="2">
        <f>VLOOKUP($D41,Data_Drop_CurrentYear!$B:$L,10,FALSE)</f>
        <v>173606.7</v>
      </c>
      <c r="L41" s="2"/>
      <c r="M41" s="36">
        <f>VLOOKUP($D41,Data_Drop_CurrentYear!$B:$L,11,FALSE)</f>
        <v>177.95</v>
      </c>
      <c r="N41" s="36"/>
      <c r="O41" s="36"/>
    </row>
    <row r="42" spans="1:16" x14ac:dyDescent="0.2">
      <c r="A42" s="2">
        <f t="shared" si="12"/>
        <v>116</v>
      </c>
      <c r="B42" s="2">
        <f>VLOOKUP(A42,List!O:R,4,FALSE)</f>
        <v>4446</v>
      </c>
      <c r="C42" s="2" t="str">
        <f>VLOOKUP(B42,List!$B:$C,2,FALSE)</f>
        <v>Monticello</v>
      </c>
      <c r="D42" s="3">
        <f>VLOOKUP(B42,List!L:Q,6,FALSE)</f>
        <v>4446</v>
      </c>
      <c r="E42" s="2">
        <f>VLOOKUP($D42,Data_Drop_CurrentYear!$B:$L,7,FALSE)</f>
        <v>400111.55</v>
      </c>
      <c r="F42" s="2"/>
      <c r="G42" s="2">
        <f>VLOOKUP($D42,Data_Drop_CurrentYear!$B:$L,8,FALSE)</f>
        <v>427449.36</v>
      </c>
      <c r="H42" s="2"/>
      <c r="I42" s="2">
        <f>VLOOKUP($D42,Data_Drop_CurrentYear!$B:$L,9,FALSE)</f>
        <v>367958.08</v>
      </c>
      <c r="J42" s="2"/>
      <c r="K42" s="2">
        <f>VLOOKUP($D42,Data_Drop_CurrentYear!$B:$L,10,FALSE)</f>
        <v>601989.67000000004</v>
      </c>
      <c r="L42" s="2"/>
      <c r="M42" s="36">
        <f>VLOOKUP($D42,Data_Drop_CurrentYear!$B:$L,11,FALSE)</f>
        <v>621.5</v>
      </c>
      <c r="N42" s="36"/>
      <c r="O42" s="36"/>
    </row>
    <row r="43" spans="1:16" x14ac:dyDescent="0.2">
      <c r="A43" s="2">
        <f t="shared" si="12"/>
        <v>117</v>
      </c>
      <c r="B43" s="2">
        <f>VLOOKUP(A43,List!O:R,4,FALSE)</f>
        <v>1197</v>
      </c>
      <c r="C43" s="2" t="str">
        <f>VLOOKUP(B43,List!$B:$C,2,FALSE)</f>
        <v>Clarinda</v>
      </c>
      <c r="D43" s="3">
        <f>VLOOKUP(B43,List!L:Q,6,FALSE)</f>
        <v>1197</v>
      </c>
      <c r="E43" s="2">
        <f>VLOOKUP($D43,Data_Drop_CurrentYear!$B:$L,7,FALSE)</f>
        <v>900144.85</v>
      </c>
      <c r="F43" s="2"/>
      <c r="G43" s="2">
        <f>VLOOKUP($D43,Data_Drop_CurrentYear!$B:$L,8,FALSE)</f>
        <v>921568.2</v>
      </c>
      <c r="H43" s="2"/>
      <c r="I43" s="2">
        <f>VLOOKUP($D43,Data_Drop_CurrentYear!$B:$L,9,FALSE)</f>
        <v>378160.42</v>
      </c>
      <c r="J43" s="2"/>
      <c r="K43" s="2">
        <f>VLOOKUP($D43,Data_Drop_CurrentYear!$B:$L,10,FALSE)</f>
        <v>992981.97</v>
      </c>
      <c r="L43" s="2"/>
      <c r="M43" s="36">
        <f>VLOOKUP($D43,Data_Drop_CurrentYear!$B:$L,11,FALSE)</f>
        <v>1035.76</v>
      </c>
      <c r="N43" s="36"/>
      <c r="O43" s="36"/>
    </row>
    <row r="44" spans="1:16" x14ac:dyDescent="0.2">
      <c r="A44" s="2">
        <f t="shared" si="12"/>
        <v>118</v>
      </c>
      <c r="B44" s="2">
        <f>VLOOKUP(A44,List!O:R,4,FALSE)</f>
        <v>3150</v>
      </c>
      <c r="C44" s="2" t="str">
        <f>VLOOKUP(B44,List!$B:$C,2,FALSE)</f>
        <v>Iowa Falls</v>
      </c>
      <c r="D44" s="3">
        <f>VLOOKUP(B44,List!L:Q,6,FALSE)</f>
        <v>3150</v>
      </c>
      <c r="E44" s="2">
        <f>VLOOKUP($D44,Data_Drop_CurrentYear!$B:$L,7,FALSE)</f>
        <v>300342.84000000003</v>
      </c>
      <c r="F44" s="2"/>
      <c r="G44" s="2">
        <f>VLOOKUP($D44,Data_Drop_CurrentYear!$B:$L,8,FALSE)</f>
        <v>311441.84999999998</v>
      </c>
      <c r="H44" s="2"/>
      <c r="I44" s="2">
        <f>VLOOKUP($D44,Data_Drop_CurrentYear!$B:$L,9,FALSE)</f>
        <v>450463.06</v>
      </c>
      <c r="J44" s="2"/>
      <c r="K44" s="2">
        <f>VLOOKUP($D44,Data_Drop_CurrentYear!$B:$L,10,FALSE)</f>
        <v>656834.35</v>
      </c>
      <c r="L44" s="2"/>
      <c r="M44" s="36">
        <f>VLOOKUP($D44,Data_Drop_CurrentYear!$B:$L,11,FALSE)</f>
        <v>654.41</v>
      </c>
      <c r="N44" s="36"/>
      <c r="O44" s="36"/>
    </row>
    <row r="45" spans="1:16" x14ac:dyDescent="0.2">
      <c r="A45" s="2">
        <f t="shared" si="12"/>
        <v>119</v>
      </c>
      <c r="B45" s="2">
        <f>VLOOKUP(A45,List!O:R,4,FALSE)</f>
        <v>6615</v>
      </c>
      <c r="C45" s="2" t="str">
        <f>VLOOKUP(B45,List!$B:$C,2,FALSE)</f>
        <v>Van Meter</v>
      </c>
      <c r="D45" s="3">
        <f>VLOOKUP(B45,List!L:Q,6,FALSE)</f>
        <v>6615</v>
      </c>
      <c r="E45" s="2">
        <f>VLOOKUP($D45,Data_Drop_CurrentYear!$B:$L,7,FALSE)</f>
        <v>500374.46</v>
      </c>
      <c r="F45" s="2"/>
      <c r="G45" s="2">
        <f>VLOOKUP($D45,Data_Drop_CurrentYear!$B:$L,8,FALSE)</f>
        <v>534511.72</v>
      </c>
      <c r="H45" s="2"/>
      <c r="I45" s="2">
        <f>VLOOKUP($D45,Data_Drop_CurrentYear!$B:$L,9,FALSE)</f>
        <v>449193.16</v>
      </c>
      <c r="J45" s="2"/>
      <c r="K45" s="2">
        <f>VLOOKUP($D45,Data_Drop_CurrentYear!$B:$L,10,FALSE)</f>
        <v>250849.21</v>
      </c>
      <c r="L45" s="2"/>
      <c r="M45" s="36">
        <f>VLOOKUP($D45,Data_Drop_CurrentYear!$B:$L,11,FALSE)</f>
        <v>268.02999999999997</v>
      </c>
      <c r="N45" s="36"/>
      <c r="O45" s="36"/>
    </row>
    <row r="46" spans="1:16" x14ac:dyDescent="0.2">
      <c r="A46" s="2">
        <f t="shared" si="12"/>
        <v>120</v>
      </c>
      <c r="B46" s="2">
        <f>VLOOKUP(A46,List!O:R,4,FALSE)</f>
        <v>6264</v>
      </c>
      <c r="C46" s="2" t="str">
        <f>VLOOKUP(B46,List!$B:$C,2,FALSE)</f>
        <v>West Central Valley</v>
      </c>
      <c r="D46" s="3">
        <f>VLOOKUP(B46,List!L:Q,6,FALSE)</f>
        <v>6264</v>
      </c>
      <c r="E46" s="2">
        <f>VLOOKUP($D46,Data_Drop_CurrentYear!$B:$L,7,FALSE)</f>
        <v>852547.25</v>
      </c>
      <c r="F46" s="2"/>
      <c r="G46" s="2">
        <f>VLOOKUP($D46,Data_Drop_CurrentYear!$B:$L,8,FALSE)</f>
        <v>886511.46</v>
      </c>
      <c r="H46" s="2"/>
      <c r="I46" s="2">
        <f>VLOOKUP($D46,Data_Drop_CurrentYear!$B:$L,9,FALSE)</f>
        <v>977810.39</v>
      </c>
      <c r="J46" s="2"/>
      <c r="K46" s="2">
        <f>VLOOKUP($D46,Data_Drop_CurrentYear!$B:$L,10,FALSE)</f>
        <v>527945.97</v>
      </c>
      <c r="L46" s="2"/>
      <c r="M46" s="36">
        <f>VLOOKUP($D46,Data_Drop_CurrentYear!$B:$L,11,FALSE)</f>
        <v>561.16999999999996</v>
      </c>
      <c r="N46" s="36"/>
      <c r="O46" s="36"/>
    </row>
    <row r="47" spans="1:16" x14ac:dyDescent="0.2">
      <c r="A47" s="2">
        <f t="shared" si="12"/>
        <v>121</v>
      </c>
      <c r="B47" s="2">
        <f>VLOOKUP(A47,List!O:R,4,FALSE)</f>
        <v>6592</v>
      </c>
      <c r="C47" s="2" t="str">
        <f>VLOOKUP(B47,List!$B:$C,2,FALSE)</f>
        <v>Van Buren County</v>
      </c>
      <c r="D47" s="3">
        <f>VLOOKUP(B47,List!L:Q,6,FALSE)</f>
        <v>6592</v>
      </c>
      <c r="E47" s="2">
        <f>VLOOKUP($D47,Data_Drop_CurrentYear!$B:$L,7,FALSE)</f>
        <v>370529.59</v>
      </c>
      <c r="F47" s="2"/>
      <c r="G47" s="2">
        <f>VLOOKUP($D47,Data_Drop_CurrentYear!$B:$L,8,FALSE)</f>
        <v>381258.85</v>
      </c>
      <c r="H47" s="2"/>
      <c r="I47" s="2">
        <f>VLOOKUP($D47,Data_Drop_CurrentYear!$B:$L,9,FALSE)</f>
        <v>279049.86</v>
      </c>
      <c r="J47" s="2"/>
      <c r="K47" s="2">
        <f>VLOOKUP($D47,Data_Drop_CurrentYear!$B:$L,10,FALSE)</f>
        <v>934997.19</v>
      </c>
      <c r="L47" s="2"/>
      <c r="M47" s="36">
        <f>VLOOKUP($D47,Data_Drop_CurrentYear!$B:$L,11,FALSE)</f>
        <v>974.26</v>
      </c>
      <c r="N47" s="36"/>
      <c r="O47" s="36"/>
    </row>
    <row r="48" spans="1:16" x14ac:dyDescent="0.2">
      <c r="A48" s="2">
        <f t="shared" si="12"/>
        <v>122</v>
      </c>
      <c r="B48" s="2">
        <f>VLOOKUP(A48,List!O:R,4,FALSE)</f>
        <v>6983</v>
      </c>
      <c r="C48" s="2" t="str">
        <f>VLOOKUP(B48,List!$B:$C,2,FALSE)</f>
        <v>West Lyon</v>
      </c>
      <c r="D48" s="3">
        <f>VLOOKUP(B48,List!L:Q,6,FALSE)</f>
        <v>6983</v>
      </c>
      <c r="E48" s="2">
        <f>VLOOKUP($D48,Data_Drop_CurrentYear!$B:$L,7,FALSE)</f>
        <v>305172.06</v>
      </c>
      <c r="F48" s="2"/>
      <c r="G48" s="2">
        <f>VLOOKUP($D48,Data_Drop_CurrentYear!$B:$L,8,FALSE)</f>
        <v>325701.53999999998</v>
      </c>
      <c r="H48" s="2"/>
      <c r="I48" s="2">
        <f>VLOOKUP($D48,Data_Drop_CurrentYear!$B:$L,9,FALSE)</f>
        <v>306252.82</v>
      </c>
      <c r="J48" s="2"/>
      <c r="K48" s="2">
        <f>VLOOKUP($D48,Data_Drop_CurrentYear!$B:$L,10,FALSE)</f>
        <v>320509.11</v>
      </c>
      <c r="L48" s="2"/>
      <c r="M48" s="36">
        <f>VLOOKUP($D48,Data_Drop_CurrentYear!$B:$L,11,FALSE)</f>
        <v>337.56</v>
      </c>
      <c r="N48" s="36"/>
      <c r="O48" s="36"/>
    </row>
    <row r="49" spans="1:15" x14ac:dyDescent="0.2">
      <c r="A49" s="2">
        <f t="shared" si="12"/>
        <v>123</v>
      </c>
      <c r="B49" s="2">
        <f>VLOOKUP(A49,List!O:R,4,FALSE)</f>
        <v>6536</v>
      </c>
      <c r="C49" s="2" t="str">
        <f>VLOOKUP(B49,List!$B:$C,2,FALSE)</f>
        <v>Union</v>
      </c>
      <c r="D49" s="3">
        <f>VLOOKUP(B49,List!L:Q,6,FALSE)</f>
        <v>1935</v>
      </c>
      <c r="E49" s="2">
        <f>VLOOKUP($D49,Data_Drop_CurrentYear!$B:$L,7,FALSE)</f>
        <v>500143.55</v>
      </c>
      <c r="F49" s="2"/>
      <c r="G49" s="2">
        <f>VLOOKUP($D49,Data_Drop_CurrentYear!$B:$L,8,FALSE)</f>
        <v>532017.89</v>
      </c>
      <c r="H49" s="2"/>
      <c r="I49" s="2">
        <f>VLOOKUP($D49,Data_Drop_CurrentYear!$B:$L,9,FALSE)</f>
        <v>619222.79</v>
      </c>
      <c r="J49" s="2"/>
      <c r="K49" s="2">
        <f>VLOOKUP($D49,Data_Drop_CurrentYear!$B:$L,10,FALSE)</f>
        <v>699939.12</v>
      </c>
      <c r="L49" s="2"/>
      <c r="M49" s="36">
        <f>VLOOKUP($D49,Data_Drop_CurrentYear!$B:$L,11,FALSE)</f>
        <v>740.83</v>
      </c>
      <c r="N49" s="36"/>
      <c r="O49" s="36"/>
    </row>
    <row r="50" spans="1:15" x14ac:dyDescent="0.2">
      <c r="A50" s="2">
        <f>A51-1</f>
        <v>124</v>
      </c>
      <c r="B50" s="2">
        <f>VLOOKUP(A50,List!O:R,4,FALSE)</f>
        <v>4860</v>
      </c>
      <c r="C50" s="2" t="str">
        <f>VLOOKUP(B50,List!$B:$C,2,FALSE)</f>
        <v>OABCIG</v>
      </c>
      <c r="D50" s="3">
        <f>VLOOKUP(B50,List!L:Q,6,FALSE)</f>
        <v>4860</v>
      </c>
      <c r="E50" s="2">
        <f>VLOOKUP($D50,Data_Drop_CurrentYear!$B:$L,7,FALSE)</f>
        <v>786153.85</v>
      </c>
      <c r="F50" s="2"/>
      <c r="G50" s="2">
        <f>VLOOKUP($D50,Data_Drop_CurrentYear!$B:$L,8,FALSE)</f>
        <v>800861.85</v>
      </c>
      <c r="H50" s="2"/>
      <c r="I50" s="2">
        <f>VLOOKUP($D50,Data_Drop_CurrentYear!$B:$L,9,FALSE)</f>
        <v>806731.35</v>
      </c>
      <c r="J50" s="2"/>
      <c r="K50" s="2">
        <f>VLOOKUP($D50,Data_Drop_CurrentYear!$B:$L,10,FALSE)</f>
        <v>423697</v>
      </c>
      <c r="L50" s="2"/>
      <c r="M50" s="36">
        <f>VLOOKUP($D50,Data_Drop_CurrentYear!$B:$L,11,FALSE)</f>
        <v>468.95</v>
      </c>
      <c r="N50" s="36"/>
      <c r="O50" s="36"/>
    </row>
    <row r="51" spans="1:15" x14ac:dyDescent="0.2">
      <c r="A51" s="18">
        <f>VLOOKUP(B51,List!L:O,4,FALSE)</f>
        <v>125</v>
      </c>
      <c r="B51" s="18">
        <f>VLOOKUP(C51,List!C:D,2,FALSE)</f>
        <v>6091</v>
      </c>
      <c r="C51" s="18" t="str">
        <f>C5</f>
        <v>South Central Calhoun</v>
      </c>
      <c r="D51" s="3">
        <f>VLOOKUP(B51,List!L:Q,6,FALSE)</f>
        <v>6091</v>
      </c>
      <c r="E51" s="18">
        <f>VLOOKUP($D51,Data_Drop_CurrentYear!$B:$L,7,FALSE)</f>
        <v>700312.84</v>
      </c>
      <c r="F51" s="18"/>
      <c r="G51" s="18">
        <f>VLOOKUP($D51,Data_Drop_CurrentYear!$B:$L,8,FALSE)</f>
        <v>722872.36</v>
      </c>
      <c r="H51" s="18"/>
      <c r="I51" s="18">
        <f>VLOOKUP($D51,Data_Drop_CurrentYear!$B:$L,9,FALSE)</f>
        <v>515442.15</v>
      </c>
      <c r="J51" s="18"/>
      <c r="K51" s="18">
        <f>VLOOKUP($D51,Data_Drop_CurrentYear!$B:$L,10,FALSE)</f>
        <v>905496.66</v>
      </c>
      <c r="L51" s="18"/>
      <c r="M51" s="60">
        <f>VLOOKUP($D51,Data_Drop_CurrentYear!$B:$L,11,FALSE)</f>
        <v>977.75</v>
      </c>
      <c r="N51" s="60"/>
      <c r="O51" s="60"/>
    </row>
    <row r="52" spans="1:15" x14ac:dyDescent="0.2">
      <c r="A52" s="2">
        <f>A51+1</f>
        <v>126</v>
      </c>
      <c r="B52" s="2">
        <f>VLOOKUP(A52,List!O:R,4,FALSE)</f>
        <v>4995</v>
      </c>
      <c r="C52" s="2" t="str">
        <f>VLOOKUP(B52,List!$B:$C,2,FALSE)</f>
        <v>Osage</v>
      </c>
      <c r="D52" s="3">
        <f>VLOOKUP(B52,List!L:Q,6,FALSE)</f>
        <v>4995</v>
      </c>
      <c r="E52" s="2">
        <f>VLOOKUP($D52,Data_Drop_CurrentYear!$B:$L,7,FALSE)</f>
        <v>630512.96</v>
      </c>
      <c r="F52" s="2"/>
      <c r="G52" s="2">
        <f>VLOOKUP($D52,Data_Drop_CurrentYear!$B:$L,8,FALSE)</f>
        <v>685476.95</v>
      </c>
      <c r="H52" s="2"/>
      <c r="I52" s="2">
        <f>VLOOKUP($D52,Data_Drop_CurrentYear!$B:$L,9,FALSE)</f>
        <v>520147.08</v>
      </c>
      <c r="J52" s="2"/>
      <c r="K52" s="2">
        <f>VLOOKUP($D52,Data_Drop_CurrentYear!$B:$L,10,FALSE)</f>
        <v>1203865.73</v>
      </c>
      <c r="L52" s="2"/>
      <c r="M52" s="36">
        <f>VLOOKUP($D52,Data_Drop_CurrentYear!$B:$L,11,FALSE)</f>
        <v>1334.51</v>
      </c>
      <c r="N52" s="36"/>
      <c r="O52" s="36"/>
    </row>
    <row r="53" spans="1:15" x14ac:dyDescent="0.2">
      <c r="A53" s="2">
        <f t="shared" ref="A53:A61" si="13">A52+1</f>
        <v>127</v>
      </c>
      <c r="B53" s="2">
        <f>VLOOKUP(A53,List!O:R,4,FALSE)</f>
        <v>1719</v>
      </c>
      <c r="C53" s="2" t="str">
        <f>VLOOKUP(B53,List!$B:$C,2,FALSE)</f>
        <v>Denver</v>
      </c>
      <c r="D53" s="3">
        <f>VLOOKUP(B53,List!L:Q,6,FALSE)</f>
        <v>1719</v>
      </c>
      <c r="E53" s="2">
        <f>VLOOKUP($D53,Data_Drop_CurrentYear!$B:$L,7,FALSE)</f>
        <v>198432.08</v>
      </c>
      <c r="F53" s="2"/>
      <c r="G53" s="2">
        <f>VLOOKUP($D53,Data_Drop_CurrentYear!$B:$L,8,FALSE)</f>
        <v>198981.88</v>
      </c>
      <c r="H53" s="2"/>
      <c r="I53" s="2">
        <f>VLOOKUP($D53,Data_Drop_CurrentYear!$B:$L,9,FALSE)</f>
        <v>282368.64000000001</v>
      </c>
      <c r="J53" s="2"/>
      <c r="K53" s="2">
        <f>VLOOKUP($D53,Data_Drop_CurrentYear!$B:$L,10,FALSE)</f>
        <v>-83119.009999999995</v>
      </c>
      <c r="L53" s="2"/>
      <c r="M53" s="36">
        <f>VLOOKUP($D53,Data_Drop_CurrentYear!$B:$L,11,FALSE)</f>
        <v>-96.17</v>
      </c>
      <c r="N53" s="36"/>
      <c r="O53" s="36"/>
    </row>
    <row r="54" spans="1:15" x14ac:dyDescent="0.2">
      <c r="A54" s="2">
        <f t="shared" si="13"/>
        <v>128</v>
      </c>
      <c r="B54" s="2">
        <f>VLOOKUP(A54,List!O:R,4,FALSE)</f>
        <v>4203</v>
      </c>
      <c r="C54" s="2" t="str">
        <f>VLOOKUP(B54,List!$B:$C,2,FALSE)</f>
        <v>Mediapolis</v>
      </c>
      <c r="D54" s="3">
        <f>VLOOKUP(B54,List!L:Q,6,FALSE)</f>
        <v>4203</v>
      </c>
      <c r="E54" s="2">
        <f>VLOOKUP($D54,Data_Drop_CurrentYear!$B:$L,7,FALSE)</f>
        <v>299903.32</v>
      </c>
      <c r="F54" s="2"/>
      <c r="G54" s="2">
        <f>VLOOKUP($D54,Data_Drop_CurrentYear!$B:$L,8,FALSE)</f>
        <v>319076.34000000003</v>
      </c>
      <c r="H54" s="2"/>
      <c r="I54" s="2">
        <f>VLOOKUP($D54,Data_Drop_CurrentYear!$B:$L,9,FALSE)</f>
        <v>248901.56</v>
      </c>
      <c r="J54" s="2"/>
      <c r="K54" s="2">
        <f>VLOOKUP($D54,Data_Drop_CurrentYear!$B:$L,10,FALSE)</f>
        <v>474133.83</v>
      </c>
      <c r="L54" s="2"/>
      <c r="M54" s="36">
        <f>VLOOKUP($D54,Data_Drop_CurrentYear!$B:$L,11,FALSE)</f>
        <v>535.20000000000005</v>
      </c>
      <c r="N54" s="36"/>
      <c r="O54" s="36"/>
    </row>
    <row r="55" spans="1:15" x14ac:dyDescent="0.2">
      <c r="A55" s="2">
        <f t="shared" si="13"/>
        <v>129</v>
      </c>
      <c r="B55" s="2">
        <f>VLOOKUP(A55,List!O:R,4,FALSE)</f>
        <v>3204</v>
      </c>
      <c r="C55" s="2" t="str">
        <f>VLOOKUP(B55,List!$B:$C,2,FALSE)</f>
        <v>Jesup</v>
      </c>
      <c r="D55" s="3">
        <f>VLOOKUP(B55,List!L:Q,6,FALSE)</f>
        <v>3204</v>
      </c>
      <c r="E55" s="2">
        <f>VLOOKUP($D55,Data_Drop_CurrentYear!$B:$L,7,FALSE)</f>
        <v>174992.94</v>
      </c>
      <c r="F55" s="2"/>
      <c r="G55" s="2">
        <f>VLOOKUP($D55,Data_Drop_CurrentYear!$B:$L,8,FALSE)</f>
        <v>226927.95</v>
      </c>
      <c r="H55" s="2"/>
      <c r="I55" s="2">
        <f>VLOOKUP($D55,Data_Drop_CurrentYear!$B:$L,9,FALSE)</f>
        <v>474096.69</v>
      </c>
      <c r="J55" s="2"/>
      <c r="K55" s="2">
        <f>VLOOKUP($D55,Data_Drop_CurrentYear!$B:$L,10,FALSE)</f>
        <v>1098352.1499999999</v>
      </c>
      <c r="L55" s="2"/>
      <c r="M55" s="36">
        <f>VLOOKUP($D55,Data_Drop_CurrentYear!$B:$L,11,FALSE)</f>
        <v>1257.1300000000001</v>
      </c>
      <c r="N55" s="36"/>
      <c r="O55" s="36"/>
    </row>
    <row r="56" spans="1:15" x14ac:dyDescent="0.2">
      <c r="A56" s="2">
        <f t="shared" si="13"/>
        <v>130</v>
      </c>
      <c r="B56" s="2">
        <f>VLOOKUP(A56,List!O:R,4,FALSE)</f>
        <v>171</v>
      </c>
      <c r="C56" s="2" t="str">
        <f>VLOOKUP(B56,List!$B:$C,2,FALSE)</f>
        <v>Alta-Aurelia</v>
      </c>
      <c r="D56" s="3">
        <f>VLOOKUP(B56,List!L:Q,6,FALSE)</f>
        <v>171</v>
      </c>
      <c r="E56" s="2">
        <f>VLOOKUP($D56,Data_Drop_CurrentYear!$B:$L,7,FALSE)</f>
        <v>400265.49</v>
      </c>
      <c r="F56" s="2"/>
      <c r="G56" s="2">
        <f>VLOOKUP($D56,Data_Drop_CurrentYear!$B:$L,8,FALSE)</f>
        <v>413138.57</v>
      </c>
      <c r="H56" s="2"/>
      <c r="I56" s="2">
        <f>VLOOKUP($D56,Data_Drop_CurrentYear!$B:$L,9,FALSE)</f>
        <v>452436.19</v>
      </c>
      <c r="J56" s="2"/>
      <c r="K56" s="2">
        <f>VLOOKUP($D56,Data_Drop_CurrentYear!$B:$L,10,FALSE)</f>
        <v>503374.42</v>
      </c>
      <c r="L56" s="2"/>
      <c r="M56" s="36">
        <f>VLOOKUP($D56,Data_Drop_CurrentYear!$B:$L,11,FALSE)</f>
        <v>598.76</v>
      </c>
      <c r="N56" s="36"/>
      <c r="O56" s="36"/>
    </row>
    <row r="57" spans="1:15" x14ac:dyDescent="0.2">
      <c r="A57" s="2">
        <f t="shared" si="13"/>
        <v>131</v>
      </c>
      <c r="B57" s="2">
        <f>VLOOKUP(A57,List!O:R,4,FALSE)</f>
        <v>1791</v>
      </c>
      <c r="C57" s="2" t="str">
        <f>VLOOKUP(B57,List!$B:$C,2,FALSE)</f>
        <v>Dike-New Hartford</v>
      </c>
      <c r="D57" s="3">
        <f>VLOOKUP(B57,List!L:Q,6,FALSE)</f>
        <v>1791</v>
      </c>
      <c r="E57" s="2">
        <f>VLOOKUP($D57,Data_Drop_CurrentYear!$B:$L,7,FALSE)</f>
        <v>500571.45</v>
      </c>
      <c r="F57" s="2"/>
      <c r="G57" s="2">
        <f>VLOOKUP($D57,Data_Drop_CurrentYear!$B:$L,8,FALSE)</f>
        <v>509275.99</v>
      </c>
      <c r="H57" s="2"/>
      <c r="I57" s="2">
        <f>VLOOKUP($D57,Data_Drop_CurrentYear!$B:$L,9,FALSE)</f>
        <v>506497.22</v>
      </c>
      <c r="J57" s="2"/>
      <c r="K57" s="2">
        <f>VLOOKUP($D57,Data_Drop_CurrentYear!$B:$L,10,FALSE)</f>
        <v>184362.82</v>
      </c>
      <c r="L57" s="2"/>
      <c r="M57" s="36">
        <f>VLOOKUP($D57,Data_Drop_CurrentYear!$B:$L,11,FALSE)</f>
        <v>211.3</v>
      </c>
      <c r="N57" s="36"/>
      <c r="O57" s="36"/>
    </row>
    <row r="58" spans="1:15" x14ac:dyDescent="0.2">
      <c r="A58" s="2">
        <f>A57+1</f>
        <v>132</v>
      </c>
      <c r="B58" s="2">
        <f>VLOOKUP(A58,List!O:R,4,FALSE)</f>
        <v>1079</v>
      </c>
      <c r="C58" s="2" t="str">
        <f>VLOOKUP(B58,List!$B:$C,2,FALSE)</f>
        <v>Central Lee</v>
      </c>
      <c r="D58" s="3">
        <f>VLOOKUP(B58,List!L:Q,6,FALSE)</f>
        <v>1079</v>
      </c>
      <c r="E58" s="2" t="str">
        <f>VLOOKUP($D58,Data_Drop_CurrentYear!$B:$L,7,FALSE)</f>
        <v>.</v>
      </c>
      <c r="F58" s="2"/>
      <c r="G58" s="2" t="str">
        <f>VLOOKUP($D58,Data_Drop_CurrentYear!$B:$L,8,FALSE)</f>
        <v>.</v>
      </c>
      <c r="H58" s="2"/>
      <c r="I58" s="2">
        <f>VLOOKUP($D58,Data_Drop_CurrentYear!$B:$L,9,FALSE)</f>
        <v>306363.74</v>
      </c>
      <c r="J58" s="2"/>
      <c r="K58" s="2">
        <f>VLOOKUP($D58,Data_Drop_CurrentYear!$B:$L,10,FALSE)</f>
        <v>-168217.72</v>
      </c>
      <c r="L58" s="2"/>
      <c r="M58" s="36">
        <f>VLOOKUP($D58,Data_Drop_CurrentYear!$B:$L,11,FALSE)</f>
        <v>-207.29</v>
      </c>
      <c r="N58" s="36"/>
      <c r="O58" s="36"/>
    </row>
    <row r="59" spans="1:15" x14ac:dyDescent="0.2">
      <c r="A59" s="2">
        <f t="shared" si="13"/>
        <v>133</v>
      </c>
      <c r="B59" s="2">
        <f>VLOOKUP(A59,List!O:R,4,FALSE)</f>
        <v>2403</v>
      </c>
      <c r="C59" s="2" t="str">
        <f>VLOOKUP(B59,List!$B:$C,2,FALSE)</f>
        <v>Garner-Hayfield-Ventura</v>
      </c>
      <c r="D59" s="3">
        <f>VLOOKUP(B59,List!L:Q,6,FALSE)</f>
        <v>2403</v>
      </c>
      <c r="E59" s="2">
        <f>VLOOKUP($D59,Data_Drop_CurrentYear!$B:$L,7,FALSE)</f>
        <v>1700715.63</v>
      </c>
      <c r="F59" s="2"/>
      <c r="G59" s="2">
        <f>VLOOKUP($D59,Data_Drop_CurrentYear!$B:$L,8,FALSE)</f>
        <v>1794656.51</v>
      </c>
      <c r="H59" s="2"/>
      <c r="I59" s="2">
        <f>VLOOKUP($D59,Data_Drop_CurrentYear!$B:$L,9,FALSE)</f>
        <v>512868.53</v>
      </c>
      <c r="J59" s="2"/>
      <c r="K59" s="2">
        <f>VLOOKUP($D59,Data_Drop_CurrentYear!$B:$L,10,FALSE)</f>
        <v>2252030.4</v>
      </c>
      <c r="L59" s="2"/>
      <c r="M59" s="36">
        <f>VLOOKUP($D59,Data_Drop_CurrentYear!$B:$L,11,FALSE)</f>
        <v>2664.81</v>
      </c>
      <c r="N59" s="36"/>
      <c r="O59" s="36"/>
    </row>
    <row r="60" spans="1:15" x14ac:dyDescent="0.2">
      <c r="A60" s="2">
        <f t="shared" si="13"/>
        <v>134</v>
      </c>
      <c r="B60" s="2">
        <f>VLOOKUP(A60,List!O:R,4,FALSE)</f>
        <v>3119</v>
      </c>
      <c r="C60" s="2" t="str">
        <f>VLOOKUP(B60,List!$B:$C,2,FALSE)</f>
        <v>Interstate 35</v>
      </c>
      <c r="D60" s="3">
        <f>VLOOKUP(B60,List!L:Q,6,FALSE)</f>
        <v>3119</v>
      </c>
      <c r="E60" s="2">
        <f>VLOOKUP($D60,Data_Drop_CurrentYear!$B:$L,7,FALSE)</f>
        <v>399850.65</v>
      </c>
      <c r="F60" s="2"/>
      <c r="G60" s="2">
        <f>VLOOKUP($D60,Data_Drop_CurrentYear!$B:$L,8,FALSE)</f>
        <v>419560.18</v>
      </c>
      <c r="H60" s="2"/>
      <c r="I60" s="2">
        <f>VLOOKUP($D60,Data_Drop_CurrentYear!$B:$L,9,FALSE)</f>
        <v>435636.97</v>
      </c>
      <c r="J60" s="2"/>
      <c r="K60" s="2">
        <f>VLOOKUP($D60,Data_Drop_CurrentYear!$B:$L,10,FALSE)</f>
        <v>591799.22</v>
      </c>
      <c r="L60" s="2"/>
      <c r="M60" s="36">
        <f>VLOOKUP($D60,Data_Drop_CurrentYear!$B:$L,11,FALSE)</f>
        <v>717.33</v>
      </c>
      <c r="N60" s="36"/>
      <c r="O60" s="36"/>
    </row>
    <row r="61" spans="1:15" x14ac:dyDescent="0.2">
      <c r="A61" s="2">
        <f t="shared" si="13"/>
        <v>135</v>
      </c>
      <c r="B61" s="2">
        <f>VLOOKUP(A61,List!O:R,4,FALSE)</f>
        <v>7038</v>
      </c>
      <c r="C61" s="2" t="str">
        <f>VLOOKUP(B61,List!$B:$C,2,FALSE)</f>
        <v>Wilton</v>
      </c>
      <c r="D61" s="3">
        <f>VLOOKUP(B61,List!L:Q,6,FALSE)</f>
        <v>7038</v>
      </c>
      <c r="E61" s="2">
        <f>VLOOKUP($D61,Data_Drop_CurrentYear!$B:$L,7,FALSE)</f>
        <v>286631.39</v>
      </c>
      <c r="F61" s="2"/>
      <c r="G61" s="2">
        <f>VLOOKUP($D61,Data_Drop_CurrentYear!$B:$L,8,FALSE)</f>
        <v>322303.59999999998</v>
      </c>
      <c r="H61" s="2"/>
      <c r="I61" s="2">
        <f>VLOOKUP($D61,Data_Drop_CurrentYear!$B:$L,9,FALSE)</f>
        <v>350413.97</v>
      </c>
      <c r="J61" s="2"/>
      <c r="K61" s="2">
        <f>VLOOKUP($D61,Data_Drop_CurrentYear!$B:$L,10,FALSE)</f>
        <v>686685.82</v>
      </c>
      <c r="L61" s="2"/>
      <c r="M61" s="36">
        <f>VLOOKUP($D61,Data_Drop_CurrentYear!$B:$L,11,FALSE)</f>
        <v>806.44</v>
      </c>
      <c r="N61" s="36"/>
      <c r="O61" s="36"/>
    </row>
    <row r="62" spans="1:15" x14ac:dyDescent="0.2">
      <c r="A62" s="2"/>
    </row>
    <row r="67" spans="3:3" x14ac:dyDescent="0.2">
      <c r="C67" s="17" t="s">
        <v>313</v>
      </c>
    </row>
  </sheetData>
  <mergeCells count="3">
    <mergeCell ref="I4:M4"/>
    <mergeCell ref="A1:O1"/>
    <mergeCell ref="A2:O2"/>
  </mergeCells>
  <dataValidations count="1">
    <dataValidation type="list" allowBlank="1" showInputMessage="1" showErrorMessage="1" sqref="C5" xr:uid="{00000000-0002-0000-0100-000000000000}">
      <formula1>District_List</formula1>
    </dataValidation>
  </dataValidations>
  <hyperlinks>
    <hyperlink ref="I4:M4" location="Instructions!A1" display="Return to Instructions" xr:uid="{00000000-0004-0000-0100-000000000000}"/>
  </hyperlinks>
  <pageMargins left="0.39" right="0.28000000000000003" top="0.37" bottom="0.42" header="0.28000000000000003" footer="0.17"/>
  <pageSetup scale="64" orientation="portrait" r:id="rId1"/>
  <headerFooter>
    <oddFooter>&amp;L&amp;"Arial,Regular"&amp;K03+000©Iowa Association of School Boards&amp;RIASB:  &amp;F  &amp;A</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46627-99AD-48F3-840D-0A78E92CA892}">
  <sheetPr>
    <pageSetUpPr fitToPage="1"/>
  </sheetPr>
  <dimension ref="A1:S67"/>
  <sheetViews>
    <sheetView topLeftCell="B1" workbookViewId="0">
      <selection sqref="A1:R1"/>
    </sheetView>
  </sheetViews>
  <sheetFormatPr defaultColWidth="8.85546875" defaultRowHeight="12.75" x14ac:dyDescent="0.2"/>
  <cols>
    <col min="1" max="1" width="8.42578125" style="3" hidden="1" customWidth="1"/>
    <col min="2" max="2" width="1" style="3" customWidth="1"/>
    <col min="3" max="3" width="29.5703125" style="3" customWidth="1"/>
    <col min="4" max="4" width="2.42578125" style="3" customWidth="1"/>
    <col min="5" max="5" width="15.5703125" style="3" customWidth="1"/>
    <col min="6" max="6" width="2.5703125" style="3" customWidth="1"/>
    <col min="7" max="7" width="11.140625" style="3" customWidth="1"/>
    <col min="8" max="8" width="1.85546875" style="3" customWidth="1"/>
    <col min="9" max="9" width="13.42578125" style="3" customWidth="1"/>
    <col min="10" max="10" width="2.42578125" style="3" customWidth="1"/>
    <col min="11" max="11" width="15.42578125" style="3" customWidth="1"/>
    <col min="12" max="12" width="2.85546875" style="3" customWidth="1"/>
    <col min="13" max="13" width="16.85546875" style="3" customWidth="1"/>
    <col min="14" max="14" width="1.85546875" style="3" customWidth="1"/>
    <col min="15" max="15" width="18.42578125" style="3" customWidth="1"/>
    <col min="16" max="16" width="2.42578125" style="3" customWidth="1"/>
    <col min="17" max="17" width="7.5703125" style="55" customWidth="1"/>
    <col min="18" max="18" width="0.85546875" style="55" customWidth="1"/>
    <col min="19" max="19" width="8.85546875" style="55"/>
    <col min="20" max="16384" width="8.85546875" style="3"/>
  </cols>
  <sheetData>
    <row r="1" spans="1:19" ht="15.6" customHeight="1" x14ac:dyDescent="0.25">
      <c r="A1" s="425" t="s">
        <v>304</v>
      </c>
      <c r="B1" s="425"/>
      <c r="C1" s="426"/>
      <c r="D1" s="426"/>
      <c r="E1" s="426"/>
      <c r="F1" s="426"/>
      <c r="G1" s="426"/>
      <c r="H1" s="426"/>
      <c r="I1" s="426"/>
      <c r="J1" s="426"/>
      <c r="K1" s="426"/>
      <c r="L1" s="426"/>
      <c r="M1" s="426"/>
      <c r="N1" s="85"/>
      <c r="O1" s="85"/>
    </row>
    <row r="2" spans="1:19" ht="15.6" customHeight="1" x14ac:dyDescent="0.2">
      <c r="A2" s="428" t="s">
        <v>372</v>
      </c>
      <c r="B2" s="428"/>
      <c r="C2" s="429"/>
      <c r="D2" s="429"/>
      <c r="E2" s="429"/>
      <c r="F2" s="429"/>
      <c r="G2" s="429"/>
      <c r="H2" s="429"/>
      <c r="I2" s="429"/>
      <c r="J2" s="429"/>
      <c r="K2" s="429"/>
      <c r="L2" s="429"/>
      <c r="M2" s="429"/>
      <c r="N2" s="86"/>
      <c r="O2" s="86"/>
    </row>
    <row r="3" spans="1:19" ht="9" customHeight="1" x14ac:dyDescent="0.2"/>
    <row r="4" spans="1:19" ht="13.35" customHeight="1" x14ac:dyDescent="0.2">
      <c r="A4" s="8">
        <v>594</v>
      </c>
      <c r="B4" s="8"/>
      <c r="I4" s="421" t="s">
        <v>305</v>
      </c>
      <c r="J4" s="421"/>
      <c r="K4" s="421"/>
      <c r="L4" s="421"/>
      <c r="M4" s="421"/>
      <c r="N4" s="22"/>
      <c r="O4" s="22"/>
    </row>
    <row r="5" spans="1:19" ht="15.75" x14ac:dyDescent="0.25">
      <c r="C5" s="9" t="s">
        <v>80</v>
      </c>
      <c r="I5" s="3" t="str">
        <f>Instructions!D3</f>
        <v>FY 2023</v>
      </c>
    </row>
    <row r="6" spans="1:19" ht="8.4499999999999993" customHeight="1" x14ac:dyDescent="0.2"/>
    <row r="7" spans="1:19" ht="38.25" x14ac:dyDescent="0.2">
      <c r="C7" s="10" t="s">
        <v>306</v>
      </c>
      <c r="D7" s="11"/>
      <c r="E7" s="10" t="s">
        <v>361</v>
      </c>
      <c r="F7" s="10"/>
      <c r="G7" s="10" t="s">
        <v>362</v>
      </c>
      <c r="H7" s="10"/>
      <c r="I7" s="10" t="s">
        <v>367</v>
      </c>
      <c r="J7" s="10"/>
      <c r="K7" s="10" t="s">
        <v>364</v>
      </c>
      <c r="L7" s="10"/>
      <c r="M7" s="10" t="s">
        <v>368</v>
      </c>
      <c r="N7" s="107"/>
      <c r="O7" s="10" t="str">
        <f>All_District_List!R6</f>
        <v>Balance as a Percentage of Expenditures</v>
      </c>
      <c r="P7" s="54" t="s">
        <v>351</v>
      </c>
      <c r="Q7" s="55" t="s">
        <v>369</v>
      </c>
      <c r="R7" s="55" t="s">
        <v>370</v>
      </c>
      <c r="S7" s="55" t="s">
        <v>370</v>
      </c>
    </row>
    <row r="8" spans="1:19" ht="6" customHeight="1" x14ac:dyDescent="0.2">
      <c r="C8" s="11"/>
      <c r="D8" s="11"/>
      <c r="E8" s="11"/>
      <c r="F8" s="11"/>
      <c r="P8" s="55"/>
    </row>
    <row r="9" spans="1:19" ht="15" customHeight="1" x14ac:dyDescent="0.2">
      <c r="A9" s="3">
        <f t="shared" ref="A9:A29" si="0">B41</f>
        <v>4446</v>
      </c>
      <c r="C9" s="8" t="str">
        <f t="shared" ref="C9:C29" si="1">IF(ISERROR(C41),"",C41)</f>
        <v>Monticello</v>
      </c>
      <c r="D9" s="12"/>
      <c r="E9" s="27">
        <f t="shared" ref="E9:E29" si="2">IF(ISERROR(E41),"",E41)</f>
        <v>400111.55</v>
      </c>
      <c r="F9" s="27"/>
      <c r="G9" s="27">
        <f t="shared" ref="G9:G14" si="3">IF(ISERROR(G41),"",G41)</f>
        <v>427449.36</v>
      </c>
      <c r="H9" s="27"/>
      <c r="I9" s="27">
        <f t="shared" ref="I9:I14" si="4">IF(ISERROR(I41),"",I41)</f>
        <v>367958.08</v>
      </c>
      <c r="J9" s="27"/>
      <c r="K9" s="27">
        <f t="shared" ref="K9:K29" si="5">IF(ISERROR(K41),"",K41)</f>
        <v>601989.67000000004</v>
      </c>
      <c r="L9" s="27"/>
      <c r="M9" s="27">
        <f t="shared" ref="M9:M29" si="6">IF(ISERROR(M41),"",M41)</f>
        <v>621.5</v>
      </c>
      <c r="N9" s="27"/>
      <c r="O9" s="88">
        <f>IF(ISERROR(K9/I9),"",K9/I9)</f>
        <v>1.6360278594779059</v>
      </c>
      <c r="P9" s="56" t="e">
        <f>#REF!</f>
        <v>#REF!</v>
      </c>
      <c r="Q9" s="61">
        <f>M31</f>
        <v>921.07471868334642</v>
      </c>
      <c r="S9" s="61">
        <f>M32</f>
        <v>886.72</v>
      </c>
    </row>
    <row r="10" spans="1:19" ht="14.1" customHeight="1" x14ac:dyDescent="0.2">
      <c r="A10" s="3">
        <f t="shared" si="0"/>
        <v>977</v>
      </c>
      <c r="C10" s="8" t="str">
        <f t="shared" si="1"/>
        <v>Cardinal</v>
      </c>
      <c r="D10" s="12"/>
      <c r="E10" s="27">
        <f t="shared" si="2"/>
        <v>432294.02</v>
      </c>
      <c r="F10" s="27"/>
      <c r="G10" s="27">
        <f t="shared" si="3"/>
        <v>437679.41</v>
      </c>
      <c r="H10" s="27"/>
      <c r="I10" s="27">
        <f t="shared" si="4"/>
        <v>313015.36</v>
      </c>
      <c r="J10" s="27"/>
      <c r="K10" s="27">
        <f t="shared" si="5"/>
        <v>302248.3</v>
      </c>
      <c r="L10" s="27"/>
      <c r="M10" s="27">
        <f t="shared" si="6"/>
        <v>559.41</v>
      </c>
      <c r="N10" s="27"/>
      <c r="O10" s="88">
        <f t="shared" ref="O10:O29" si="7">IF(ISERROR(K10/I10),"",K10/I10)</f>
        <v>0.96560213530735362</v>
      </c>
      <c r="P10" s="56" t="e">
        <f>P9</f>
        <v>#REF!</v>
      </c>
      <c r="Q10" s="61">
        <f>Q9</f>
        <v>921.07471868334642</v>
      </c>
      <c r="S10" s="61">
        <f>S9</f>
        <v>886.72</v>
      </c>
    </row>
    <row r="11" spans="1:19" x14ac:dyDescent="0.2">
      <c r="A11" s="3">
        <f t="shared" si="0"/>
        <v>1719</v>
      </c>
      <c r="C11" s="20" t="str">
        <f t="shared" si="1"/>
        <v>Denver</v>
      </c>
      <c r="D11" s="21"/>
      <c r="E11" s="28">
        <f t="shared" si="2"/>
        <v>198432.08</v>
      </c>
      <c r="F11" s="28"/>
      <c r="G11" s="28">
        <f t="shared" si="3"/>
        <v>198981.88</v>
      </c>
      <c r="H11" s="28"/>
      <c r="I11" s="28">
        <f t="shared" si="4"/>
        <v>282368.64000000001</v>
      </c>
      <c r="J11" s="28"/>
      <c r="K11" s="28">
        <f t="shared" si="5"/>
        <v>-83119.009999999995</v>
      </c>
      <c r="L11" s="28"/>
      <c r="M11" s="28">
        <f t="shared" si="6"/>
        <v>-96.17</v>
      </c>
      <c r="N11" s="28"/>
      <c r="O11" s="93">
        <f t="shared" si="7"/>
        <v>-0.29436346047493089</v>
      </c>
      <c r="P11" s="56" t="e">
        <f t="shared" ref="P11:Q26" si="8">P10</f>
        <v>#REF!</v>
      </c>
      <c r="Q11" s="61">
        <f t="shared" si="8"/>
        <v>921.07471868334642</v>
      </c>
      <c r="S11" s="61">
        <f t="shared" ref="S11:S29" si="9">S10</f>
        <v>886.72</v>
      </c>
    </row>
    <row r="12" spans="1:19" x14ac:dyDescent="0.2">
      <c r="A12" s="3">
        <f t="shared" si="0"/>
        <v>1206</v>
      </c>
      <c r="C12" s="8" t="str">
        <f t="shared" si="1"/>
        <v>Clarion-Goldfield-Dows</v>
      </c>
      <c r="D12" s="12"/>
      <c r="E12" s="27">
        <f t="shared" si="2"/>
        <v>501102.92</v>
      </c>
      <c r="F12" s="27"/>
      <c r="G12" s="27">
        <f t="shared" si="3"/>
        <v>511235.1</v>
      </c>
      <c r="H12" s="27"/>
      <c r="I12" s="27">
        <f t="shared" si="4"/>
        <v>743775.14</v>
      </c>
      <c r="J12" s="27"/>
      <c r="K12" s="27">
        <f t="shared" si="5"/>
        <v>173606.7</v>
      </c>
      <c r="L12" s="27"/>
      <c r="M12" s="27">
        <f t="shared" si="6"/>
        <v>177.95</v>
      </c>
      <c r="N12" s="27"/>
      <c r="O12" s="88">
        <f t="shared" si="7"/>
        <v>0.23341288336149554</v>
      </c>
      <c r="P12" s="56" t="e">
        <f t="shared" si="8"/>
        <v>#REF!</v>
      </c>
      <c r="Q12" s="61">
        <f t="shared" si="8"/>
        <v>921.07471868334642</v>
      </c>
      <c r="S12" s="61">
        <f t="shared" si="9"/>
        <v>886.72</v>
      </c>
    </row>
    <row r="13" spans="1:19" x14ac:dyDescent="0.2">
      <c r="A13" s="3">
        <f t="shared" si="0"/>
        <v>4203</v>
      </c>
      <c r="C13" s="8" t="str">
        <f t="shared" si="1"/>
        <v>Mediapolis</v>
      </c>
      <c r="D13" s="12"/>
      <c r="E13" s="27">
        <f t="shared" si="2"/>
        <v>299903.32</v>
      </c>
      <c r="F13" s="27"/>
      <c r="G13" s="27">
        <f t="shared" si="3"/>
        <v>319076.34000000003</v>
      </c>
      <c r="H13" s="27"/>
      <c r="I13" s="27">
        <f t="shared" si="4"/>
        <v>248901.56</v>
      </c>
      <c r="J13" s="27"/>
      <c r="K13" s="27">
        <f t="shared" si="5"/>
        <v>474133.83</v>
      </c>
      <c r="L13" s="27"/>
      <c r="M13" s="27">
        <f t="shared" si="6"/>
        <v>535.20000000000005</v>
      </c>
      <c r="N13" s="27"/>
      <c r="O13" s="88">
        <f t="shared" si="7"/>
        <v>1.9049050154607308</v>
      </c>
      <c r="P13" s="56" t="e">
        <f t="shared" si="8"/>
        <v>#REF!</v>
      </c>
      <c r="Q13" s="61">
        <f t="shared" si="8"/>
        <v>921.07471868334642</v>
      </c>
      <c r="S13" s="61">
        <f t="shared" si="9"/>
        <v>886.72</v>
      </c>
    </row>
    <row r="14" spans="1:19" x14ac:dyDescent="0.2">
      <c r="A14" s="3">
        <f t="shared" si="0"/>
        <v>3204</v>
      </c>
      <c r="C14" s="20" t="str">
        <f t="shared" si="1"/>
        <v>Jesup</v>
      </c>
      <c r="D14" s="21"/>
      <c r="E14" s="28">
        <f t="shared" si="2"/>
        <v>174992.94</v>
      </c>
      <c r="F14" s="28"/>
      <c r="G14" s="28">
        <f t="shared" si="3"/>
        <v>226927.95</v>
      </c>
      <c r="H14" s="28"/>
      <c r="I14" s="28">
        <f t="shared" si="4"/>
        <v>474096.69</v>
      </c>
      <c r="J14" s="28"/>
      <c r="K14" s="28">
        <f t="shared" si="5"/>
        <v>1098352.1499999999</v>
      </c>
      <c r="L14" s="28"/>
      <c r="M14" s="28">
        <f t="shared" si="6"/>
        <v>1257.1300000000001</v>
      </c>
      <c r="N14" s="28"/>
      <c r="O14" s="93">
        <f t="shared" si="7"/>
        <v>2.3167260459042645</v>
      </c>
      <c r="P14" s="56" t="e">
        <f t="shared" si="8"/>
        <v>#REF!</v>
      </c>
      <c r="Q14" s="61">
        <f t="shared" si="8"/>
        <v>921.07471868334642</v>
      </c>
      <c r="S14" s="61">
        <f t="shared" si="9"/>
        <v>886.72</v>
      </c>
    </row>
    <row r="15" spans="1:19" x14ac:dyDescent="0.2">
      <c r="A15" s="3">
        <f t="shared" si="0"/>
        <v>657</v>
      </c>
      <c r="C15" s="8" t="str">
        <f t="shared" si="1"/>
        <v>Eddyville-Blakesburg-Fremont</v>
      </c>
      <c r="E15" s="27">
        <f t="shared" si="2"/>
        <v>608710.37</v>
      </c>
      <c r="F15" s="27"/>
      <c r="G15" s="27">
        <f t="shared" ref="G15:I25" si="10">IF(ISERROR(G47),"",G47)</f>
        <v>614574.15</v>
      </c>
      <c r="H15" s="27"/>
      <c r="I15" s="27">
        <f t="shared" si="10"/>
        <v>554578.15</v>
      </c>
      <c r="J15" s="27"/>
      <c r="K15" s="27">
        <f t="shared" si="5"/>
        <v>759308.4</v>
      </c>
      <c r="L15" s="27"/>
      <c r="M15" s="27">
        <f t="shared" si="6"/>
        <v>955.23</v>
      </c>
      <c r="N15" s="27"/>
      <c r="O15" s="88">
        <f t="shared" si="7"/>
        <v>1.3691639311790411</v>
      </c>
      <c r="P15" s="56" t="e">
        <f t="shared" si="8"/>
        <v>#REF!</v>
      </c>
      <c r="Q15" s="61">
        <f t="shared" si="8"/>
        <v>921.07471868334642</v>
      </c>
      <c r="S15" s="61">
        <f t="shared" si="9"/>
        <v>886.72</v>
      </c>
    </row>
    <row r="16" spans="1:19" x14ac:dyDescent="0.2">
      <c r="A16" s="3">
        <f t="shared" si="0"/>
        <v>4995</v>
      </c>
      <c r="C16" s="8" t="str">
        <f t="shared" si="1"/>
        <v>Osage</v>
      </c>
      <c r="E16" s="27">
        <f t="shared" si="2"/>
        <v>630512.96</v>
      </c>
      <c r="F16" s="27"/>
      <c r="G16" s="27">
        <f t="shared" si="10"/>
        <v>685476.95</v>
      </c>
      <c r="H16" s="27"/>
      <c r="I16" s="27">
        <f t="shared" si="10"/>
        <v>520147.08</v>
      </c>
      <c r="J16" s="27"/>
      <c r="K16" s="27">
        <f t="shared" si="5"/>
        <v>1203865.73</v>
      </c>
      <c r="L16" s="27"/>
      <c r="M16" s="27">
        <f t="shared" si="6"/>
        <v>1334.51</v>
      </c>
      <c r="N16" s="27"/>
      <c r="O16" s="88">
        <f t="shared" si="7"/>
        <v>2.3144717644094048</v>
      </c>
      <c r="P16" s="56" t="e">
        <f t="shared" si="8"/>
        <v>#REF!</v>
      </c>
      <c r="Q16" s="61">
        <f t="shared" si="8"/>
        <v>921.07471868334642</v>
      </c>
      <c r="S16" s="61">
        <f t="shared" si="9"/>
        <v>886.72</v>
      </c>
    </row>
    <row r="17" spans="1:19" x14ac:dyDescent="0.2">
      <c r="A17" s="3">
        <f t="shared" si="0"/>
        <v>7038</v>
      </c>
      <c r="C17" s="20" t="str">
        <f t="shared" si="1"/>
        <v>Wilton</v>
      </c>
      <c r="D17" s="21"/>
      <c r="E17" s="28">
        <f t="shared" si="2"/>
        <v>286631.39</v>
      </c>
      <c r="F17" s="28"/>
      <c r="G17" s="28">
        <f t="shared" si="10"/>
        <v>322303.59999999998</v>
      </c>
      <c r="H17" s="28"/>
      <c r="I17" s="28">
        <f t="shared" si="10"/>
        <v>350413.97</v>
      </c>
      <c r="J17" s="28"/>
      <c r="K17" s="28">
        <f t="shared" si="5"/>
        <v>686685.82</v>
      </c>
      <c r="L17" s="28"/>
      <c r="M17" s="28">
        <f t="shared" si="6"/>
        <v>806.44</v>
      </c>
      <c r="N17" s="28"/>
      <c r="O17" s="93">
        <f t="shared" si="7"/>
        <v>1.959641677527868</v>
      </c>
      <c r="P17" s="56" t="e">
        <f t="shared" si="8"/>
        <v>#REF!</v>
      </c>
      <c r="Q17" s="61">
        <f t="shared" si="8"/>
        <v>921.07471868334642</v>
      </c>
      <c r="S17" s="61">
        <f t="shared" si="9"/>
        <v>886.72</v>
      </c>
    </row>
    <row r="18" spans="1:19" x14ac:dyDescent="0.2">
      <c r="A18" s="3">
        <f t="shared" si="0"/>
        <v>6983</v>
      </c>
      <c r="C18" s="8" t="str">
        <f t="shared" si="1"/>
        <v>West Lyon</v>
      </c>
      <c r="E18" s="27">
        <f t="shared" si="2"/>
        <v>305172.06</v>
      </c>
      <c r="F18" s="27"/>
      <c r="G18" s="27">
        <f t="shared" si="10"/>
        <v>325701.53999999998</v>
      </c>
      <c r="H18" s="27"/>
      <c r="I18" s="27">
        <f t="shared" si="10"/>
        <v>306252.82</v>
      </c>
      <c r="J18" s="27"/>
      <c r="K18" s="27">
        <f t="shared" si="5"/>
        <v>320509.11</v>
      </c>
      <c r="L18" s="27"/>
      <c r="M18" s="27">
        <f t="shared" si="6"/>
        <v>337.56</v>
      </c>
      <c r="N18" s="27"/>
      <c r="O18" s="88">
        <f t="shared" si="7"/>
        <v>1.0465507223737565</v>
      </c>
      <c r="P18" s="56" t="e">
        <f t="shared" si="8"/>
        <v>#REF!</v>
      </c>
      <c r="Q18" s="61">
        <f t="shared" si="8"/>
        <v>921.07471868334642</v>
      </c>
      <c r="S18" s="61">
        <f t="shared" si="9"/>
        <v>886.72</v>
      </c>
    </row>
    <row r="19" spans="1:19" x14ac:dyDescent="0.2">
      <c r="A19" s="3">
        <f t="shared" si="0"/>
        <v>1791</v>
      </c>
      <c r="C19" s="14" t="str">
        <f t="shared" si="1"/>
        <v>Dike-New Hartford</v>
      </c>
      <c r="D19" s="15"/>
      <c r="E19" s="26">
        <f t="shared" si="2"/>
        <v>500571.45</v>
      </c>
      <c r="F19" s="26"/>
      <c r="G19" s="26">
        <f t="shared" si="10"/>
        <v>509275.99</v>
      </c>
      <c r="H19" s="26"/>
      <c r="I19" s="26">
        <f t="shared" si="10"/>
        <v>506497.22</v>
      </c>
      <c r="J19" s="26"/>
      <c r="K19" s="26">
        <f t="shared" si="5"/>
        <v>184362.82</v>
      </c>
      <c r="L19" s="26"/>
      <c r="M19" s="26">
        <f t="shared" si="6"/>
        <v>211.3</v>
      </c>
      <c r="N19" s="26"/>
      <c r="O19" s="108">
        <f t="shared" si="7"/>
        <v>0.36399571946317894</v>
      </c>
      <c r="P19" s="56" t="e">
        <f t="shared" si="8"/>
        <v>#REF!</v>
      </c>
      <c r="Q19" s="61">
        <f t="shared" si="8"/>
        <v>921.07471868334642</v>
      </c>
      <c r="S19" s="61">
        <f t="shared" si="9"/>
        <v>886.72</v>
      </c>
    </row>
    <row r="20" spans="1:19" x14ac:dyDescent="0.2">
      <c r="A20" s="3">
        <f t="shared" si="0"/>
        <v>6536</v>
      </c>
      <c r="C20" s="8" t="str">
        <f t="shared" si="1"/>
        <v>Union</v>
      </c>
      <c r="E20" s="27">
        <f t="shared" si="2"/>
        <v>500143.55</v>
      </c>
      <c r="F20" s="27"/>
      <c r="G20" s="27">
        <f t="shared" si="10"/>
        <v>532017.89</v>
      </c>
      <c r="H20" s="27"/>
      <c r="I20" s="27">
        <f t="shared" si="10"/>
        <v>619222.79</v>
      </c>
      <c r="J20" s="27"/>
      <c r="K20" s="27">
        <f t="shared" si="5"/>
        <v>699939.12</v>
      </c>
      <c r="L20" s="27"/>
      <c r="M20" s="27">
        <f t="shared" si="6"/>
        <v>740.83</v>
      </c>
      <c r="N20" s="27"/>
      <c r="O20" s="88">
        <f t="shared" si="7"/>
        <v>1.1303510324611921</v>
      </c>
      <c r="P20" s="56" t="e">
        <f t="shared" si="8"/>
        <v>#REF!</v>
      </c>
      <c r="Q20" s="61">
        <f t="shared" si="8"/>
        <v>921.07471868334642</v>
      </c>
      <c r="S20" s="61">
        <f t="shared" si="9"/>
        <v>886.72</v>
      </c>
    </row>
    <row r="21" spans="1:19" x14ac:dyDescent="0.2">
      <c r="A21" s="3">
        <f t="shared" si="0"/>
        <v>4860</v>
      </c>
      <c r="C21" s="20" t="str">
        <f t="shared" si="1"/>
        <v>OABCIG</v>
      </c>
      <c r="D21" s="21"/>
      <c r="E21" s="28">
        <f t="shared" si="2"/>
        <v>786153.85</v>
      </c>
      <c r="F21" s="28"/>
      <c r="G21" s="28">
        <f t="shared" si="10"/>
        <v>800861.85</v>
      </c>
      <c r="H21" s="28"/>
      <c r="I21" s="28">
        <f t="shared" si="10"/>
        <v>806731.35</v>
      </c>
      <c r="J21" s="28"/>
      <c r="K21" s="28">
        <f t="shared" si="5"/>
        <v>423697</v>
      </c>
      <c r="L21" s="28"/>
      <c r="M21" s="28">
        <f t="shared" si="6"/>
        <v>468.95</v>
      </c>
      <c r="N21" s="28"/>
      <c r="O21" s="93">
        <f t="shared" si="7"/>
        <v>0.52520210104640164</v>
      </c>
      <c r="P21" s="56" t="e">
        <f t="shared" si="8"/>
        <v>#REF!</v>
      </c>
      <c r="Q21" s="61">
        <f t="shared" si="8"/>
        <v>921.07471868334642</v>
      </c>
      <c r="S21" s="61">
        <f t="shared" si="9"/>
        <v>886.72</v>
      </c>
    </row>
    <row r="22" spans="1:19" x14ac:dyDescent="0.2">
      <c r="A22" s="3">
        <f t="shared" si="0"/>
        <v>936</v>
      </c>
      <c r="C22" s="8" t="str">
        <f t="shared" si="1"/>
        <v>Camanche</v>
      </c>
      <c r="E22" s="27">
        <f t="shared" si="2"/>
        <v>325512.96000000002</v>
      </c>
      <c r="F22" s="27"/>
      <c r="G22" s="27">
        <f t="shared" si="10"/>
        <v>365353.75</v>
      </c>
      <c r="H22" s="27"/>
      <c r="I22" s="27">
        <f t="shared" si="10"/>
        <v>515010.84</v>
      </c>
      <c r="J22" s="27"/>
      <c r="K22" s="27">
        <f t="shared" si="5"/>
        <v>7064.46</v>
      </c>
      <c r="L22" s="27"/>
      <c r="M22" s="27">
        <f t="shared" si="6"/>
        <v>8.59</v>
      </c>
      <c r="N22" s="27"/>
      <c r="O22" s="88">
        <f t="shared" si="7"/>
        <v>1.3717109333077338E-2</v>
      </c>
      <c r="P22" s="56" t="e">
        <f t="shared" si="8"/>
        <v>#REF!</v>
      </c>
      <c r="Q22" s="61">
        <f t="shared" si="8"/>
        <v>921.07471868334642</v>
      </c>
      <c r="S22" s="61">
        <f t="shared" si="9"/>
        <v>886.72</v>
      </c>
    </row>
    <row r="23" spans="1:19" x14ac:dyDescent="0.2">
      <c r="A23" s="3">
        <f t="shared" si="0"/>
        <v>5463</v>
      </c>
      <c r="C23" s="8" t="str">
        <f t="shared" si="1"/>
        <v>Red Oak</v>
      </c>
      <c r="E23" s="27">
        <f t="shared" si="2"/>
        <v>141195.54</v>
      </c>
      <c r="F23" s="27"/>
      <c r="G23" s="27">
        <f t="shared" si="10"/>
        <v>177643.47</v>
      </c>
      <c r="H23" s="27"/>
      <c r="I23" s="27">
        <f t="shared" si="10"/>
        <v>516374.33</v>
      </c>
      <c r="J23" s="27"/>
      <c r="K23" s="27">
        <f t="shared" si="5"/>
        <v>991839.9</v>
      </c>
      <c r="L23" s="27"/>
      <c r="M23" s="27">
        <f t="shared" si="6"/>
        <v>936.05</v>
      </c>
      <c r="N23" s="27"/>
      <c r="O23" s="88">
        <f t="shared" si="7"/>
        <v>1.9207769294031327</v>
      </c>
      <c r="P23" s="56" t="e">
        <f t="shared" si="8"/>
        <v>#REF!</v>
      </c>
      <c r="Q23" s="61">
        <f t="shared" si="8"/>
        <v>921.07471868334642</v>
      </c>
      <c r="S23" s="61">
        <f t="shared" si="9"/>
        <v>886.72</v>
      </c>
    </row>
    <row r="24" spans="1:19" x14ac:dyDescent="0.2">
      <c r="A24" s="3">
        <f t="shared" si="0"/>
        <v>3042</v>
      </c>
      <c r="C24" s="20" t="str">
        <f t="shared" si="1"/>
        <v>Hudson</v>
      </c>
      <c r="D24" s="21"/>
      <c r="E24" s="28">
        <f t="shared" si="2"/>
        <v>251342.8</v>
      </c>
      <c r="F24" s="28"/>
      <c r="G24" s="28">
        <f t="shared" si="10"/>
        <v>287973.71000000002</v>
      </c>
      <c r="H24" s="28"/>
      <c r="I24" s="28">
        <f t="shared" si="10"/>
        <v>349098.96</v>
      </c>
      <c r="J24" s="28"/>
      <c r="K24" s="28">
        <f t="shared" si="5"/>
        <v>799214.73</v>
      </c>
      <c r="L24" s="28"/>
      <c r="M24" s="28">
        <f t="shared" si="6"/>
        <v>1101.3</v>
      </c>
      <c r="N24" s="28"/>
      <c r="O24" s="93">
        <f t="shared" si="7"/>
        <v>2.2893643968460977</v>
      </c>
      <c r="P24" s="56" t="e">
        <f t="shared" si="8"/>
        <v>#REF!</v>
      </c>
      <c r="Q24" s="61">
        <f t="shared" si="8"/>
        <v>921.07471868334642</v>
      </c>
      <c r="S24" s="61">
        <f t="shared" si="9"/>
        <v>886.72</v>
      </c>
    </row>
    <row r="25" spans="1:19" x14ac:dyDescent="0.2">
      <c r="A25" s="3">
        <f t="shared" si="0"/>
        <v>2403</v>
      </c>
      <c r="C25" s="8" t="str">
        <f t="shared" si="1"/>
        <v>Garner-Hayfield-Ventura</v>
      </c>
      <c r="E25" s="27">
        <f t="shared" si="2"/>
        <v>1700715.63</v>
      </c>
      <c r="F25" s="27"/>
      <c r="G25" s="27">
        <f t="shared" si="10"/>
        <v>1794656.51</v>
      </c>
      <c r="H25" s="27"/>
      <c r="I25" s="27">
        <f t="shared" si="10"/>
        <v>512868.53</v>
      </c>
      <c r="J25" s="27"/>
      <c r="K25" s="27">
        <f t="shared" si="5"/>
        <v>2252030.4</v>
      </c>
      <c r="L25" s="27"/>
      <c r="M25" s="27">
        <f t="shared" si="6"/>
        <v>2664.81</v>
      </c>
      <c r="N25" s="27"/>
      <c r="O25" s="88">
        <f t="shared" si="7"/>
        <v>4.3910481307948448</v>
      </c>
      <c r="P25" s="56" t="e">
        <f t="shared" si="8"/>
        <v>#REF!</v>
      </c>
      <c r="Q25" s="61">
        <f t="shared" si="8"/>
        <v>921.07471868334642</v>
      </c>
      <c r="S25" s="61">
        <f t="shared" si="9"/>
        <v>886.72</v>
      </c>
    </row>
    <row r="26" spans="1:19" x14ac:dyDescent="0.2">
      <c r="A26" s="3">
        <f t="shared" si="0"/>
        <v>6985</v>
      </c>
      <c r="C26" s="8" t="str">
        <f t="shared" si="1"/>
        <v>West Marshall</v>
      </c>
      <c r="E26" s="27">
        <f t="shared" si="2"/>
        <v>330418.63</v>
      </c>
      <c r="F26" s="27"/>
      <c r="G26" s="27">
        <f>IF(ISERROR(G58),"",G58)</f>
        <v>333417.63</v>
      </c>
      <c r="H26" s="27"/>
      <c r="I26" s="27">
        <f>IF(ISERROR(I58),"",I58)</f>
        <v>259798.31</v>
      </c>
      <c r="J26" s="27"/>
      <c r="K26" s="27">
        <f t="shared" si="5"/>
        <v>205656.9</v>
      </c>
      <c r="L26" s="27"/>
      <c r="M26" s="27">
        <f t="shared" si="6"/>
        <v>271.45999999999998</v>
      </c>
      <c r="N26" s="27"/>
      <c r="O26" s="88">
        <f t="shared" si="7"/>
        <v>0.79160214706554477</v>
      </c>
      <c r="P26" s="56" t="e">
        <f t="shared" si="8"/>
        <v>#REF!</v>
      </c>
      <c r="Q26" s="61">
        <f t="shared" si="8"/>
        <v>921.07471868334642</v>
      </c>
      <c r="S26" s="61">
        <f t="shared" si="9"/>
        <v>886.72</v>
      </c>
    </row>
    <row r="27" spans="1:19" x14ac:dyDescent="0.2">
      <c r="A27" s="3">
        <f t="shared" si="0"/>
        <v>6937</v>
      </c>
      <c r="C27" s="20" t="str">
        <f t="shared" si="1"/>
        <v>West Burlington</v>
      </c>
      <c r="D27" s="21"/>
      <c r="E27" s="28">
        <f t="shared" si="2"/>
        <v>327295.15000000002</v>
      </c>
      <c r="F27" s="28"/>
      <c r="G27" s="28">
        <f>IF(ISERROR(G59),"",G59)</f>
        <v>340217.77</v>
      </c>
      <c r="H27" s="28"/>
      <c r="I27" s="28">
        <f>IF(ISERROR(I59),"",I59)</f>
        <v>210256</v>
      </c>
      <c r="J27" s="28"/>
      <c r="K27" s="28">
        <f t="shared" si="5"/>
        <v>735772.69</v>
      </c>
      <c r="L27" s="28"/>
      <c r="M27" s="28">
        <f t="shared" si="6"/>
        <v>1916.07</v>
      </c>
      <c r="N27" s="28"/>
      <c r="O27" s="93">
        <f t="shared" si="7"/>
        <v>3.4994135244654134</v>
      </c>
      <c r="P27" s="56" t="e">
        <f t="shared" ref="P27:Q29" si="11">P26</f>
        <v>#REF!</v>
      </c>
      <c r="Q27" s="61">
        <f t="shared" si="11"/>
        <v>921.07471868334642</v>
      </c>
      <c r="S27" s="61">
        <f t="shared" si="9"/>
        <v>886.72</v>
      </c>
    </row>
    <row r="28" spans="1:19" x14ac:dyDescent="0.2">
      <c r="A28" s="3">
        <f t="shared" si="0"/>
        <v>6091</v>
      </c>
      <c r="C28" s="8" t="str">
        <f t="shared" si="1"/>
        <v>South Central Calhoun</v>
      </c>
      <c r="E28" s="27">
        <f t="shared" si="2"/>
        <v>700312.84</v>
      </c>
      <c r="F28" s="27"/>
      <c r="G28" s="27">
        <f>IF(ISERROR(G60),"",G60)</f>
        <v>722872.36</v>
      </c>
      <c r="H28" s="27"/>
      <c r="I28" s="27">
        <f>IF(ISERROR(I60),"",I60)</f>
        <v>515442.15</v>
      </c>
      <c r="J28" s="27"/>
      <c r="K28" s="27">
        <f t="shared" si="5"/>
        <v>905496.66</v>
      </c>
      <c r="L28" s="27"/>
      <c r="M28" s="27">
        <f t="shared" si="6"/>
        <v>977.75</v>
      </c>
      <c r="N28" s="27"/>
      <c r="O28" s="88">
        <f t="shared" si="7"/>
        <v>1.7567377056765729</v>
      </c>
      <c r="P28" s="56" t="e">
        <f t="shared" si="11"/>
        <v>#REF!</v>
      </c>
      <c r="Q28" s="61">
        <f t="shared" si="11"/>
        <v>921.07471868334642</v>
      </c>
      <c r="S28" s="61">
        <f t="shared" si="9"/>
        <v>886.72</v>
      </c>
    </row>
    <row r="29" spans="1:19" x14ac:dyDescent="0.2">
      <c r="A29" s="3">
        <f t="shared" si="0"/>
        <v>5607</v>
      </c>
      <c r="C29" s="8" t="str">
        <f t="shared" si="1"/>
        <v>Rock Valley</v>
      </c>
      <c r="E29" s="27">
        <f t="shared" si="2"/>
        <v>368009.12</v>
      </c>
      <c r="F29" s="27"/>
      <c r="G29" s="27">
        <f>IF(ISERROR(G61),"",G61)</f>
        <v>381747.68</v>
      </c>
      <c r="H29" s="27"/>
      <c r="I29" s="27">
        <f>IF(ISERROR(I61),"",I61)</f>
        <v>204351.05</v>
      </c>
      <c r="J29" s="27"/>
      <c r="K29" s="27">
        <f t="shared" si="5"/>
        <v>574827.61</v>
      </c>
      <c r="L29" s="27"/>
      <c r="M29" s="27">
        <f t="shared" si="6"/>
        <v>700.33</v>
      </c>
      <c r="N29" s="27"/>
      <c r="O29" s="88">
        <f t="shared" si="7"/>
        <v>2.812941797950145</v>
      </c>
      <c r="P29" s="56" t="e">
        <f t="shared" si="11"/>
        <v>#REF!</v>
      </c>
      <c r="Q29" s="61">
        <f t="shared" si="11"/>
        <v>921.07471868334642</v>
      </c>
      <c r="S29" s="61">
        <f t="shared" si="9"/>
        <v>886.72</v>
      </c>
    </row>
    <row r="30" spans="1:19" ht="8.4499999999999993" customHeight="1" thickBot="1" x14ac:dyDescent="0.25">
      <c r="C30" s="8"/>
      <c r="E30" s="13"/>
      <c r="F30" s="13"/>
      <c r="G30" s="13"/>
      <c r="H30" s="13"/>
      <c r="I30" s="13"/>
      <c r="J30" s="13"/>
      <c r="L30" s="13"/>
      <c r="S30" s="61"/>
    </row>
    <row r="31" spans="1:19" x14ac:dyDescent="0.2">
      <c r="C31" s="8"/>
      <c r="E31" s="13"/>
      <c r="F31" s="13"/>
      <c r="G31" s="13"/>
      <c r="H31" s="13"/>
      <c r="I31" s="109"/>
      <c r="J31" s="109"/>
      <c r="K31" s="110" t="s">
        <v>369</v>
      </c>
      <c r="L31" s="62"/>
      <c r="M31" s="96">
        <f>All_District_List!P333</f>
        <v>921.07471868334642</v>
      </c>
      <c r="N31" s="96"/>
      <c r="O31" s="97">
        <f>StateEnr_Compare!O31</f>
        <v>2.0063095940773938</v>
      </c>
    </row>
    <row r="32" spans="1:19" ht="13.5" thickBot="1" x14ac:dyDescent="0.25">
      <c r="C32" s="8"/>
      <c r="E32" s="13"/>
      <c r="F32" s="13"/>
      <c r="G32" s="13"/>
      <c r="H32" s="13"/>
      <c r="I32" s="109"/>
      <c r="J32" s="109"/>
      <c r="K32" s="111" t="s">
        <v>370</v>
      </c>
      <c r="L32" s="63"/>
      <c r="M32" s="112">
        <f>All_District_List!P337</f>
        <v>886.72</v>
      </c>
      <c r="N32" s="112"/>
      <c r="O32" s="106">
        <f>StateEnr_Compare!O32</f>
        <v>1.8518421179692328</v>
      </c>
    </row>
    <row r="38" spans="1:16" x14ac:dyDescent="0.2">
      <c r="A38" s="16" t="s">
        <v>307</v>
      </c>
      <c r="B38" s="16"/>
    </row>
    <row r="39" spans="1:16" x14ac:dyDescent="0.2">
      <c r="A39" s="2">
        <v>0</v>
      </c>
      <c r="B39" s="2"/>
      <c r="C39" s="2"/>
      <c r="D39" s="2"/>
    </row>
    <row r="40" spans="1:16" x14ac:dyDescent="0.2">
      <c r="B40" s="8" t="s">
        <v>308</v>
      </c>
      <c r="C40" s="8" t="s">
        <v>309</v>
      </c>
      <c r="D40" s="3" t="s">
        <v>7</v>
      </c>
      <c r="E40" s="19" t="str">
        <f>E7</f>
        <v>Property Tax Revenue</v>
      </c>
      <c r="F40" s="19"/>
      <c r="G40" s="19" t="str">
        <f t="shared" ref="G40:M40" si="12">G7</f>
        <v>Total Revenues</v>
      </c>
      <c r="H40" s="19"/>
      <c r="I40" s="19" t="str">
        <f t="shared" si="12"/>
        <v>Expenditures</v>
      </c>
      <c r="J40" s="19"/>
      <c r="K40" s="19" t="str">
        <f t="shared" si="12"/>
        <v>Total Fund Balance</v>
      </c>
      <c r="L40" s="19"/>
      <c r="M40" s="19" t="str">
        <f t="shared" si="12"/>
        <v>Balances Per Pupil</v>
      </c>
      <c r="N40" s="19"/>
      <c r="O40" s="19"/>
      <c r="P40" s="29"/>
    </row>
    <row r="41" spans="1:16" x14ac:dyDescent="0.2">
      <c r="A41" s="2">
        <f t="shared" ref="A41:A49" si="13">A42-1</f>
        <v>120</v>
      </c>
      <c r="B41" s="2">
        <f>VLOOKUP(A41,List!T:W,4,FALSE)</f>
        <v>4446</v>
      </c>
      <c r="C41" s="2" t="str">
        <f>VLOOKUP(B41,List!$B:$C,2,FALSE)</f>
        <v>Monticello</v>
      </c>
      <c r="D41" s="3">
        <f>VLOOKUP(B41,List!L:Q,6,FALSE)</f>
        <v>4446</v>
      </c>
      <c r="E41" s="2">
        <f>VLOOKUP($D41,Data_Drop_CurrentYear!$B:$L,7,FALSE)</f>
        <v>400111.55</v>
      </c>
      <c r="F41" s="2"/>
      <c r="G41" s="2">
        <f>VLOOKUP($D41,Data_Drop_CurrentYear!$B:$L,8,FALSE)</f>
        <v>427449.36</v>
      </c>
      <c r="H41" s="2"/>
      <c r="I41" s="2">
        <f>VLOOKUP($D41,Data_Drop_CurrentYear!$B:$L,9,FALSE)</f>
        <v>367958.08</v>
      </c>
      <c r="J41" s="2"/>
      <c r="K41" s="2">
        <f>VLOOKUP($D41,Data_Drop_CurrentYear!$B:$L,10,FALSE)</f>
        <v>601989.67000000004</v>
      </c>
      <c r="L41" s="2"/>
      <c r="M41" s="36">
        <f>VLOOKUP($D41,Data_Drop_CurrentYear!$B:$L,11,FALSE)</f>
        <v>621.5</v>
      </c>
      <c r="N41" s="36"/>
      <c r="O41" s="36"/>
    </row>
    <row r="42" spans="1:16" x14ac:dyDescent="0.2">
      <c r="A42" s="2">
        <f t="shared" si="13"/>
        <v>121</v>
      </c>
      <c r="B42" s="2">
        <f>VLOOKUP(A42,List!T:W,4,FALSE)</f>
        <v>977</v>
      </c>
      <c r="C42" s="2" t="str">
        <f>VLOOKUP(B42,List!$B:$C,2,FALSE)</f>
        <v>Cardinal</v>
      </c>
      <c r="D42" s="3">
        <f>VLOOKUP(B42,List!L:Q,6,FALSE)</f>
        <v>977</v>
      </c>
      <c r="E42" s="2">
        <f>VLOOKUP($D42,Data_Drop_CurrentYear!$B:$L,7,FALSE)</f>
        <v>432294.02</v>
      </c>
      <c r="F42" s="2"/>
      <c r="G42" s="2">
        <f>VLOOKUP($D42,Data_Drop_CurrentYear!$B:$L,8,FALSE)</f>
        <v>437679.41</v>
      </c>
      <c r="H42" s="2"/>
      <c r="I42" s="2">
        <f>VLOOKUP($D42,Data_Drop_CurrentYear!$B:$L,9,FALSE)</f>
        <v>313015.36</v>
      </c>
      <c r="J42" s="2"/>
      <c r="K42" s="2">
        <f>VLOOKUP($D42,Data_Drop_CurrentYear!$B:$L,10,FALSE)</f>
        <v>302248.3</v>
      </c>
      <c r="L42" s="2"/>
      <c r="M42" s="36">
        <f>VLOOKUP($D42,Data_Drop_CurrentYear!$B:$L,11,FALSE)</f>
        <v>559.41</v>
      </c>
      <c r="N42" s="36"/>
      <c r="O42" s="36"/>
    </row>
    <row r="43" spans="1:16" x14ac:dyDescent="0.2">
      <c r="A43" s="2">
        <f t="shared" si="13"/>
        <v>122</v>
      </c>
      <c r="B43" s="2">
        <f>VLOOKUP(A43,List!T:W,4,FALSE)</f>
        <v>1719</v>
      </c>
      <c r="C43" s="2" t="str">
        <f>VLOOKUP(B43,List!$B:$C,2,FALSE)</f>
        <v>Denver</v>
      </c>
      <c r="D43" s="3">
        <f>VLOOKUP(B43,List!L:Q,6,FALSE)</f>
        <v>1719</v>
      </c>
      <c r="E43" s="2">
        <f>VLOOKUP($D43,Data_Drop_CurrentYear!$B:$L,7,FALSE)</f>
        <v>198432.08</v>
      </c>
      <c r="F43" s="2"/>
      <c r="G43" s="2">
        <f>VLOOKUP($D43,Data_Drop_CurrentYear!$B:$L,8,FALSE)</f>
        <v>198981.88</v>
      </c>
      <c r="H43" s="2"/>
      <c r="I43" s="2">
        <f>VLOOKUP($D43,Data_Drop_CurrentYear!$B:$L,9,FALSE)</f>
        <v>282368.64000000001</v>
      </c>
      <c r="J43" s="2"/>
      <c r="K43" s="2">
        <f>VLOOKUP($D43,Data_Drop_CurrentYear!$B:$L,10,FALSE)</f>
        <v>-83119.009999999995</v>
      </c>
      <c r="L43" s="2"/>
      <c r="M43" s="36">
        <f>VLOOKUP($D43,Data_Drop_CurrentYear!$B:$L,11,FALSE)</f>
        <v>-96.17</v>
      </c>
      <c r="N43" s="36"/>
      <c r="O43" s="36"/>
    </row>
    <row r="44" spans="1:16" x14ac:dyDescent="0.2">
      <c r="A44" s="2">
        <f t="shared" si="13"/>
        <v>123</v>
      </c>
      <c r="B44" s="2">
        <f>VLOOKUP(A44,List!T:W,4,FALSE)</f>
        <v>1206</v>
      </c>
      <c r="C44" s="2" t="str">
        <f>VLOOKUP(B44,List!$B:$C,2,FALSE)</f>
        <v>Clarion-Goldfield-Dows</v>
      </c>
      <c r="D44" s="3">
        <f>VLOOKUP(B44,List!L:Q,6,FALSE)</f>
        <v>1206</v>
      </c>
      <c r="E44" s="2">
        <f>VLOOKUP($D44,Data_Drop_CurrentYear!$B:$L,7,FALSE)</f>
        <v>501102.92</v>
      </c>
      <c r="F44" s="2"/>
      <c r="G44" s="2">
        <f>VLOOKUP($D44,Data_Drop_CurrentYear!$B:$L,8,FALSE)</f>
        <v>511235.1</v>
      </c>
      <c r="H44" s="2"/>
      <c r="I44" s="2">
        <f>VLOOKUP($D44,Data_Drop_CurrentYear!$B:$L,9,FALSE)</f>
        <v>743775.14</v>
      </c>
      <c r="J44" s="2"/>
      <c r="K44" s="2">
        <f>VLOOKUP($D44,Data_Drop_CurrentYear!$B:$L,10,FALSE)</f>
        <v>173606.7</v>
      </c>
      <c r="L44" s="2"/>
      <c r="M44" s="36">
        <f>VLOOKUP($D44,Data_Drop_CurrentYear!$B:$L,11,FALSE)</f>
        <v>177.95</v>
      </c>
      <c r="N44" s="36"/>
      <c r="O44" s="36"/>
    </row>
    <row r="45" spans="1:16" x14ac:dyDescent="0.2">
      <c r="A45" s="2">
        <f t="shared" si="13"/>
        <v>124</v>
      </c>
      <c r="B45" s="2">
        <f>VLOOKUP(A45,List!T:W,4,FALSE)</f>
        <v>4203</v>
      </c>
      <c r="C45" s="2" t="str">
        <f>VLOOKUP(B45,List!$B:$C,2,FALSE)</f>
        <v>Mediapolis</v>
      </c>
      <c r="D45" s="3">
        <f>VLOOKUP(B45,List!L:Q,6,FALSE)</f>
        <v>4203</v>
      </c>
      <c r="E45" s="2">
        <f>VLOOKUP($D45,Data_Drop_CurrentYear!$B:$L,7,FALSE)</f>
        <v>299903.32</v>
      </c>
      <c r="F45" s="2"/>
      <c r="G45" s="2">
        <f>VLOOKUP($D45,Data_Drop_CurrentYear!$B:$L,8,FALSE)</f>
        <v>319076.34000000003</v>
      </c>
      <c r="H45" s="2"/>
      <c r="I45" s="2">
        <f>VLOOKUP($D45,Data_Drop_CurrentYear!$B:$L,9,FALSE)</f>
        <v>248901.56</v>
      </c>
      <c r="J45" s="2"/>
      <c r="K45" s="2">
        <f>VLOOKUP($D45,Data_Drop_CurrentYear!$B:$L,10,FALSE)</f>
        <v>474133.83</v>
      </c>
      <c r="L45" s="2"/>
      <c r="M45" s="36">
        <f>VLOOKUP($D45,Data_Drop_CurrentYear!$B:$L,11,FALSE)</f>
        <v>535.20000000000005</v>
      </c>
      <c r="N45" s="36"/>
      <c r="O45" s="36"/>
    </row>
    <row r="46" spans="1:16" x14ac:dyDescent="0.2">
      <c r="A46" s="2">
        <f t="shared" si="13"/>
        <v>125</v>
      </c>
      <c r="B46" s="2">
        <f>VLOOKUP(A46,List!T:W,4,FALSE)</f>
        <v>3204</v>
      </c>
      <c r="C46" s="2" t="str">
        <f>VLOOKUP(B46,List!$B:$C,2,FALSE)</f>
        <v>Jesup</v>
      </c>
      <c r="D46" s="3">
        <f>VLOOKUP(B46,List!L:Q,6,FALSE)</f>
        <v>3204</v>
      </c>
      <c r="E46" s="2">
        <f>VLOOKUP($D46,Data_Drop_CurrentYear!$B:$L,7,FALSE)</f>
        <v>174992.94</v>
      </c>
      <c r="F46" s="2"/>
      <c r="G46" s="2">
        <f>VLOOKUP($D46,Data_Drop_CurrentYear!$B:$L,8,FALSE)</f>
        <v>226927.95</v>
      </c>
      <c r="H46" s="2"/>
      <c r="I46" s="2">
        <f>VLOOKUP($D46,Data_Drop_CurrentYear!$B:$L,9,FALSE)</f>
        <v>474096.69</v>
      </c>
      <c r="J46" s="2"/>
      <c r="K46" s="2">
        <f>VLOOKUP($D46,Data_Drop_CurrentYear!$B:$L,10,FALSE)</f>
        <v>1098352.1499999999</v>
      </c>
      <c r="L46" s="2"/>
      <c r="M46" s="36">
        <f>VLOOKUP($D46,Data_Drop_CurrentYear!$B:$L,11,FALSE)</f>
        <v>1257.1300000000001</v>
      </c>
      <c r="N46" s="36"/>
      <c r="O46" s="36"/>
    </row>
    <row r="47" spans="1:16" x14ac:dyDescent="0.2">
      <c r="A47" s="2">
        <f t="shared" si="13"/>
        <v>126</v>
      </c>
      <c r="B47" s="2">
        <f>VLOOKUP(A47,List!T:W,4,FALSE)</f>
        <v>657</v>
      </c>
      <c r="C47" s="2" t="str">
        <f>VLOOKUP(B47,List!$B:$C,2,FALSE)</f>
        <v>Eddyville-Blakesburg-Fremont</v>
      </c>
      <c r="D47" s="3">
        <f>VLOOKUP(B47,List!L:Q,6,FALSE)</f>
        <v>657</v>
      </c>
      <c r="E47" s="2">
        <f>VLOOKUP($D47,Data_Drop_CurrentYear!$B:$L,7,FALSE)</f>
        <v>608710.37</v>
      </c>
      <c r="F47" s="2"/>
      <c r="G47" s="2">
        <f>VLOOKUP($D47,Data_Drop_CurrentYear!$B:$L,8,FALSE)</f>
        <v>614574.15</v>
      </c>
      <c r="H47" s="2"/>
      <c r="I47" s="2">
        <f>VLOOKUP($D47,Data_Drop_CurrentYear!$B:$L,9,FALSE)</f>
        <v>554578.15</v>
      </c>
      <c r="J47" s="2"/>
      <c r="K47" s="2">
        <f>VLOOKUP($D47,Data_Drop_CurrentYear!$B:$L,10,FALSE)</f>
        <v>759308.4</v>
      </c>
      <c r="L47" s="2"/>
      <c r="M47" s="36">
        <f>VLOOKUP($D47,Data_Drop_CurrentYear!$B:$L,11,FALSE)</f>
        <v>955.23</v>
      </c>
      <c r="N47" s="36"/>
      <c r="O47" s="36"/>
    </row>
    <row r="48" spans="1:16" x14ac:dyDescent="0.2">
      <c r="A48" s="2">
        <f t="shared" si="13"/>
        <v>127</v>
      </c>
      <c r="B48" s="2">
        <f>VLOOKUP(A48,List!T:W,4,FALSE)</f>
        <v>4995</v>
      </c>
      <c r="C48" s="2" t="str">
        <f>VLOOKUP(B48,List!$B:$C,2,FALSE)</f>
        <v>Osage</v>
      </c>
      <c r="D48" s="3">
        <f>VLOOKUP(B48,List!L:Q,6,FALSE)</f>
        <v>4995</v>
      </c>
      <c r="E48" s="2">
        <f>VLOOKUP($D48,Data_Drop_CurrentYear!$B:$L,7,FALSE)</f>
        <v>630512.96</v>
      </c>
      <c r="F48" s="2"/>
      <c r="G48" s="2">
        <f>VLOOKUP($D48,Data_Drop_CurrentYear!$B:$L,8,FALSE)</f>
        <v>685476.95</v>
      </c>
      <c r="H48" s="2"/>
      <c r="I48" s="2">
        <f>VLOOKUP($D48,Data_Drop_CurrentYear!$B:$L,9,FALSE)</f>
        <v>520147.08</v>
      </c>
      <c r="J48" s="2"/>
      <c r="K48" s="2">
        <f>VLOOKUP($D48,Data_Drop_CurrentYear!$B:$L,10,FALSE)</f>
        <v>1203865.73</v>
      </c>
      <c r="L48" s="2"/>
      <c r="M48" s="36">
        <f>VLOOKUP($D48,Data_Drop_CurrentYear!$B:$L,11,FALSE)</f>
        <v>1334.51</v>
      </c>
      <c r="N48" s="36"/>
      <c r="O48" s="36"/>
    </row>
    <row r="49" spans="1:15" x14ac:dyDescent="0.2">
      <c r="A49" s="2">
        <f t="shared" si="13"/>
        <v>128</v>
      </c>
      <c r="B49" s="2">
        <f>VLOOKUP(A49,List!T:W,4,FALSE)</f>
        <v>7038</v>
      </c>
      <c r="C49" s="2" t="str">
        <f>VLOOKUP(B49,List!$B:$C,2,FALSE)</f>
        <v>Wilton</v>
      </c>
      <c r="D49" s="3">
        <f>VLOOKUP(B49,List!L:Q,6,FALSE)</f>
        <v>7038</v>
      </c>
      <c r="E49" s="2">
        <f>VLOOKUP($D49,Data_Drop_CurrentYear!$B:$L,7,FALSE)</f>
        <v>286631.39</v>
      </c>
      <c r="F49" s="2"/>
      <c r="G49" s="2">
        <f>VLOOKUP($D49,Data_Drop_CurrentYear!$B:$L,8,FALSE)</f>
        <v>322303.59999999998</v>
      </c>
      <c r="H49" s="2"/>
      <c r="I49" s="2">
        <f>VLOOKUP($D49,Data_Drop_CurrentYear!$B:$L,9,FALSE)</f>
        <v>350413.97</v>
      </c>
      <c r="J49" s="2"/>
      <c r="K49" s="2">
        <f>VLOOKUP($D49,Data_Drop_CurrentYear!$B:$L,10,FALSE)</f>
        <v>686685.82</v>
      </c>
      <c r="L49" s="2"/>
      <c r="M49" s="36">
        <f>VLOOKUP($D49,Data_Drop_CurrentYear!$B:$L,11,FALSE)</f>
        <v>806.44</v>
      </c>
      <c r="N49" s="36"/>
      <c r="O49" s="36"/>
    </row>
    <row r="50" spans="1:15" x14ac:dyDescent="0.2">
      <c r="A50" s="2">
        <f>A51-1</f>
        <v>129</v>
      </c>
      <c r="B50" s="2">
        <f>VLOOKUP(A50,List!T:W,4,FALSE)</f>
        <v>6983</v>
      </c>
      <c r="C50" s="2" t="str">
        <f>VLOOKUP(B50,List!$B:$C,2,FALSE)</f>
        <v>West Lyon</v>
      </c>
      <c r="D50" s="3">
        <f>VLOOKUP(B50,List!L:Q,6,FALSE)</f>
        <v>6983</v>
      </c>
      <c r="E50" s="2">
        <f>VLOOKUP($D50,Data_Drop_CurrentYear!$B:$L,7,FALSE)</f>
        <v>305172.06</v>
      </c>
      <c r="F50" s="2"/>
      <c r="G50" s="2">
        <f>VLOOKUP($D50,Data_Drop_CurrentYear!$B:$L,8,FALSE)</f>
        <v>325701.53999999998</v>
      </c>
      <c r="H50" s="2"/>
      <c r="I50" s="2">
        <f>VLOOKUP($D50,Data_Drop_CurrentYear!$B:$L,9,FALSE)</f>
        <v>306252.82</v>
      </c>
      <c r="J50" s="2"/>
      <c r="K50" s="2">
        <f>VLOOKUP($D50,Data_Drop_CurrentYear!$B:$L,10,FALSE)</f>
        <v>320509.11</v>
      </c>
      <c r="L50" s="2"/>
      <c r="M50" s="36">
        <f>VLOOKUP($D50,Data_Drop_CurrentYear!$B:$L,11,FALSE)</f>
        <v>337.56</v>
      </c>
      <c r="N50" s="36"/>
      <c r="O50" s="36"/>
    </row>
    <row r="51" spans="1:15" x14ac:dyDescent="0.2">
      <c r="A51" s="18">
        <f>VLOOKUP(B51,List!R:T,3,FALSE)</f>
        <v>130</v>
      </c>
      <c r="B51" s="18">
        <f>VLOOKUP(C51,List!C:D,2,FALSE)</f>
        <v>1791</v>
      </c>
      <c r="C51" s="18" t="str">
        <f>C5</f>
        <v>Dike-New Hartford</v>
      </c>
      <c r="D51" s="3">
        <f>VLOOKUP(B51,List!L:Q,6,FALSE)</f>
        <v>1791</v>
      </c>
      <c r="E51" s="18">
        <f>VLOOKUP($D51,Data_Drop_CurrentYear!$B:$L,7,FALSE)</f>
        <v>500571.45</v>
      </c>
      <c r="F51" s="18"/>
      <c r="G51" s="18">
        <f>VLOOKUP($D51,Data_Drop_CurrentYear!$B:$L,8,FALSE)</f>
        <v>509275.99</v>
      </c>
      <c r="H51" s="18"/>
      <c r="I51" s="18">
        <f>VLOOKUP($D51,Data_Drop_CurrentYear!$B:$L,9,FALSE)</f>
        <v>506497.22</v>
      </c>
      <c r="J51" s="18"/>
      <c r="K51" s="18">
        <f>VLOOKUP($D51,Data_Drop_CurrentYear!$B:$L,10,FALSE)</f>
        <v>184362.82</v>
      </c>
      <c r="L51" s="18"/>
      <c r="M51" s="60">
        <f>VLOOKUP($D51,Data_Drop_CurrentYear!$B:$L,11,FALSE)</f>
        <v>211.3</v>
      </c>
      <c r="N51" s="60"/>
      <c r="O51" s="60"/>
    </row>
    <row r="52" spans="1:15" x14ac:dyDescent="0.2">
      <c r="A52" s="2">
        <f>A51+1</f>
        <v>131</v>
      </c>
      <c r="B52" s="2">
        <f>VLOOKUP(A52,List!T:W,4,FALSE)</f>
        <v>6536</v>
      </c>
      <c r="C52" s="2" t="str">
        <f>VLOOKUP(B52,List!$B:$C,2,FALSE)</f>
        <v>Union</v>
      </c>
      <c r="D52" s="3">
        <f>VLOOKUP(B52,List!L:Q,6,FALSE)</f>
        <v>1935</v>
      </c>
      <c r="E52" s="2">
        <f>VLOOKUP($D52,Data_Drop_CurrentYear!$B:$L,7,FALSE)</f>
        <v>500143.55</v>
      </c>
      <c r="F52" s="2"/>
      <c r="G52" s="2">
        <f>VLOOKUP($D52,Data_Drop_CurrentYear!$B:$L,8,FALSE)</f>
        <v>532017.89</v>
      </c>
      <c r="H52" s="2"/>
      <c r="I52" s="2">
        <f>VLOOKUP($D52,Data_Drop_CurrentYear!$B:$L,9,FALSE)</f>
        <v>619222.79</v>
      </c>
      <c r="J52" s="2"/>
      <c r="K52" s="2">
        <f>VLOOKUP($D52,Data_Drop_CurrentYear!$B:$L,10,FALSE)</f>
        <v>699939.12</v>
      </c>
      <c r="L52" s="2"/>
      <c r="M52" s="36">
        <f>VLOOKUP($D52,Data_Drop_CurrentYear!$B:$L,11,FALSE)</f>
        <v>740.83</v>
      </c>
      <c r="N52" s="36"/>
      <c r="O52" s="36"/>
    </row>
    <row r="53" spans="1:15" x14ac:dyDescent="0.2">
      <c r="A53" s="2">
        <f t="shared" ref="A53:A61" si="14">A52+1</f>
        <v>132</v>
      </c>
      <c r="B53" s="2">
        <f>VLOOKUP(A53,List!T:W,4,FALSE)</f>
        <v>4860</v>
      </c>
      <c r="C53" s="2" t="str">
        <f>VLOOKUP(B53,List!$B:$C,2,FALSE)</f>
        <v>OABCIG</v>
      </c>
      <c r="D53" s="3">
        <f>VLOOKUP(B53,List!L:Q,6,FALSE)</f>
        <v>4860</v>
      </c>
      <c r="E53" s="2">
        <f>VLOOKUP($D53,Data_Drop_CurrentYear!$B:$L,7,FALSE)</f>
        <v>786153.85</v>
      </c>
      <c r="F53" s="2"/>
      <c r="G53" s="2">
        <f>VLOOKUP($D53,Data_Drop_CurrentYear!$B:$L,8,FALSE)</f>
        <v>800861.85</v>
      </c>
      <c r="H53" s="2"/>
      <c r="I53" s="2">
        <f>VLOOKUP($D53,Data_Drop_CurrentYear!$B:$L,9,FALSE)</f>
        <v>806731.35</v>
      </c>
      <c r="J53" s="2"/>
      <c r="K53" s="2">
        <f>VLOOKUP($D53,Data_Drop_CurrentYear!$B:$L,10,FALSE)</f>
        <v>423697</v>
      </c>
      <c r="L53" s="2"/>
      <c r="M53" s="36">
        <f>VLOOKUP($D53,Data_Drop_CurrentYear!$B:$L,11,FALSE)</f>
        <v>468.95</v>
      </c>
      <c r="N53" s="36"/>
      <c r="O53" s="36"/>
    </row>
    <row r="54" spans="1:15" x14ac:dyDescent="0.2">
      <c r="A54" s="2">
        <f t="shared" si="14"/>
        <v>133</v>
      </c>
      <c r="B54" s="2">
        <f>VLOOKUP(A54,List!T:W,4,FALSE)</f>
        <v>936</v>
      </c>
      <c r="C54" s="2" t="str">
        <f>VLOOKUP(B54,List!$B:$C,2,FALSE)</f>
        <v>Camanche</v>
      </c>
      <c r="D54" s="3">
        <f>VLOOKUP(B54,List!L:Q,6,FALSE)</f>
        <v>936</v>
      </c>
      <c r="E54" s="2">
        <f>VLOOKUP($D54,Data_Drop_CurrentYear!$B:$L,7,FALSE)</f>
        <v>325512.96000000002</v>
      </c>
      <c r="F54" s="2"/>
      <c r="G54" s="2">
        <f>VLOOKUP($D54,Data_Drop_CurrentYear!$B:$L,8,FALSE)</f>
        <v>365353.75</v>
      </c>
      <c r="H54" s="2"/>
      <c r="I54" s="2">
        <f>VLOOKUP($D54,Data_Drop_CurrentYear!$B:$L,9,FALSE)</f>
        <v>515010.84</v>
      </c>
      <c r="J54" s="2"/>
      <c r="K54" s="2">
        <f>VLOOKUP($D54,Data_Drop_CurrentYear!$B:$L,10,FALSE)</f>
        <v>7064.46</v>
      </c>
      <c r="L54" s="2"/>
      <c r="M54" s="36">
        <f>VLOOKUP($D54,Data_Drop_CurrentYear!$B:$L,11,FALSE)</f>
        <v>8.59</v>
      </c>
      <c r="N54" s="36"/>
      <c r="O54" s="36"/>
    </row>
    <row r="55" spans="1:15" x14ac:dyDescent="0.2">
      <c r="A55" s="2">
        <f t="shared" si="14"/>
        <v>134</v>
      </c>
      <c r="B55" s="2">
        <f>VLOOKUP(A55,List!T:W,4,FALSE)</f>
        <v>5463</v>
      </c>
      <c r="C55" s="2" t="str">
        <f>VLOOKUP(B55,List!$B:$C,2,FALSE)</f>
        <v>Red Oak</v>
      </c>
      <c r="D55" s="3">
        <f>VLOOKUP(B55,List!L:Q,6,FALSE)</f>
        <v>5463</v>
      </c>
      <c r="E55" s="2">
        <f>VLOOKUP($D55,Data_Drop_CurrentYear!$B:$L,7,FALSE)</f>
        <v>141195.54</v>
      </c>
      <c r="F55" s="2"/>
      <c r="G55" s="2">
        <f>VLOOKUP($D55,Data_Drop_CurrentYear!$B:$L,8,FALSE)</f>
        <v>177643.47</v>
      </c>
      <c r="H55" s="2"/>
      <c r="I55" s="2">
        <f>VLOOKUP($D55,Data_Drop_CurrentYear!$B:$L,9,FALSE)</f>
        <v>516374.33</v>
      </c>
      <c r="J55" s="2"/>
      <c r="K55" s="2">
        <f>VLOOKUP($D55,Data_Drop_CurrentYear!$B:$L,10,FALSE)</f>
        <v>991839.9</v>
      </c>
      <c r="L55" s="2"/>
      <c r="M55" s="36">
        <f>VLOOKUP($D55,Data_Drop_CurrentYear!$B:$L,11,FALSE)</f>
        <v>936.05</v>
      </c>
      <c r="N55" s="36"/>
      <c r="O55" s="36"/>
    </row>
    <row r="56" spans="1:15" x14ac:dyDescent="0.2">
      <c r="A56" s="2">
        <f t="shared" si="14"/>
        <v>135</v>
      </c>
      <c r="B56" s="2">
        <f>VLOOKUP(A56,List!T:W,4,FALSE)</f>
        <v>3042</v>
      </c>
      <c r="C56" s="2" t="str">
        <f>VLOOKUP(B56,List!$B:$C,2,FALSE)</f>
        <v>Hudson</v>
      </c>
      <c r="D56" s="3">
        <f>VLOOKUP(B56,List!L:Q,6,FALSE)</f>
        <v>3042</v>
      </c>
      <c r="E56" s="2">
        <f>VLOOKUP($D56,Data_Drop_CurrentYear!$B:$L,7,FALSE)</f>
        <v>251342.8</v>
      </c>
      <c r="F56" s="2"/>
      <c r="G56" s="2">
        <f>VLOOKUP($D56,Data_Drop_CurrentYear!$B:$L,8,FALSE)</f>
        <v>287973.71000000002</v>
      </c>
      <c r="H56" s="2"/>
      <c r="I56" s="2">
        <f>VLOOKUP($D56,Data_Drop_CurrentYear!$B:$L,9,FALSE)</f>
        <v>349098.96</v>
      </c>
      <c r="J56" s="2"/>
      <c r="K56" s="2">
        <f>VLOOKUP($D56,Data_Drop_CurrentYear!$B:$L,10,FALSE)</f>
        <v>799214.73</v>
      </c>
      <c r="L56" s="2"/>
      <c r="M56" s="36">
        <f>VLOOKUP($D56,Data_Drop_CurrentYear!$B:$L,11,FALSE)</f>
        <v>1101.3</v>
      </c>
      <c r="N56" s="36"/>
      <c r="O56" s="36"/>
    </row>
    <row r="57" spans="1:15" x14ac:dyDescent="0.2">
      <c r="A57" s="2">
        <f t="shared" si="14"/>
        <v>136</v>
      </c>
      <c r="B57" s="2">
        <f>VLOOKUP(A57,List!T:W,4,FALSE)</f>
        <v>2403</v>
      </c>
      <c r="C57" s="2" t="str">
        <f>VLOOKUP(B57,List!$B:$C,2,FALSE)</f>
        <v>Garner-Hayfield-Ventura</v>
      </c>
      <c r="D57" s="3">
        <f>VLOOKUP(B57,List!L:Q,6,FALSE)</f>
        <v>2403</v>
      </c>
      <c r="E57" s="2">
        <f>VLOOKUP($D57,Data_Drop_CurrentYear!$B:$L,7,FALSE)</f>
        <v>1700715.63</v>
      </c>
      <c r="F57" s="2"/>
      <c r="G57" s="2">
        <f>VLOOKUP($D57,Data_Drop_CurrentYear!$B:$L,8,FALSE)</f>
        <v>1794656.51</v>
      </c>
      <c r="H57" s="2"/>
      <c r="I57" s="2">
        <f>VLOOKUP($D57,Data_Drop_CurrentYear!$B:$L,9,FALSE)</f>
        <v>512868.53</v>
      </c>
      <c r="J57" s="2"/>
      <c r="K57" s="2">
        <f>VLOOKUP($D57,Data_Drop_CurrentYear!$B:$L,10,FALSE)</f>
        <v>2252030.4</v>
      </c>
      <c r="L57" s="2"/>
      <c r="M57" s="36">
        <f>VLOOKUP($D57,Data_Drop_CurrentYear!$B:$L,11,FALSE)</f>
        <v>2664.81</v>
      </c>
      <c r="N57" s="36"/>
      <c r="O57" s="36"/>
    </row>
    <row r="58" spans="1:15" x14ac:dyDescent="0.2">
      <c r="A58" s="2">
        <f>A57+1</f>
        <v>137</v>
      </c>
      <c r="B58" s="2">
        <f>VLOOKUP(A58,List!T:W,4,FALSE)</f>
        <v>6985</v>
      </c>
      <c r="C58" s="2" t="str">
        <f>VLOOKUP(B58,List!$B:$C,2,FALSE)</f>
        <v>West Marshall</v>
      </c>
      <c r="D58" s="3">
        <f>VLOOKUP(B58,List!L:Q,6,FALSE)</f>
        <v>6985</v>
      </c>
      <c r="E58" s="2">
        <f>VLOOKUP($D58,Data_Drop_CurrentYear!$B:$L,7,FALSE)</f>
        <v>330418.63</v>
      </c>
      <c r="F58" s="2"/>
      <c r="G58" s="2">
        <f>VLOOKUP($D58,Data_Drop_CurrentYear!$B:$L,8,FALSE)</f>
        <v>333417.63</v>
      </c>
      <c r="H58" s="2"/>
      <c r="I58" s="2">
        <f>VLOOKUP($D58,Data_Drop_CurrentYear!$B:$L,9,FALSE)</f>
        <v>259798.31</v>
      </c>
      <c r="J58" s="2"/>
      <c r="K58" s="2">
        <f>VLOOKUP($D58,Data_Drop_CurrentYear!$B:$L,10,FALSE)</f>
        <v>205656.9</v>
      </c>
      <c r="L58" s="2"/>
      <c r="M58" s="36">
        <f>VLOOKUP($D58,Data_Drop_CurrentYear!$B:$L,11,FALSE)</f>
        <v>271.45999999999998</v>
      </c>
      <c r="N58" s="36"/>
      <c r="O58" s="36"/>
    </row>
    <row r="59" spans="1:15" x14ac:dyDescent="0.2">
      <c r="A59" s="2">
        <f t="shared" si="14"/>
        <v>138</v>
      </c>
      <c r="B59" s="2">
        <f>VLOOKUP(A59,List!T:W,4,FALSE)</f>
        <v>6937</v>
      </c>
      <c r="C59" s="2" t="str">
        <f>VLOOKUP(B59,List!$B:$C,2,FALSE)</f>
        <v>West Burlington</v>
      </c>
      <c r="D59" s="3">
        <f>VLOOKUP(B59,List!L:Q,6,FALSE)</f>
        <v>6937</v>
      </c>
      <c r="E59" s="2">
        <f>VLOOKUP($D59,Data_Drop_CurrentYear!$B:$L,7,FALSE)</f>
        <v>327295.15000000002</v>
      </c>
      <c r="F59" s="2"/>
      <c r="G59" s="2">
        <f>VLOOKUP($D59,Data_Drop_CurrentYear!$B:$L,8,FALSE)</f>
        <v>340217.77</v>
      </c>
      <c r="H59" s="2"/>
      <c r="I59" s="2">
        <f>VLOOKUP($D59,Data_Drop_CurrentYear!$B:$L,9,FALSE)</f>
        <v>210256</v>
      </c>
      <c r="J59" s="2"/>
      <c r="K59" s="2">
        <f>VLOOKUP($D59,Data_Drop_CurrentYear!$B:$L,10,FALSE)</f>
        <v>735772.69</v>
      </c>
      <c r="L59" s="2"/>
      <c r="M59" s="36">
        <f>VLOOKUP($D59,Data_Drop_CurrentYear!$B:$L,11,FALSE)</f>
        <v>1916.07</v>
      </c>
      <c r="N59" s="36"/>
      <c r="O59" s="36"/>
    </row>
    <row r="60" spans="1:15" x14ac:dyDescent="0.2">
      <c r="A60" s="2">
        <f t="shared" si="14"/>
        <v>139</v>
      </c>
      <c r="B60" s="2">
        <f>VLOOKUP(A60,List!T:W,4,FALSE)</f>
        <v>6091</v>
      </c>
      <c r="C60" s="2" t="str">
        <f>VLOOKUP(B60,List!$B:$C,2,FALSE)</f>
        <v>South Central Calhoun</v>
      </c>
      <c r="D60" s="3">
        <f>VLOOKUP(B60,List!L:Q,6,FALSE)</f>
        <v>6091</v>
      </c>
      <c r="E60" s="2">
        <f>VLOOKUP($D60,Data_Drop_CurrentYear!$B:$L,7,FALSE)</f>
        <v>700312.84</v>
      </c>
      <c r="F60" s="2"/>
      <c r="G60" s="2">
        <f>VLOOKUP($D60,Data_Drop_CurrentYear!$B:$L,8,FALSE)</f>
        <v>722872.36</v>
      </c>
      <c r="H60" s="2"/>
      <c r="I60" s="2">
        <f>VLOOKUP($D60,Data_Drop_CurrentYear!$B:$L,9,FALSE)</f>
        <v>515442.15</v>
      </c>
      <c r="J60" s="2"/>
      <c r="K60" s="2">
        <f>VLOOKUP($D60,Data_Drop_CurrentYear!$B:$L,10,FALSE)</f>
        <v>905496.66</v>
      </c>
      <c r="L60" s="2"/>
      <c r="M60" s="36">
        <f>VLOOKUP($D60,Data_Drop_CurrentYear!$B:$L,11,FALSE)</f>
        <v>977.75</v>
      </c>
      <c r="N60" s="36"/>
      <c r="O60" s="36"/>
    </row>
    <row r="61" spans="1:15" x14ac:dyDescent="0.2">
      <c r="A61" s="2">
        <f t="shared" si="14"/>
        <v>140</v>
      </c>
      <c r="B61" s="2">
        <f>VLOOKUP(A61,List!T:W,4,FALSE)</f>
        <v>5607</v>
      </c>
      <c r="C61" s="2" t="str">
        <f>VLOOKUP(B61,List!$B:$C,2,FALSE)</f>
        <v>Rock Valley</v>
      </c>
      <c r="D61" s="3">
        <f>VLOOKUP(B61,List!L:Q,6,FALSE)</f>
        <v>5607</v>
      </c>
      <c r="E61" s="2">
        <f>VLOOKUP($D61,Data_Drop_CurrentYear!$B:$L,7,FALSE)</f>
        <v>368009.12</v>
      </c>
      <c r="F61" s="2"/>
      <c r="G61" s="2">
        <f>VLOOKUP($D61,Data_Drop_CurrentYear!$B:$L,8,FALSE)</f>
        <v>381747.68</v>
      </c>
      <c r="H61" s="2"/>
      <c r="I61" s="2">
        <f>VLOOKUP($D61,Data_Drop_CurrentYear!$B:$L,9,FALSE)</f>
        <v>204351.05</v>
      </c>
      <c r="J61" s="2"/>
      <c r="K61" s="2">
        <f>VLOOKUP($D61,Data_Drop_CurrentYear!$B:$L,10,FALSE)</f>
        <v>574827.61</v>
      </c>
      <c r="L61" s="2"/>
      <c r="M61" s="36">
        <f>VLOOKUP($D61,Data_Drop_CurrentYear!$B:$L,11,FALSE)</f>
        <v>700.33</v>
      </c>
      <c r="N61" s="36"/>
      <c r="O61" s="36"/>
    </row>
    <row r="62" spans="1:15" x14ac:dyDescent="0.2">
      <c r="A62" s="2"/>
    </row>
    <row r="67" spans="3:3" x14ac:dyDescent="0.2">
      <c r="C67" s="17" t="s">
        <v>313</v>
      </c>
    </row>
  </sheetData>
  <mergeCells count="3">
    <mergeCell ref="A1:M1"/>
    <mergeCell ref="A2:M2"/>
    <mergeCell ref="I4:M4"/>
  </mergeCells>
  <dataValidations count="1">
    <dataValidation type="list" allowBlank="1" showInputMessage="1" showErrorMessage="1" sqref="C5" xr:uid="{1CC827D8-C382-4138-954E-0FA9F231BD04}">
      <formula1>District_List</formula1>
    </dataValidation>
  </dataValidations>
  <hyperlinks>
    <hyperlink ref="I4:M4" location="Instructions!A1" display="Return to Instructions" xr:uid="{6608ADBB-4AA3-418A-9FE1-6720FC3C6803}"/>
  </hyperlinks>
  <pageMargins left="0.39" right="0.28000000000000003" top="0.37" bottom="0.42" header="0.28000000000000003" footer="0.17"/>
  <pageSetup scale="62" orientation="portrait" r:id="rId1"/>
  <headerFooter>
    <oddFooter>&amp;L&amp;"Arial,Regular"&amp;K03+000©Iowa Association of School Boards&amp;RIASB:  &amp;F  &amp;A</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7525A-CED4-418A-BEE5-DA6BE5312597}">
  <sheetPr>
    <pageSetUpPr fitToPage="1"/>
  </sheetPr>
  <dimension ref="A1:S67"/>
  <sheetViews>
    <sheetView topLeftCell="B1" workbookViewId="0">
      <selection sqref="A1:R1"/>
    </sheetView>
  </sheetViews>
  <sheetFormatPr defaultColWidth="8.85546875" defaultRowHeight="12.75" x14ac:dyDescent="0.2"/>
  <cols>
    <col min="1" max="1" width="8.140625" style="3" hidden="1" customWidth="1"/>
    <col min="2" max="2" width="1.5703125" style="3" customWidth="1"/>
    <col min="3" max="3" width="29.5703125" style="3" customWidth="1"/>
    <col min="4" max="4" width="2.42578125" style="3" customWidth="1"/>
    <col min="5" max="5" width="15.5703125" style="3" customWidth="1"/>
    <col min="6" max="6" width="2.5703125" style="3" customWidth="1"/>
    <col min="7" max="7" width="12.42578125" style="3" customWidth="1"/>
    <col min="8" max="8" width="1.85546875" style="3" customWidth="1"/>
    <col min="9" max="9" width="13.42578125" style="3" customWidth="1"/>
    <col min="10" max="10" width="2.42578125" style="3" customWidth="1"/>
    <col min="11" max="11" width="15.5703125" style="3" customWidth="1"/>
    <col min="12" max="12" width="2.85546875" style="3" customWidth="1"/>
    <col min="13" max="13" width="14" style="3" customWidth="1"/>
    <col min="14" max="14" width="2.42578125" style="3" customWidth="1"/>
    <col min="15" max="15" width="18.42578125" style="3" customWidth="1"/>
    <col min="16" max="16" width="2.42578125" style="3" customWidth="1"/>
    <col min="17" max="17" width="7.5703125" style="55" customWidth="1"/>
    <col min="18" max="18" width="0.85546875" style="55" customWidth="1"/>
    <col min="19" max="19" width="8.85546875" style="55"/>
    <col min="20" max="16384" width="8.85546875" style="3"/>
  </cols>
  <sheetData>
    <row r="1" spans="1:19" ht="15.6" customHeight="1" x14ac:dyDescent="0.25">
      <c r="A1" s="425" t="s">
        <v>304</v>
      </c>
      <c r="B1" s="425"/>
      <c r="C1" s="426"/>
      <c r="D1" s="426"/>
      <c r="E1" s="426"/>
      <c r="F1" s="426"/>
      <c r="G1" s="426"/>
      <c r="H1" s="426"/>
      <c r="I1" s="426"/>
      <c r="J1" s="426"/>
      <c r="K1" s="426"/>
      <c r="L1" s="426"/>
      <c r="M1" s="426"/>
      <c r="N1" s="427"/>
      <c r="O1" s="427"/>
    </row>
    <row r="2" spans="1:19" ht="15.6" customHeight="1" x14ac:dyDescent="0.2">
      <c r="A2" s="428" t="s">
        <v>373</v>
      </c>
      <c r="B2" s="428"/>
      <c r="C2" s="429"/>
      <c r="D2" s="429"/>
      <c r="E2" s="429"/>
      <c r="F2" s="429"/>
      <c r="G2" s="429"/>
      <c r="H2" s="429"/>
      <c r="I2" s="429"/>
      <c r="J2" s="429"/>
      <c r="K2" s="429"/>
      <c r="L2" s="429"/>
      <c r="M2" s="429"/>
      <c r="N2" s="427"/>
      <c r="O2" s="427"/>
    </row>
    <row r="3" spans="1:19" ht="9" customHeight="1" x14ac:dyDescent="0.2"/>
    <row r="4" spans="1:19" ht="13.35" customHeight="1" x14ac:dyDescent="0.2">
      <c r="A4" s="8">
        <v>594</v>
      </c>
      <c r="B4" s="8"/>
      <c r="I4" s="421" t="s">
        <v>305</v>
      </c>
      <c r="J4" s="421"/>
      <c r="K4" s="421"/>
      <c r="L4" s="421"/>
      <c r="M4" s="421"/>
      <c r="N4" s="22"/>
      <c r="O4" s="22"/>
    </row>
    <row r="5" spans="1:19" ht="15.75" x14ac:dyDescent="0.25">
      <c r="C5" s="9" t="s">
        <v>80</v>
      </c>
      <c r="I5" s="3" t="str">
        <f>ServedEnr_Compare!I5</f>
        <v>FY 2023</v>
      </c>
    </row>
    <row r="6" spans="1:19" ht="8.4499999999999993" customHeight="1" x14ac:dyDescent="0.2"/>
    <row r="7" spans="1:19" ht="38.25" x14ac:dyDescent="0.2">
      <c r="C7" s="10" t="s">
        <v>306</v>
      </c>
      <c r="D7" s="11"/>
      <c r="E7" s="10" t="s">
        <v>361</v>
      </c>
      <c r="F7" s="10"/>
      <c r="G7" s="10" t="s">
        <v>362</v>
      </c>
      <c r="H7" s="10"/>
      <c r="I7" s="10" t="s">
        <v>367</v>
      </c>
      <c r="J7" s="10"/>
      <c r="K7" s="10" t="s">
        <v>364</v>
      </c>
      <c r="L7" s="10"/>
      <c r="M7" s="10" t="s">
        <v>368</v>
      </c>
      <c r="N7" s="107"/>
      <c r="O7" s="10" t="str">
        <f>All_District_List!R6</f>
        <v>Balance as a Percentage of Expenditures</v>
      </c>
      <c r="P7" s="54" t="s">
        <v>351</v>
      </c>
      <c r="Q7" s="55" t="s">
        <v>369</v>
      </c>
      <c r="R7" s="55" t="s">
        <v>370</v>
      </c>
      <c r="S7" s="55" t="s">
        <v>370</v>
      </c>
    </row>
    <row r="8" spans="1:19" ht="6" customHeight="1" x14ac:dyDescent="0.2">
      <c r="C8" s="11"/>
      <c r="D8" s="11"/>
      <c r="E8" s="11"/>
      <c r="F8" s="11"/>
      <c r="P8" s="55"/>
    </row>
    <row r="9" spans="1:19" ht="15" customHeight="1" x14ac:dyDescent="0.2">
      <c r="A9" s="3" t="e">
        <f t="shared" ref="A9:A29" si="0">B41</f>
        <v>#N/A</v>
      </c>
      <c r="C9" s="8" t="str">
        <f t="shared" ref="C9:C29" si="1">IF(ISERROR(C41),"",C41)</f>
        <v/>
      </c>
      <c r="D9" s="12"/>
      <c r="E9" s="27" t="str">
        <f t="shared" ref="E9:E29" si="2">IF(ISERROR(E41),"",E41)</f>
        <v/>
      </c>
      <c r="F9" s="27"/>
      <c r="G9" s="27" t="str">
        <f t="shared" ref="G9:G14" si="3">IF(ISERROR(G41),"",G41)</f>
        <v/>
      </c>
      <c r="H9" s="27"/>
      <c r="I9" s="27" t="str">
        <f t="shared" ref="I9:I14" si="4">IF(ISERROR(I41),"",I41)</f>
        <v/>
      </c>
      <c r="J9" s="27"/>
      <c r="K9" s="27" t="str">
        <f t="shared" ref="K9:K29" si="5">IF(ISERROR(K41),"",K41)</f>
        <v/>
      </c>
      <c r="L9" s="27"/>
      <c r="M9" s="27" t="str">
        <f t="shared" ref="M9:M29" si="6">IF(ISERROR(M41),"",M41)</f>
        <v/>
      </c>
      <c r="N9" s="27"/>
      <c r="O9" s="88" t="str">
        <f>IF(ISERROR(K9/I9),"",K9/I9)</f>
        <v/>
      </c>
      <c r="P9" s="56" t="e">
        <f>#REF!</f>
        <v>#REF!</v>
      </c>
      <c r="Q9" s="61">
        <f>M31</f>
        <v>921.07471868334642</v>
      </c>
      <c r="S9" s="61">
        <f>M32</f>
        <v>886.72</v>
      </c>
    </row>
    <row r="10" spans="1:19" ht="14.1" customHeight="1" x14ac:dyDescent="0.2">
      <c r="A10" s="3" t="e">
        <f t="shared" si="0"/>
        <v>#N/A</v>
      </c>
      <c r="C10" s="8" t="str">
        <f t="shared" si="1"/>
        <v/>
      </c>
      <c r="D10" s="12"/>
      <c r="E10" s="27" t="str">
        <f t="shared" si="2"/>
        <v/>
      </c>
      <c r="F10" s="27"/>
      <c r="G10" s="27" t="str">
        <f t="shared" si="3"/>
        <v/>
      </c>
      <c r="H10" s="27"/>
      <c r="I10" s="27" t="str">
        <f t="shared" si="4"/>
        <v/>
      </c>
      <c r="J10" s="27"/>
      <c r="K10" s="27" t="str">
        <f t="shared" si="5"/>
        <v/>
      </c>
      <c r="L10" s="27"/>
      <c r="M10" s="27" t="str">
        <f t="shared" si="6"/>
        <v/>
      </c>
      <c r="N10" s="27"/>
      <c r="O10" s="88" t="str">
        <f t="shared" ref="O10:O29" si="7">IF(ISERROR(K10/I10),"",K10/I10)</f>
        <v/>
      </c>
      <c r="P10" s="56" t="e">
        <f>P9</f>
        <v>#REF!</v>
      </c>
      <c r="Q10" s="61">
        <f>Q9</f>
        <v>921.07471868334642</v>
      </c>
      <c r="S10" s="61">
        <f>S9</f>
        <v>886.72</v>
      </c>
    </row>
    <row r="11" spans="1:19" x14ac:dyDescent="0.2">
      <c r="A11" s="3" t="e">
        <f t="shared" si="0"/>
        <v>#N/A</v>
      </c>
      <c r="C11" s="20" t="str">
        <f t="shared" si="1"/>
        <v/>
      </c>
      <c r="D11" s="21"/>
      <c r="E11" s="28" t="str">
        <f t="shared" si="2"/>
        <v/>
      </c>
      <c r="F11" s="28"/>
      <c r="G11" s="28" t="str">
        <f t="shared" si="3"/>
        <v/>
      </c>
      <c r="H11" s="28"/>
      <c r="I11" s="28" t="str">
        <f t="shared" si="4"/>
        <v/>
      </c>
      <c r="J11" s="28"/>
      <c r="K11" s="28" t="str">
        <f t="shared" si="5"/>
        <v/>
      </c>
      <c r="L11" s="28"/>
      <c r="M11" s="28" t="str">
        <f t="shared" si="6"/>
        <v/>
      </c>
      <c r="N11" s="28"/>
      <c r="O11" s="93" t="str">
        <f t="shared" si="7"/>
        <v/>
      </c>
      <c r="P11" s="56" t="e">
        <f t="shared" ref="P11:Q26" si="8">P10</f>
        <v>#REF!</v>
      </c>
      <c r="Q11" s="61">
        <f t="shared" si="8"/>
        <v>921.07471868334642</v>
      </c>
      <c r="S11" s="61">
        <f t="shared" ref="S11:S29" si="9">S10</f>
        <v>886.72</v>
      </c>
    </row>
    <row r="12" spans="1:19" x14ac:dyDescent="0.2">
      <c r="A12" s="3" t="e">
        <f t="shared" si="0"/>
        <v>#N/A</v>
      </c>
      <c r="C12" s="8" t="str">
        <f t="shared" si="1"/>
        <v/>
      </c>
      <c r="D12" s="12"/>
      <c r="E12" s="27" t="str">
        <f t="shared" si="2"/>
        <v/>
      </c>
      <c r="F12" s="27"/>
      <c r="G12" s="27" t="str">
        <f t="shared" si="3"/>
        <v/>
      </c>
      <c r="H12" s="27"/>
      <c r="I12" s="27" t="str">
        <f t="shared" si="4"/>
        <v/>
      </c>
      <c r="J12" s="27"/>
      <c r="K12" s="27" t="str">
        <f t="shared" si="5"/>
        <v/>
      </c>
      <c r="L12" s="27"/>
      <c r="M12" s="27" t="str">
        <f t="shared" si="6"/>
        <v/>
      </c>
      <c r="N12" s="27"/>
      <c r="O12" s="88" t="str">
        <f t="shared" si="7"/>
        <v/>
      </c>
      <c r="P12" s="56" t="e">
        <f t="shared" si="8"/>
        <v>#REF!</v>
      </c>
      <c r="Q12" s="61">
        <f t="shared" si="8"/>
        <v>921.07471868334642</v>
      </c>
      <c r="S12" s="61">
        <f t="shared" si="9"/>
        <v>886.72</v>
      </c>
    </row>
    <row r="13" spans="1:19" x14ac:dyDescent="0.2">
      <c r="A13" s="3" t="e">
        <f t="shared" si="0"/>
        <v>#N/A</v>
      </c>
      <c r="C13" s="8" t="str">
        <f t="shared" si="1"/>
        <v/>
      </c>
      <c r="D13" s="12"/>
      <c r="E13" s="27" t="str">
        <f t="shared" si="2"/>
        <v/>
      </c>
      <c r="F13" s="27"/>
      <c r="G13" s="27" t="str">
        <f t="shared" si="3"/>
        <v/>
      </c>
      <c r="H13" s="27"/>
      <c r="I13" s="27" t="str">
        <f t="shared" si="4"/>
        <v/>
      </c>
      <c r="J13" s="27"/>
      <c r="K13" s="27" t="str">
        <f t="shared" si="5"/>
        <v/>
      </c>
      <c r="L13" s="27"/>
      <c r="M13" s="27" t="str">
        <f t="shared" si="6"/>
        <v/>
      </c>
      <c r="N13" s="27"/>
      <c r="O13" s="88" t="str">
        <f t="shared" si="7"/>
        <v/>
      </c>
      <c r="P13" s="56" t="e">
        <f t="shared" si="8"/>
        <v>#REF!</v>
      </c>
      <c r="Q13" s="61">
        <f t="shared" si="8"/>
        <v>921.07471868334642</v>
      </c>
      <c r="S13" s="61">
        <f t="shared" si="9"/>
        <v>886.72</v>
      </c>
    </row>
    <row r="14" spans="1:19" x14ac:dyDescent="0.2">
      <c r="A14" s="3" t="e">
        <f t="shared" si="0"/>
        <v>#N/A</v>
      </c>
      <c r="C14" s="20" t="str">
        <f t="shared" si="1"/>
        <v/>
      </c>
      <c r="D14" s="21"/>
      <c r="E14" s="28" t="str">
        <f t="shared" si="2"/>
        <v/>
      </c>
      <c r="F14" s="28"/>
      <c r="G14" s="28" t="str">
        <f t="shared" si="3"/>
        <v/>
      </c>
      <c r="H14" s="28"/>
      <c r="I14" s="28" t="str">
        <f t="shared" si="4"/>
        <v/>
      </c>
      <c r="J14" s="28"/>
      <c r="K14" s="28" t="str">
        <f t="shared" si="5"/>
        <v/>
      </c>
      <c r="L14" s="28"/>
      <c r="M14" s="28" t="str">
        <f t="shared" si="6"/>
        <v/>
      </c>
      <c r="N14" s="28"/>
      <c r="O14" s="93" t="str">
        <f t="shared" si="7"/>
        <v/>
      </c>
      <c r="P14" s="56" t="e">
        <f t="shared" si="8"/>
        <v>#REF!</v>
      </c>
      <c r="Q14" s="61">
        <f t="shared" si="8"/>
        <v>921.07471868334642</v>
      </c>
      <c r="S14" s="61">
        <f t="shared" si="9"/>
        <v>886.72</v>
      </c>
    </row>
    <row r="15" spans="1:19" x14ac:dyDescent="0.2">
      <c r="A15" s="3" t="e">
        <f t="shared" si="0"/>
        <v>#N/A</v>
      </c>
      <c r="C15" s="8" t="str">
        <f t="shared" si="1"/>
        <v/>
      </c>
      <c r="E15" s="27" t="str">
        <f t="shared" si="2"/>
        <v/>
      </c>
      <c r="F15" s="27"/>
      <c r="G15" s="27" t="str">
        <f t="shared" ref="G15:I25" si="10">IF(ISERROR(G47),"",G47)</f>
        <v/>
      </c>
      <c r="H15" s="27"/>
      <c r="I15" s="27" t="str">
        <f t="shared" si="10"/>
        <v/>
      </c>
      <c r="J15" s="27"/>
      <c r="K15" s="27" t="str">
        <f t="shared" si="5"/>
        <v/>
      </c>
      <c r="L15" s="27"/>
      <c r="M15" s="27" t="str">
        <f t="shared" si="6"/>
        <v/>
      </c>
      <c r="N15" s="27"/>
      <c r="O15" s="88" t="str">
        <f t="shared" si="7"/>
        <v/>
      </c>
      <c r="P15" s="56" t="e">
        <f t="shared" si="8"/>
        <v>#REF!</v>
      </c>
      <c r="Q15" s="61">
        <f t="shared" si="8"/>
        <v>921.07471868334642</v>
      </c>
      <c r="S15" s="61">
        <f t="shared" si="9"/>
        <v>886.72</v>
      </c>
    </row>
    <row r="16" spans="1:19" x14ac:dyDescent="0.2">
      <c r="A16" s="3">
        <f t="shared" si="0"/>
        <v>279</v>
      </c>
      <c r="C16" s="8" t="str">
        <f t="shared" si="1"/>
        <v>Aplington-Parkersburg</v>
      </c>
      <c r="E16" s="27">
        <f t="shared" si="2"/>
        <v>568259.35</v>
      </c>
      <c r="F16" s="27"/>
      <c r="G16" s="27">
        <f t="shared" si="10"/>
        <v>588360.55000000005</v>
      </c>
      <c r="H16" s="27"/>
      <c r="I16" s="27">
        <f t="shared" si="10"/>
        <v>612140.76</v>
      </c>
      <c r="J16" s="27"/>
      <c r="K16" s="27">
        <f t="shared" si="5"/>
        <v>445179.38</v>
      </c>
      <c r="L16" s="27"/>
      <c r="M16" s="27">
        <f t="shared" si="6"/>
        <v>560.75</v>
      </c>
      <c r="N16" s="27"/>
      <c r="O16" s="88">
        <f t="shared" si="7"/>
        <v>0.72725002007708162</v>
      </c>
      <c r="P16" s="56" t="e">
        <f t="shared" si="8"/>
        <v>#REF!</v>
      </c>
      <c r="Q16" s="61">
        <f t="shared" si="8"/>
        <v>921.07471868334642</v>
      </c>
      <c r="S16" s="61">
        <f t="shared" si="9"/>
        <v>886.72</v>
      </c>
    </row>
    <row r="17" spans="1:19" x14ac:dyDescent="0.2">
      <c r="A17" s="3">
        <f t="shared" si="0"/>
        <v>2403</v>
      </c>
      <c r="C17" s="20" t="str">
        <f t="shared" si="1"/>
        <v>Garner-Hayfield-Ventura</v>
      </c>
      <c r="D17" s="21"/>
      <c r="E17" s="28">
        <f t="shared" si="2"/>
        <v>1700715.63</v>
      </c>
      <c r="F17" s="28"/>
      <c r="G17" s="28">
        <f t="shared" si="10"/>
        <v>1794656.51</v>
      </c>
      <c r="H17" s="28"/>
      <c r="I17" s="28">
        <f t="shared" si="10"/>
        <v>512868.53</v>
      </c>
      <c r="J17" s="28"/>
      <c r="K17" s="28">
        <f t="shared" si="5"/>
        <v>2252030.4</v>
      </c>
      <c r="L17" s="28"/>
      <c r="M17" s="28">
        <f t="shared" si="6"/>
        <v>2664.81</v>
      </c>
      <c r="N17" s="28"/>
      <c r="O17" s="93">
        <f t="shared" si="7"/>
        <v>4.3910481307948448</v>
      </c>
      <c r="P17" s="56" t="e">
        <f t="shared" si="8"/>
        <v>#REF!</v>
      </c>
      <c r="Q17" s="61">
        <f t="shared" si="8"/>
        <v>921.07471868334642</v>
      </c>
      <c r="S17" s="61">
        <f t="shared" si="9"/>
        <v>886.72</v>
      </c>
    </row>
    <row r="18" spans="1:19" x14ac:dyDescent="0.2">
      <c r="A18" s="3">
        <f t="shared" si="0"/>
        <v>1719</v>
      </c>
      <c r="C18" s="8" t="str">
        <f t="shared" si="1"/>
        <v>Denver</v>
      </c>
      <c r="E18" s="27">
        <f t="shared" si="2"/>
        <v>198432.08</v>
      </c>
      <c r="F18" s="27"/>
      <c r="G18" s="27">
        <f t="shared" si="10"/>
        <v>198981.88</v>
      </c>
      <c r="H18" s="27"/>
      <c r="I18" s="27">
        <f t="shared" si="10"/>
        <v>282368.64000000001</v>
      </c>
      <c r="J18" s="27"/>
      <c r="K18" s="27">
        <f t="shared" si="5"/>
        <v>-83119.009999999995</v>
      </c>
      <c r="L18" s="27"/>
      <c r="M18" s="27">
        <f t="shared" si="6"/>
        <v>-96.17</v>
      </c>
      <c r="N18" s="27"/>
      <c r="O18" s="88">
        <f t="shared" si="7"/>
        <v>-0.29436346047493089</v>
      </c>
      <c r="P18" s="56" t="e">
        <f t="shared" si="8"/>
        <v>#REF!</v>
      </c>
      <c r="Q18" s="61">
        <f t="shared" si="8"/>
        <v>921.07471868334642</v>
      </c>
      <c r="S18" s="61">
        <f t="shared" si="9"/>
        <v>886.72</v>
      </c>
    </row>
    <row r="19" spans="1:19" x14ac:dyDescent="0.2">
      <c r="A19" s="3">
        <f t="shared" si="0"/>
        <v>1791</v>
      </c>
      <c r="C19" s="14" t="str">
        <f t="shared" si="1"/>
        <v>Dike-New Hartford</v>
      </c>
      <c r="D19" s="15"/>
      <c r="E19" s="26">
        <f t="shared" si="2"/>
        <v>500571.45</v>
      </c>
      <c r="F19" s="26"/>
      <c r="G19" s="26">
        <f t="shared" si="10"/>
        <v>509275.99</v>
      </c>
      <c r="H19" s="26"/>
      <c r="I19" s="26">
        <f t="shared" si="10"/>
        <v>506497.22</v>
      </c>
      <c r="J19" s="26"/>
      <c r="K19" s="26">
        <f t="shared" si="5"/>
        <v>184362.82</v>
      </c>
      <c r="L19" s="26"/>
      <c r="M19" s="26">
        <f t="shared" si="6"/>
        <v>211.3</v>
      </c>
      <c r="N19" s="26"/>
      <c r="O19" s="108">
        <f t="shared" si="7"/>
        <v>0.36399571946317894</v>
      </c>
      <c r="P19" s="56" t="e">
        <f t="shared" si="8"/>
        <v>#REF!</v>
      </c>
      <c r="Q19" s="61">
        <f t="shared" si="8"/>
        <v>921.07471868334642</v>
      </c>
      <c r="S19" s="61">
        <f t="shared" si="9"/>
        <v>886.72</v>
      </c>
    </row>
    <row r="20" spans="1:19" x14ac:dyDescent="0.2">
      <c r="A20" s="3">
        <f t="shared" si="0"/>
        <v>3204</v>
      </c>
      <c r="C20" s="8" t="str">
        <f t="shared" si="1"/>
        <v>Jesup</v>
      </c>
      <c r="E20" s="27">
        <f t="shared" si="2"/>
        <v>174992.94</v>
      </c>
      <c r="F20" s="27"/>
      <c r="G20" s="27">
        <f t="shared" si="10"/>
        <v>226927.95</v>
      </c>
      <c r="H20" s="27"/>
      <c r="I20" s="27">
        <f t="shared" si="10"/>
        <v>474096.69</v>
      </c>
      <c r="J20" s="27"/>
      <c r="K20" s="27">
        <f t="shared" si="5"/>
        <v>1098352.1499999999</v>
      </c>
      <c r="L20" s="27"/>
      <c r="M20" s="27">
        <f t="shared" si="6"/>
        <v>1257.1300000000001</v>
      </c>
      <c r="N20" s="27"/>
      <c r="O20" s="88">
        <f t="shared" si="7"/>
        <v>2.3167260459042645</v>
      </c>
      <c r="P20" s="56" t="e">
        <f t="shared" si="8"/>
        <v>#REF!</v>
      </c>
      <c r="Q20" s="61">
        <f t="shared" si="8"/>
        <v>921.07471868334642</v>
      </c>
      <c r="S20" s="61">
        <f t="shared" si="9"/>
        <v>886.72</v>
      </c>
    </row>
    <row r="21" spans="1:19" x14ac:dyDescent="0.2">
      <c r="A21" s="3">
        <f t="shared" si="0"/>
        <v>4995</v>
      </c>
      <c r="C21" s="20" t="str">
        <f t="shared" si="1"/>
        <v>Osage</v>
      </c>
      <c r="D21" s="21"/>
      <c r="E21" s="28">
        <f t="shared" si="2"/>
        <v>630512.96</v>
      </c>
      <c r="F21" s="28"/>
      <c r="G21" s="28">
        <f t="shared" si="10"/>
        <v>685476.95</v>
      </c>
      <c r="H21" s="28"/>
      <c r="I21" s="28">
        <f t="shared" si="10"/>
        <v>520147.08</v>
      </c>
      <c r="J21" s="28"/>
      <c r="K21" s="28">
        <f t="shared" si="5"/>
        <v>1203865.73</v>
      </c>
      <c r="L21" s="28"/>
      <c r="M21" s="28">
        <f t="shared" si="6"/>
        <v>1334.51</v>
      </c>
      <c r="N21" s="28"/>
      <c r="O21" s="93">
        <f t="shared" si="7"/>
        <v>2.3144717644094048</v>
      </c>
      <c r="P21" s="56" t="e">
        <f t="shared" si="8"/>
        <v>#REF!</v>
      </c>
      <c r="Q21" s="61">
        <f t="shared" si="8"/>
        <v>921.07471868334642</v>
      </c>
      <c r="S21" s="61">
        <f t="shared" si="9"/>
        <v>886.72</v>
      </c>
    </row>
    <row r="22" spans="1:19" x14ac:dyDescent="0.2">
      <c r="A22" s="3">
        <f t="shared" si="0"/>
        <v>6536</v>
      </c>
      <c r="C22" s="8" t="str">
        <f t="shared" si="1"/>
        <v>Union</v>
      </c>
      <c r="E22" s="27">
        <f t="shared" si="2"/>
        <v>500143.55</v>
      </c>
      <c r="F22" s="27"/>
      <c r="G22" s="27">
        <f t="shared" si="10"/>
        <v>532017.89</v>
      </c>
      <c r="H22" s="27"/>
      <c r="I22" s="27">
        <f t="shared" si="10"/>
        <v>619222.79</v>
      </c>
      <c r="J22" s="27"/>
      <c r="K22" s="27">
        <f t="shared" si="5"/>
        <v>699939.12</v>
      </c>
      <c r="L22" s="27"/>
      <c r="M22" s="27">
        <f t="shared" si="6"/>
        <v>740.83</v>
      </c>
      <c r="N22" s="27"/>
      <c r="O22" s="88">
        <f t="shared" si="7"/>
        <v>1.1303510324611921</v>
      </c>
      <c r="P22" s="56" t="e">
        <f t="shared" si="8"/>
        <v>#REF!</v>
      </c>
      <c r="Q22" s="61">
        <f t="shared" si="8"/>
        <v>921.07471868334642</v>
      </c>
      <c r="S22" s="61">
        <f t="shared" si="9"/>
        <v>886.72</v>
      </c>
    </row>
    <row r="23" spans="1:19" x14ac:dyDescent="0.2">
      <c r="A23" s="3">
        <f t="shared" si="0"/>
        <v>3150</v>
      </c>
      <c r="C23" s="8" t="str">
        <f t="shared" si="1"/>
        <v>Iowa Falls</v>
      </c>
      <c r="E23" s="27">
        <f t="shared" si="2"/>
        <v>300342.84000000003</v>
      </c>
      <c r="F23" s="27"/>
      <c r="G23" s="27">
        <f t="shared" si="10"/>
        <v>311441.84999999998</v>
      </c>
      <c r="H23" s="27"/>
      <c r="I23" s="27">
        <f t="shared" si="10"/>
        <v>450463.06</v>
      </c>
      <c r="J23" s="27"/>
      <c r="K23" s="27">
        <f t="shared" si="5"/>
        <v>656834.35</v>
      </c>
      <c r="L23" s="27"/>
      <c r="M23" s="27">
        <f t="shared" si="6"/>
        <v>654.41</v>
      </c>
      <c r="N23" s="27"/>
      <c r="O23" s="88">
        <f t="shared" si="7"/>
        <v>1.4581314392349951</v>
      </c>
      <c r="P23" s="56" t="e">
        <f t="shared" si="8"/>
        <v>#REF!</v>
      </c>
      <c r="Q23" s="61">
        <f t="shared" si="8"/>
        <v>921.07471868334642</v>
      </c>
      <c r="S23" s="61">
        <f t="shared" si="9"/>
        <v>886.72</v>
      </c>
    </row>
    <row r="24" spans="1:19" x14ac:dyDescent="0.2">
      <c r="A24" s="3">
        <f t="shared" si="0"/>
        <v>2295</v>
      </c>
      <c r="C24" s="20" t="str">
        <f t="shared" si="1"/>
        <v>Forest City</v>
      </c>
      <c r="D24" s="21"/>
      <c r="E24" s="28">
        <f t="shared" si="2"/>
        <v>500556.98</v>
      </c>
      <c r="F24" s="28"/>
      <c r="G24" s="28">
        <f t="shared" si="10"/>
        <v>522869.69</v>
      </c>
      <c r="H24" s="28"/>
      <c r="I24" s="28">
        <f t="shared" si="10"/>
        <v>859679.22</v>
      </c>
      <c r="J24" s="28"/>
      <c r="K24" s="28">
        <f t="shared" si="5"/>
        <v>405840.18</v>
      </c>
      <c r="L24" s="28"/>
      <c r="M24" s="28">
        <f t="shared" si="6"/>
        <v>384.43</v>
      </c>
      <c r="N24" s="28"/>
      <c r="O24" s="93">
        <f t="shared" si="7"/>
        <v>0.47208327310738069</v>
      </c>
      <c r="P24" s="56" t="e">
        <f t="shared" si="8"/>
        <v>#REF!</v>
      </c>
      <c r="Q24" s="61">
        <f t="shared" si="8"/>
        <v>921.07471868334642</v>
      </c>
      <c r="S24" s="61">
        <f t="shared" si="9"/>
        <v>886.72</v>
      </c>
    </row>
    <row r="25" spans="1:19" x14ac:dyDescent="0.2">
      <c r="A25" s="3">
        <f t="shared" si="0"/>
        <v>2781</v>
      </c>
      <c r="C25" s="8" t="str">
        <f t="shared" si="1"/>
        <v>Hampton-Dumont</v>
      </c>
      <c r="E25" s="27">
        <f t="shared" si="2"/>
        <v>999145.12</v>
      </c>
      <c r="F25" s="27"/>
      <c r="G25" s="27">
        <f t="shared" si="10"/>
        <v>1045967.16</v>
      </c>
      <c r="H25" s="27"/>
      <c r="I25" s="27">
        <f t="shared" si="10"/>
        <v>640380.26</v>
      </c>
      <c r="J25" s="27"/>
      <c r="K25" s="27">
        <f t="shared" si="5"/>
        <v>795282.15</v>
      </c>
      <c r="L25" s="27"/>
      <c r="M25" s="27">
        <f t="shared" si="6"/>
        <v>728.88</v>
      </c>
      <c r="N25" s="27"/>
      <c r="O25" s="88">
        <f t="shared" si="7"/>
        <v>1.2418904823830765</v>
      </c>
      <c r="P25" s="56" t="e">
        <f t="shared" si="8"/>
        <v>#REF!</v>
      </c>
      <c r="Q25" s="61">
        <f t="shared" si="8"/>
        <v>921.07471868334642</v>
      </c>
      <c r="S25" s="61">
        <f t="shared" si="9"/>
        <v>886.72</v>
      </c>
    </row>
    <row r="26" spans="1:19" x14ac:dyDescent="0.2">
      <c r="A26" s="3">
        <f t="shared" si="0"/>
        <v>1233</v>
      </c>
      <c r="C26" s="8" t="str">
        <f t="shared" si="1"/>
        <v>Clear Lake</v>
      </c>
      <c r="E26" s="27">
        <f t="shared" si="2"/>
        <v>458548.24</v>
      </c>
      <c r="F26" s="27"/>
      <c r="G26" s="27">
        <f>IF(ISERROR(G58),"",G58)</f>
        <v>528237.57999999996</v>
      </c>
      <c r="H26" s="27"/>
      <c r="I26" s="27">
        <f>IF(ISERROR(I58),"",I58)</f>
        <v>396859.81</v>
      </c>
      <c r="J26" s="27"/>
      <c r="K26" s="27">
        <f t="shared" si="5"/>
        <v>1424488.93</v>
      </c>
      <c r="L26" s="27"/>
      <c r="M26" s="27">
        <f t="shared" si="6"/>
        <v>1228.8599999999999</v>
      </c>
      <c r="N26" s="27"/>
      <c r="O26" s="88">
        <f t="shared" si="7"/>
        <v>3.589400826453049</v>
      </c>
      <c r="P26" s="56" t="e">
        <f t="shared" si="8"/>
        <v>#REF!</v>
      </c>
      <c r="Q26" s="61">
        <f t="shared" si="8"/>
        <v>921.07471868334642</v>
      </c>
      <c r="S26" s="61">
        <f t="shared" si="9"/>
        <v>886.72</v>
      </c>
    </row>
    <row r="27" spans="1:19" x14ac:dyDescent="0.2">
      <c r="A27" s="3">
        <f t="shared" si="0"/>
        <v>3105</v>
      </c>
      <c r="C27" s="20" t="str">
        <f t="shared" si="1"/>
        <v>Independence</v>
      </c>
      <c r="D27" s="21"/>
      <c r="E27" s="28">
        <f t="shared" si="2"/>
        <v>669712.96</v>
      </c>
      <c r="F27" s="28"/>
      <c r="G27" s="28">
        <f>IF(ISERROR(G59),"",G59)</f>
        <v>691947.98</v>
      </c>
      <c r="H27" s="28"/>
      <c r="I27" s="28">
        <f>IF(ISERROR(I59),"",I59)</f>
        <v>767659.25</v>
      </c>
      <c r="J27" s="28"/>
      <c r="K27" s="28">
        <f t="shared" si="5"/>
        <v>420059.05</v>
      </c>
      <c r="L27" s="28"/>
      <c r="M27" s="28">
        <f t="shared" si="6"/>
        <v>304.89999999999998</v>
      </c>
      <c r="N27" s="28"/>
      <c r="O27" s="93">
        <f t="shared" si="7"/>
        <v>0.54719467003100664</v>
      </c>
      <c r="P27" s="56" t="e">
        <f t="shared" ref="P27:Q29" si="11">P26</f>
        <v>#REF!</v>
      </c>
      <c r="Q27" s="61">
        <f t="shared" si="11"/>
        <v>921.07471868334642</v>
      </c>
      <c r="S27" s="61">
        <f t="shared" si="9"/>
        <v>886.72</v>
      </c>
    </row>
    <row r="28" spans="1:19" x14ac:dyDescent="0.2">
      <c r="A28" s="3">
        <f t="shared" si="0"/>
        <v>6098</v>
      </c>
      <c r="C28" s="8" t="str">
        <f t="shared" si="1"/>
        <v>South Tama</v>
      </c>
      <c r="E28" s="27">
        <f t="shared" si="2"/>
        <v>1098328.6499999999</v>
      </c>
      <c r="F28" s="27"/>
      <c r="G28" s="27">
        <f>IF(ISERROR(G60),"",G60)</f>
        <v>1160963.26</v>
      </c>
      <c r="H28" s="27"/>
      <c r="I28" s="27">
        <f>IF(ISERROR(I60),"",I60)</f>
        <v>851494.44</v>
      </c>
      <c r="J28" s="27"/>
      <c r="K28" s="27">
        <f t="shared" si="5"/>
        <v>1170433.8700000001</v>
      </c>
      <c r="L28" s="27"/>
      <c r="M28" s="27">
        <f t="shared" si="6"/>
        <v>835.73</v>
      </c>
      <c r="N28" s="27"/>
      <c r="O28" s="88">
        <f t="shared" si="7"/>
        <v>1.3745643130682101</v>
      </c>
      <c r="P28" s="56" t="e">
        <f t="shared" si="11"/>
        <v>#REF!</v>
      </c>
      <c r="Q28" s="61">
        <f t="shared" si="11"/>
        <v>921.07471868334642</v>
      </c>
      <c r="S28" s="61">
        <f t="shared" si="9"/>
        <v>886.72</v>
      </c>
    </row>
    <row r="29" spans="1:19" x14ac:dyDescent="0.2">
      <c r="A29" s="3">
        <f t="shared" si="0"/>
        <v>1116</v>
      </c>
      <c r="C29" s="8" t="str">
        <f t="shared" si="1"/>
        <v>Charles City</v>
      </c>
      <c r="E29" s="27">
        <f t="shared" si="2"/>
        <v>797929.77</v>
      </c>
      <c r="F29" s="27"/>
      <c r="G29" s="27">
        <f>IF(ISERROR(G61),"",G61)</f>
        <v>829965.56</v>
      </c>
      <c r="H29" s="27"/>
      <c r="I29" s="27">
        <f>IF(ISERROR(I61),"",I61)</f>
        <v>953926.2</v>
      </c>
      <c r="J29" s="27"/>
      <c r="K29" s="27">
        <f t="shared" si="5"/>
        <v>348738.85</v>
      </c>
      <c r="L29" s="27"/>
      <c r="M29" s="27">
        <f t="shared" si="6"/>
        <v>237.33</v>
      </c>
      <c r="N29" s="27"/>
      <c r="O29" s="88">
        <f t="shared" si="7"/>
        <v>0.36558263102533506</v>
      </c>
      <c r="P29" s="56" t="e">
        <f t="shared" si="11"/>
        <v>#REF!</v>
      </c>
      <c r="Q29" s="61">
        <f t="shared" si="11"/>
        <v>921.07471868334642</v>
      </c>
      <c r="S29" s="61">
        <f t="shared" si="9"/>
        <v>886.72</v>
      </c>
    </row>
    <row r="30" spans="1:19" ht="8.4499999999999993" customHeight="1" thickBot="1" x14ac:dyDescent="0.25">
      <c r="C30" s="8"/>
      <c r="E30" s="13"/>
      <c r="F30" s="13"/>
      <c r="G30" s="13"/>
      <c r="H30" s="13"/>
      <c r="I30" s="13"/>
      <c r="J30" s="13"/>
      <c r="L30" s="13"/>
      <c r="S30" s="61"/>
    </row>
    <row r="31" spans="1:19" x14ac:dyDescent="0.2">
      <c r="C31" s="8"/>
      <c r="E31" s="13"/>
      <c r="F31" s="13"/>
      <c r="G31" s="13"/>
      <c r="H31" s="13"/>
      <c r="I31" s="109"/>
      <c r="J31" s="109"/>
      <c r="K31" s="110" t="s">
        <v>369</v>
      </c>
      <c r="L31" s="62"/>
      <c r="M31" s="96">
        <f>All_District_List!P333</f>
        <v>921.07471868334642</v>
      </c>
      <c r="N31" s="96"/>
      <c r="O31" s="97">
        <f>StateEnr_Compare!O31</f>
        <v>2.0063095940773938</v>
      </c>
    </row>
    <row r="32" spans="1:19" ht="13.5" thickBot="1" x14ac:dyDescent="0.25">
      <c r="C32" s="8"/>
      <c r="E32" s="13"/>
      <c r="F32" s="13"/>
      <c r="G32" s="13"/>
      <c r="H32" s="13"/>
      <c r="I32" s="109"/>
      <c r="J32" s="109"/>
      <c r="K32" s="111" t="s">
        <v>370</v>
      </c>
      <c r="L32" s="63"/>
      <c r="M32" s="112">
        <f>All_District_List!P337</f>
        <v>886.72</v>
      </c>
      <c r="N32" s="112"/>
      <c r="O32" s="106">
        <f>StateEnr_Compare!O32</f>
        <v>1.8518421179692328</v>
      </c>
    </row>
    <row r="38" spans="1:16" x14ac:dyDescent="0.2">
      <c r="A38" s="16" t="s">
        <v>307</v>
      </c>
      <c r="B38" s="16"/>
    </row>
    <row r="39" spans="1:16" x14ac:dyDescent="0.2">
      <c r="A39" s="2">
        <v>0</v>
      </c>
      <c r="B39" s="2"/>
      <c r="C39" s="2"/>
      <c r="D39" s="2"/>
    </row>
    <row r="40" spans="1:16" x14ac:dyDescent="0.2">
      <c r="B40" s="8" t="s">
        <v>308</v>
      </c>
      <c r="C40" s="8" t="s">
        <v>309</v>
      </c>
      <c r="D40" s="3" t="s">
        <v>7</v>
      </c>
      <c r="E40" s="19" t="str">
        <f>E7</f>
        <v>Property Tax Revenue</v>
      </c>
      <c r="F40" s="19"/>
      <c r="G40" s="19" t="str">
        <f t="shared" ref="G40:M40" si="12">G7</f>
        <v>Total Revenues</v>
      </c>
      <c r="H40" s="19"/>
      <c r="I40" s="19" t="str">
        <f t="shared" si="12"/>
        <v>Expenditures</v>
      </c>
      <c r="J40" s="19"/>
      <c r="K40" s="19" t="str">
        <f t="shared" si="12"/>
        <v>Total Fund Balance</v>
      </c>
      <c r="L40" s="19"/>
      <c r="M40" s="19" t="str">
        <f t="shared" si="12"/>
        <v>Balances Per Pupil</v>
      </c>
      <c r="N40" s="19"/>
      <c r="O40" s="19"/>
      <c r="P40" s="29"/>
    </row>
    <row r="41" spans="1:16" x14ac:dyDescent="0.2">
      <c r="A41" s="2">
        <f t="shared" ref="A41:A49" si="13">A42-1</f>
        <v>7093</v>
      </c>
      <c r="B41" s="2" t="e">
        <f>VLOOKUP(A41,List!P:R,3,FALSE)</f>
        <v>#N/A</v>
      </c>
      <c r="C41" s="2" t="e">
        <f>VLOOKUP(B41,List!$B:$C,2,FALSE)</f>
        <v>#N/A</v>
      </c>
      <c r="D41" s="3" t="e">
        <f>VLOOKUP(B41,List!L:Q,6,FALSE)</f>
        <v>#N/A</v>
      </c>
      <c r="E41" s="2" t="e">
        <f>VLOOKUP($D41,Data_Drop_CurrentYear!$B:$L,7,FALSE)</f>
        <v>#N/A</v>
      </c>
      <c r="F41" s="2"/>
      <c r="G41" s="2" t="e">
        <f>VLOOKUP($D41,Data_Drop_CurrentYear!$B:$L,8,FALSE)</f>
        <v>#N/A</v>
      </c>
      <c r="H41" s="2"/>
      <c r="I41" s="2" t="e">
        <f>VLOOKUP($D41,Data_Drop_CurrentYear!$B:$L,9,FALSE)</f>
        <v>#N/A</v>
      </c>
      <c r="J41" s="2"/>
      <c r="K41" s="2" t="e">
        <f>VLOOKUP($D41,Data_Drop_CurrentYear!$B:$L,10,FALSE)</f>
        <v>#N/A</v>
      </c>
      <c r="L41" s="2"/>
      <c r="M41" s="36" t="e">
        <f>VLOOKUP($D41,Data_Drop_CurrentYear!$B:$L,11,FALSE)</f>
        <v>#N/A</v>
      </c>
      <c r="N41" s="36"/>
      <c r="O41" s="36"/>
    </row>
    <row r="42" spans="1:16" x14ac:dyDescent="0.2">
      <c r="A42" s="2">
        <f t="shared" si="13"/>
        <v>7094</v>
      </c>
      <c r="B42" s="2" t="e">
        <f>VLOOKUP(A42,List!P:R,3,FALSE)</f>
        <v>#N/A</v>
      </c>
      <c r="C42" s="2" t="e">
        <f>VLOOKUP(B42,List!$B:$C,2,FALSE)</f>
        <v>#N/A</v>
      </c>
      <c r="D42" s="3" t="e">
        <f>VLOOKUP(B42,List!L:Q,6,FALSE)</f>
        <v>#N/A</v>
      </c>
      <c r="E42" s="2" t="e">
        <f>VLOOKUP($D42,Data_Drop_CurrentYear!$B:$L,7,FALSE)</f>
        <v>#N/A</v>
      </c>
      <c r="F42" s="2"/>
      <c r="G42" s="2" t="e">
        <f>VLOOKUP($D42,Data_Drop_CurrentYear!$B:$L,8,FALSE)</f>
        <v>#N/A</v>
      </c>
      <c r="H42" s="2"/>
      <c r="I42" s="2" t="e">
        <f>VLOOKUP($D42,Data_Drop_CurrentYear!$B:$L,9,FALSE)</f>
        <v>#N/A</v>
      </c>
      <c r="J42" s="2"/>
      <c r="K42" s="2" t="e">
        <f>VLOOKUP($D42,Data_Drop_CurrentYear!$B:$L,10,FALSE)</f>
        <v>#N/A</v>
      </c>
      <c r="L42" s="2"/>
      <c r="M42" s="36" t="e">
        <f>VLOOKUP($D42,Data_Drop_CurrentYear!$B:$L,11,FALSE)</f>
        <v>#N/A</v>
      </c>
      <c r="N42" s="36"/>
      <c r="O42" s="36"/>
    </row>
    <row r="43" spans="1:16" x14ac:dyDescent="0.2">
      <c r="A43" s="2">
        <f t="shared" si="13"/>
        <v>7095</v>
      </c>
      <c r="B43" s="2" t="e">
        <f>VLOOKUP(A43,List!P:R,3,FALSE)</f>
        <v>#N/A</v>
      </c>
      <c r="C43" s="2" t="e">
        <f>VLOOKUP(B43,List!$B:$C,2,FALSE)</f>
        <v>#N/A</v>
      </c>
      <c r="D43" s="3" t="e">
        <f>VLOOKUP(B43,List!L:Q,6,FALSE)</f>
        <v>#N/A</v>
      </c>
      <c r="E43" s="2" t="e">
        <f>VLOOKUP($D43,Data_Drop_CurrentYear!$B:$L,7,FALSE)</f>
        <v>#N/A</v>
      </c>
      <c r="F43" s="2"/>
      <c r="G43" s="2" t="e">
        <f>VLOOKUP($D43,Data_Drop_CurrentYear!$B:$L,8,FALSE)</f>
        <v>#N/A</v>
      </c>
      <c r="H43" s="2"/>
      <c r="I43" s="2" t="e">
        <f>VLOOKUP($D43,Data_Drop_CurrentYear!$B:$L,9,FALSE)</f>
        <v>#N/A</v>
      </c>
      <c r="J43" s="2"/>
      <c r="K43" s="2" t="e">
        <f>VLOOKUP($D43,Data_Drop_CurrentYear!$B:$L,10,FALSE)</f>
        <v>#N/A</v>
      </c>
      <c r="L43" s="2"/>
      <c r="M43" s="36" t="e">
        <f>VLOOKUP($D43,Data_Drop_CurrentYear!$B:$L,11,FALSE)</f>
        <v>#N/A</v>
      </c>
      <c r="N43" s="36"/>
      <c r="O43" s="36"/>
    </row>
    <row r="44" spans="1:16" x14ac:dyDescent="0.2">
      <c r="A44" s="2">
        <f t="shared" si="13"/>
        <v>7096</v>
      </c>
      <c r="B44" s="2" t="e">
        <f>VLOOKUP(A44,List!P:R,3,FALSE)</f>
        <v>#N/A</v>
      </c>
      <c r="C44" s="2" t="e">
        <f>VLOOKUP(B44,List!$B:$C,2,FALSE)</f>
        <v>#N/A</v>
      </c>
      <c r="D44" s="3" t="e">
        <f>VLOOKUP(B44,List!L:Q,6,FALSE)</f>
        <v>#N/A</v>
      </c>
      <c r="E44" s="2" t="e">
        <f>VLOOKUP($D44,Data_Drop_CurrentYear!$B:$L,7,FALSE)</f>
        <v>#N/A</v>
      </c>
      <c r="F44" s="2"/>
      <c r="G44" s="2" t="e">
        <f>VLOOKUP($D44,Data_Drop_CurrentYear!$B:$L,8,FALSE)</f>
        <v>#N/A</v>
      </c>
      <c r="H44" s="2"/>
      <c r="I44" s="2" t="e">
        <f>VLOOKUP($D44,Data_Drop_CurrentYear!$B:$L,9,FALSE)</f>
        <v>#N/A</v>
      </c>
      <c r="J44" s="2"/>
      <c r="K44" s="2" t="e">
        <f>VLOOKUP($D44,Data_Drop_CurrentYear!$B:$L,10,FALSE)</f>
        <v>#N/A</v>
      </c>
      <c r="L44" s="2"/>
      <c r="M44" s="36" t="e">
        <f>VLOOKUP($D44,Data_Drop_CurrentYear!$B:$L,11,FALSE)</f>
        <v>#N/A</v>
      </c>
      <c r="N44" s="36"/>
      <c r="O44" s="36"/>
    </row>
    <row r="45" spans="1:16" x14ac:dyDescent="0.2">
      <c r="A45" s="2">
        <f t="shared" si="13"/>
        <v>7097</v>
      </c>
      <c r="B45" s="2" t="e">
        <f>VLOOKUP(A45,List!P:R,3,FALSE)</f>
        <v>#N/A</v>
      </c>
      <c r="C45" s="2" t="e">
        <f>VLOOKUP(B45,List!$B:$C,2,FALSE)</f>
        <v>#N/A</v>
      </c>
      <c r="D45" s="3" t="e">
        <f>VLOOKUP(B45,List!L:Q,6,FALSE)</f>
        <v>#N/A</v>
      </c>
      <c r="E45" s="2" t="e">
        <f>VLOOKUP($D45,Data_Drop_CurrentYear!$B:$L,7,FALSE)</f>
        <v>#N/A</v>
      </c>
      <c r="F45" s="2"/>
      <c r="G45" s="2" t="e">
        <f>VLOOKUP($D45,Data_Drop_CurrentYear!$B:$L,8,FALSE)</f>
        <v>#N/A</v>
      </c>
      <c r="H45" s="2"/>
      <c r="I45" s="2" t="e">
        <f>VLOOKUP($D45,Data_Drop_CurrentYear!$B:$L,9,FALSE)</f>
        <v>#N/A</v>
      </c>
      <c r="J45" s="2"/>
      <c r="K45" s="2" t="e">
        <f>VLOOKUP($D45,Data_Drop_CurrentYear!$B:$L,10,FALSE)</f>
        <v>#N/A</v>
      </c>
      <c r="L45" s="2"/>
      <c r="M45" s="36" t="e">
        <f>VLOOKUP($D45,Data_Drop_CurrentYear!$B:$L,11,FALSE)</f>
        <v>#N/A</v>
      </c>
      <c r="N45" s="36"/>
      <c r="O45" s="36"/>
    </row>
    <row r="46" spans="1:16" x14ac:dyDescent="0.2">
      <c r="A46" s="2">
        <f t="shared" si="13"/>
        <v>7098</v>
      </c>
      <c r="B46" s="2" t="e">
        <f>VLOOKUP(A46,List!P:R,3,FALSE)</f>
        <v>#N/A</v>
      </c>
      <c r="C46" s="2" t="e">
        <f>VLOOKUP(B46,List!$B:$C,2,FALSE)</f>
        <v>#N/A</v>
      </c>
      <c r="D46" s="3" t="e">
        <f>VLOOKUP(B46,List!L:Q,6,FALSE)</f>
        <v>#N/A</v>
      </c>
      <c r="E46" s="2" t="e">
        <f>VLOOKUP($D46,Data_Drop_CurrentYear!$B:$L,7,FALSE)</f>
        <v>#N/A</v>
      </c>
      <c r="F46" s="2"/>
      <c r="G46" s="2" t="e">
        <f>VLOOKUP($D46,Data_Drop_CurrentYear!$B:$L,8,FALSE)</f>
        <v>#N/A</v>
      </c>
      <c r="H46" s="2"/>
      <c r="I46" s="2" t="e">
        <f>VLOOKUP($D46,Data_Drop_CurrentYear!$B:$L,9,FALSE)</f>
        <v>#N/A</v>
      </c>
      <c r="J46" s="2"/>
      <c r="K46" s="2" t="e">
        <f>VLOOKUP($D46,Data_Drop_CurrentYear!$B:$L,10,FALSE)</f>
        <v>#N/A</v>
      </c>
      <c r="L46" s="2"/>
      <c r="M46" s="36" t="e">
        <f>VLOOKUP($D46,Data_Drop_CurrentYear!$B:$L,11,FALSE)</f>
        <v>#N/A</v>
      </c>
      <c r="N46" s="36"/>
      <c r="O46" s="36"/>
    </row>
    <row r="47" spans="1:16" x14ac:dyDescent="0.2">
      <c r="A47" s="2">
        <f t="shared" si="13"/>
        <v>7099</v>
      </c>
      <c r="B47" s="2" t="e">
        <f>VLOOKUP(A47,List!P:R,3,FALSE)</f>
        <v>#N/A</v>
      </c>
      <c r="C47" s="2" t="e">
        <f>VLOOKUP(B47,List!$B:$C,2,FALSE)</f>
        <v>#N/A</v>
      </c>
      <c r="D47" s="3" t="e">
        <f>VLOOKUP(B47,List!L:Q,6,FALSE)</f>
        <v>#N/A</v>
      </c>
      <c r="E47" s="2" t="e">
        <f>VLOOKUP($D47,Data_Drop_CurrentYear!$B:$L,7,FALSE)</f>
        <v>#N/A</v>
      </c>
      <c r="F47" s="2"/>
      <c r="G47" s="2" t="e">
        <f>VLOOKUP($D47,Data_Drop_CurrentYear!$B:$L,8,FALSE)</f>
        <v>#N/A</v>
      </c>
      <c r="H47" s="2"/>
      <c r="I47" s="2" t="e">
        <f>VLOOKUP($D47,Data_Drop_CurrentYear!$B:$L,9,FALSE)</f>
        <v>#N/A</v>
      </c>
      <c r="J47" s="2"/>
      <c r="K47" s="2" t="e">
        <f>VLOOKUP($D47,Data_Drop_CurrentYear!$B:$L,10,FALSE)</f>
        <v>#N/A</v>
      </c>
      <c r="L47" s="2"/>
      <c r="M47" s="36" t="e">
        <f>VLOOKUP($D47,Data_Drop_CurrentYear!$B:$L,11,FALSE)</f>
        <v>#N/A</v>
      </c>
      <c r="N47" s="36"/>
      <c r="O47" s="36"/>
    </row>
    <row r="48" spans="1:16" x14ac:dyDescent="0.2">
      <c r="A48" s="2">
        <f t="shared" si="13"/>
        <v>7100</v>
      </c>
      <c r="B48" s="2">
        <f>VLOOKUP(A48,List!P:R,3,FALSE)</f>
        <v>279</v>
      </c>
      <c r="C48" s="2" t="str">
        <f>VLOOKUP(B48,List!$B:$C,2,FALSE)</f>
        <v>Aplington-Parkersburg</v>
      </c>
      <c r="D48" s="3">
        <f>VLOOKUP(B48,List!L:Q,6,FALSE)</f>
        <v>279</v>
      </c>
      <c r="E48" s="2">
        <f>VLOOKUP($D48,Data_Drop_CurrentYear!$B:$L,7,FALSE)</f>
        <v>568259.35</v>
      </c>
      <c r="F48" s="2"/>
      <c r="G48" s="2">
        <f>VLOOKUP($D48,Data_Drop_CurrentYear!$B:$L,8,FALSE)</f>
        <v>588360.55000000005</v>
      </c>
      <c r="H48" s="2"/>
      <c r="I48" s="2">
        <f>VLOOKUP($D48,Data_Drop_CurrentYear!$B:$L,9,FALSE)</f>
        <v>612140.76</v>
      </c>
      <c r="J48" s="2"/>
      <c r="K48" s="2">
        <f>VLOOKUP($D48,Data_Drop_CurrentYear!$B:$L,10,FALSE)</f>
        <v>445179.38</v>
      </c>
      <c r="L48" s="2"/>
      <c r="M48" s="36">
        <f>VLOOKUP($D48,Data_Drop_CurrentYear!$B:$L,11,FALSE)</f>
        <v>560.75</v>
      </c>
      <c r="N48" s="36"/>
      <c r="O48" s="36"/>
    </row>
    <row r="49" spans="1:15" x14ac:dyDescent="0.2">
      <c r="A49" s="2">
        <f t="shared" si="13"/>
        <v>7101</v>
      </c>
      <c r="B49" s="2">
        <f>VLOOKUP(A49,List!P:R,3,FALSE)</f>
        <v>2403</v>
      </c>
      <c r="C49" s="2" t="str">
        <f>VLOOKUP(B49,List!$B:$C,2,FALSE)</f>
        <v>Garner-Hayfield-Ventura</v>
      </c>
      <c r="D49" s="3">
        <f>VLOOKUP(B49,List!L:Q,6,FALSE)</f>
        <v>2403</v>
      </c>
      <c r="E49" s="2">
        <f>VLOOKUP($D49,Data_Drop_CurrentYear!$B:$L,7,FALSE)</f>
        <v>1700715.63</v>
      </c>
      <c r="F49" s="2"/>
      <c r="G49" s="2">
        <f>VLOOKUP($D49,Data_Drop_CurrentYear!$B:$L,8,FALSE)</f>
        <v>1794656.51</v>
      </c>
      <c r="H49" s="2"/>
      <c r="I49" s="2">
        <f>VLOOKUP($D49,Data_Drop_CurrentYear!$B:$L,9,FALSE)</f>
        <v>512868.53</v>
      </c>
      <c r="J49" s="2"/>
      <c r="K49" s="2">
        <f>VLOOKUP($D49,Data_Drop_CurrentYear!$B:$L,10,FALSE)</f>
        <v>2252030.4</v>
      </c>
      <c r="L49" s="2"/>
      <c r="M49" s="36">
        <f>VLOOKUP($D49,Data_Drop_CurrentYear!$B:$L,11,FALSE)</f>
        <v>2664.81</v>
      </c>
      <c r="N49" s="36"/>
      <c r="O49" s="36"/>
    </row>
    <row r="50" spans="1:15" x14ac:dyDescent="0.2">
      <c r="A50" s="2">
        <f>A51-1</f>
        <v>7102</v>
      </c>
      <c r="B50" s="2">
        <f>VLOOKUP(A50,List!P:R,3,FALSE)</f>
        <v>1719</v>
      </c>
      <c r="C50" s="2" t="str">
        <f>VLOOKUP(B50,List!$B:$C,2,FALSE)</f>
        <v>Denver</v>
      </c>
      <c r="D50" s="3">
        <f>VLOOKUP(B50,List!L:Q,6,FALSE)</f>
        <v>1719</v>
      </c>
      <c r="E50" s="2">
        <f>VLOOKUP($D50,Data_Drop_CurrentYear!$B:$L,7,FALSE)</f>
        <v>198432.08</v>
      </c>
      <c r="F50" s="2"/>
      <c r="G50" s="2">
        <f>VLOOKUP($D50,Data_Drop_CurrentYear!$B:$L,8,FALSE)</f>
        <v>198981.88</v>
      </c>
      <c r="H50" s="2"/>
      <c r="I50" s="2">
        <f>VLOOKUP($D50,Data_Drop_CurrentYear!$B:$L,9,FALSE)</f>
        <v>282368.64000000001</v>
      </c>
      <c r="J50" s="2"/>
      <c r="K50" s="2">
        <f>VLOOKUP($D50,Data_Drop_CurrentYear!$B:$L,10,FALSE)</f>
        <v>-83119.009999999995</v>
      </c>
      <c r="L50" s="2"/>
      <c r="M50" s="36">
        <f>VLOOKUP($D50,Data_Drop_CurrentYear!$B:$L,11,FALSE)</f>
        <v>-96.17</v>
      </c>
      <c r="N50" s="36"/>
      <c r="O50" s="36"/>
    </row>
    <row r="51" spans="1:15" x14ac:dyDescent="0.2">
      <c r="A51" s="18">
        <f>VLOOKUP(B51,List!L:P,5,FALSE)</f>
        <v>7103</v>
      </c>
      <c r="B51" s="18">
        <f>VLOOKUP(C51,List!C:D,2,FALSE)</f>
        <v>1791</v>
      </c>
      <c r="C51" s="18" t="str">
        <f>C5</f>
        <v>Dike-New Hartford</v>
      </c>
      <c r="D51" s="3">
        <f>VLOOKUP(B51,List!L:Q,6,FALSE)</f>
        <v>1791</v>
      </c>
      <c r="E51" s="18">
        <f>VLOOKUP($D51,Data_Drop_CurrentYear!$B:$L,7,FALSE)</f>
        <v>500571.45</v>
      </c>
      <c r="F51" s="18"/>
      <c r="G51" s="18">
        <f>VLOOKUP($D51,Data_Drop_CurrentYear!$B:$L,8,FALSE)</f>
        <v>509275.99</v>
      </c>
      <c r="H51" s="18"/>
      <c r="I51" s="18">
        <f>VLOOKUP($D51,Data_Drop_CurrentYear!$B:$L,9,FALSE)</f>
        <v>506497.22</v>
      </c>
      <c r="J51" s="18"/>
      <c r="K51" s="18">
        <f>VLOOKUP($D51,Data_Drop_CurrentYear!$B:$L,10,FALSE)</f>
        <v>184362.82</v>
      </c>
      <c r="L51" s="18"/>
      <c r="M51" s="60">
        <f>VLOOKUP($D51,Data_Drop_CurrentYear!$B:$L,11,FALSE)</f>
        <v>211.3</v>
      </c>
      <c r="N51" s="60"/>
      <c r="O51" s="60"/>
    </row>
    <row r="52" spans="1:15" x14ac:dyDescent="0.2">
      <c r="A52" s="2">
        <f>A51+1</f>
        <v>7104</v>
      </c>
      <c r="B52" s="2">
        <f>VLOOKUP(A52,List!P:R,3,FALSE)</f>
        <v>3204</v>
      </c>
      <c r="C52" s="2" t="str">
        <f>VLOOKUP(B52,List!$B:$C,2,FALSE)</f>
        <v>Jesup</v>
      </c>
      <c r="D52" s="3">
        <f>VLOOKUP(B52,List!L:Q,6,FALSE)</f>
        <v>3204</v>
      </c>
      <c r="E52" s="2">
        <f>VLOOKUP($D52,Data_Drop_CurrentYear!$B:$L,7,FALSE)</f>
        <v>174992.94</v>
      </c>
      <c r="F52" s="2"/>
      <c r="G52" s="2">
        <f>VLOOKUP($D52,Data_Drop_CurrentYear!$B:$L,8,FALSE)</f>
        <v>226927.95</v>
      </c>
      <c r="H52" s="2"/>
      <c r="I52" s="2">
        <f>VLOOKUP($D52,Data_Drop_CurrentYear!$B:$L,9,FALSE)</f>
        <v>474096.69</v>
      </c>
      <c r="J52" s="2"/>
      <c r="K52" s="2">
        <f>VLOOKUP($D52,Data_Drop_CurrentYear!$B:$L,10,FALSE)</f>
        <v>1098352.1499999999</v>
      </c>
      <c r="L52" s="2"/>
      <c r="M52" s="36">
        <f>VLOOKUP($D52,Data_Drop_CurrentYear!$B:$L,11,FALSE)</f>
        <v>1257.1300000000001</v>
      </c>
      <c r="N52" s="36"/>
      <c r="O52" s="36"/>
    </row>
    <row r="53" spans="1:15" x14ac:dyDescent="0.2">
      <c r="A53" s="2">
        <f t="shared" ref="A53:A61" si="14">A52+1</f>
        <v>7105</v>
      </c>
      <c r="B53" s="2">
        <f>VLOOKUP(A53,List!P:R,3,FALSE)</f>
        <v>4995</v>
      </c>
      <c r="C53" s="2" t="str">
        <f>VLOOKUP(B53,List!$B:$C,2,FALSE)</f>
        <v>Osage</v>
      </c>
      <c r="D53" s="3">
        <f>VLOOKUP(B53,List!L:Q,6,FALSE)</f>
        <v>4995</v>
      </c>
      <c r="E53" s="2">
        <f>VLOOKUP($D53,Data_Drop_CurrentYear!$B:$L,7,FALSE)</f>
        <v>630512.96</v>
      </c>
      <c r="F53" s="2"/>
      <c r="G53" s="2">
        <f>VLOOKUP($D53,Data_Drop_CurrentYear!$B:$L,8,FALSE)</f>
        <v>685476.95</v>
      </c>
      <c r="H53" s="2"/>
      <c r="I53" s="2">
        <f>VLOOKUP($D53,Data_Drop_CurrentYear!$B:$L,9,FALSE)</f>
        <v>520147.08</v>
      </c>
      <c r="J53" s="2"/>
      <c r="K53" s="2">
        <f>VLOOKUP($D53,Data_Drop_CurrentYear!$B:$L,10,FALSE)</f>
        <v>1203865.73</v>
      </c>
      <c r="L53" s="2"/>
      <c r="M53" s="36">
        <f>VLOOKUP($D53,Data_Drop_CurrentYear!$B:$L,11,FALSE)</f>
        <v>1334.51</v>
      </c>
      <c r="N53" s="36"/>
      <c r="O53" s="36"/>
    </row>
    <row r="54" spans="1:15" x14ac:dyDescent="0.2">
      <c r="A54" s="2">
        <f t="shared" si="14"/>
        <v>7106</v>
      </c>
      <c r="B54" s="2">
        <f>VLOOKUP(A54,List!P:R,3,FALSE)</f>
        <v>6536</v>
      </c>
      <c r="C54" s="2" t="str">
        <f>VLOOKUP(B54,List!$B:$C,2,FALSE)</f>
        <v>Union</v>
      </c>
      <c r="D54" s="3">
        <f>VLOOKUP(B54,List!L:Q,6,FALSE)</f>
        <v>1935</v>
      </c>
      <c r="E54" s="2">
        <f>VLOOKUP($D54,Data_Drop_CurrentYear!$B:$L,7,FALSE)</f>
        <v>500143.55</v>
      </c>
      <c r="F54" s="2"/>
      <c r="G54" s="2">
        <f>VLOOKUP($D54,Data_Drop_CurrentYear!$B:$L,8,FALSE)</f>
        <v>532017.89</v>
      </c>
      <c r="H54" s="2"/>
      <c r="I54" s="2">
        <f>VLOOKUP($D54,Data_Drop_CurrentYear!$B:$L,9,FALSE)</f>
        <v>619222.79</v>
      </c>
      <c r="J54" s="2"/>
      <c r="K54" s="2">
        <f>VLOOKUP($D54,Data_Drop_CurrentYear!$B:$L,10,FALSE)</f>
        <v>699939.12</v>
      </c>
      <c r="L54" s="2"/>
      <c r="M54" s="36">
        <f>VLOOKUP($D54,Data_Drop_CurrentYear!$B:$L,11,FALSE)</f>
        <v>740.83</v>
      </c>
      <c r="N54" s="36"/>
      <c r="O54" s="36"/>
    </row>
    <row r="55" spans="1:15" x14ac:dyDescent="0.2">
      <c r="A55" s="2">
        <f t="shared" si="14"/>
        <v>7107</v>
      </c>
      <c r="B55" s="2">
        <f>VLOOKUP(A55,List!P:R,3,FALSE)</f>
        <v>3150</v>
      </c>
      <c r="C55" s="2" t="str">
        <f>VLOOKUP(B55,List!$B:$C,2,FALSE)</f>
        <v>Iowa Falls</v>
      </c>
      <c r="D55" s="3">
        <f>VLOOKUP(B55,List!L:Q,6,FALSE)</f>
        <v>3150</v>
      </c>
      <c r="E55" s="2">
        <f>VLOOKUP($D55,Data_Drop_CurrentYear!$B:$L,7,FALSE)</f>
        <v>300342.84000000003</v>
      </c>
      <c r="F55" s="2"/>
      <c r="G55" s="2">
        <f>VLOOKUP($D55,Data_Drop_CurrentYear!$B:$L,8,FALSE)</f>
        <v>311441.84999999998</v>
      </c>
      <c r="H55" s="2"/>
      <c r="I55" s="2">
        <f>VLOOKUP($D55,Data_Drop_CurrentYear!$B:$L,9,FALSE)</f>
        <v>450463.06</v>
      </c>
      <c r="J55" s="2"/>
      <c r="K55" s="2">
        <f>VLOOKUP($D55,Data_Drop_CurrentYear!$B:$L,10,FALSE)</f>
        <v>656834.35</v>
      </c>
      <c r="L55" s="2"/>
      <c r="M55" s="36">
        <f>VLOOKUP($D55,Data_Drop_CurrentYear!$B:$L,11,FALSE)</f>
        <v>654.41</v>
      </c>
      <c r="N55" s="36"/>
      <c r="O55" s="36"/>
    </row>
    <row r="56" spans="1:15" x14ac:dyDescent="0.2">
      <c r="A56" s="2">
        <f t="shared" si="14"/>
        <v>7108</v>
      </c>
      <c r="B56" s="2">
        <f>VLOOKUP(A56,List!P:R,3,FALSE)</f>
        <v>2295</v>
      </c>
      <c r="C56" s="2" t="str">
        <f>VLOOKUP(B56,List!$B:$C,2,FALSE)</f>
        <v>Forest City</v>
      </c>
      <c r="D56" s="3">
        <f>VLOOKUP(B56,List!L:Q,6,FALSE)</f>
        <v>2295</v>
      </c>
      <c r="E56" s="2">
        <f>VLOOKUP($D56,Data_Drop_CurrentYear!$B:$L,7,FALSE)</f>
        <v>500556.98</v>
      </c>
      <c r="F56" s="2"/>
      <c r="G56" s="2">
        <f>VLOOKUP($D56,Data_Drop_CurrentYear!$B:$L,8,FALSE)</f>
        <v>522869.69</v>
      </c>
      <c r="H56" s="2"/>
      <c r="I56" s="2">
        <f>VLOOKUP($D56,Data_Drop_CurrentYear!$B:$L,9,FALSE)</f>
        <v>859679.22</v>
      </c>
      <c r="J56" s="2"/>
      <c r="K56" s="2">
        <f>VLOOKUP($D56,Data_Drop_CurrentYear!$B:$L,10,FALSE)</f>
        <v>405840.18</v>
      </c>
      <c r="L56" s="2"/>
      <c r="M56" s="36">
        <f>VLOOKUP($D56,Data_Drop_CurrentYear!$B:$L,11,FALSE)</f>
        <v>384.43</v>
      </c>
      <c r="N56" s="36"/>
      <c r="O56" s="36"/>
    </row>
    <row r="57" spans="1:15" x14ac:dyDescent="0.2">
      <c r="A57" s="2">
        <f t="shared" si="14"/>
        <v>7109</v>
      </c>
      <c r="B57" s="2">
        <f>VLOOKUP(A57,List!P:R,3,FALSE)</f>
        <v>2781</v>
      </c>
      <c r="C57" s="2" t="str">
        <f>VLOOKUP(B57,List!$B:$C,2,FALSE)</f>
        <v>Hampton-Dumont</v>
      </c>
      <c r="D57" s="3">
        <f>VLOOKUP(B57,List!L:Q,6,FALSE)</f>
        <v>2781</v>
      </c>
      <c r="E57" s="2">
        <f>VLOOKUP($D57,Data_Drop_CurrentYear!$B:$L,7,FALSE)</f>
        <v>999145.12</v>
      </c>
      <c r="F57" s="2"/>
      <c r="G57" s="2">
        <f>VLOOKUP($D57,Data_Drop_CurrentYear!$B:$L,8,FALSE)</f>
        <v>1045967.16</v>
      </c>
      <c r="H57" s="2"/>
      <c r="I57" s="2">
        <f>VLOOKUP($D57,Data_Drop_CurrentYear!$B:$L,9,FALSE)</f>
        <v>640380.26</v>
      </c>
      <c r="J57" s="2"/>
      <c r="K57" s="2">
        <f>VLOOKUP($D57,Data_Drop_CurrentYear!$B:$L,10,FALSE)</f>
        <v>795282.15</v>
      </c>
      <c r="L57" s="2"/>
      <c r="M57" s="36">
        <f>VLOOKUP($D57,Data_Drop_CurrentYear!$B:$L,11,FALSE)</f>
        <v>728.88</v>
      </c>
      <c r="N57" s="36"/>
      <c r="O57" s="36"/>
    </row>
    <row r="58" spans="1:15" x14ac:dyDescent="0.2">
      <c r="A58" s="2">
        <f>A57+1</f>
        <v>7110</v>
      </c>
      <c r="B58" s="2">
        <f>VLOOKUP(A58,List!P:R,3,FALSE)</f>
        <v>1233</v>
      </c>
      <c r="C58" s="2" t="str">
        <f>VLOOKUP(B58,List!$B:$C,2,FALSE)</f>
        <v>Clear Lake</v>
      </c>
      <c r="D58" s="3">
        <f>VLOOKUP(B58,List!L:Q,6,FALSE)</f>
        <v>1233</v>
      </c>
      <c r="E58" s="2">
        <f>VLOOKUP($D58,Data_Drop_CurrentYear!$B:$L,7,FALSE)</f>
        <v>458548.24</v>
      </c>
      <c r="F58" s="2"/>
      <c r="G58" s="2">
        <f>VLOOKUP($D58,Data_Drop_CurrentYear!$B:$L,8,FALSE)</f>
        <v>528237.57999999996</v>
      </c>
      <c r="H58" s="2"/>
      <c r="I58" s="2">
        <f>VLOOKUP($D58,Data_Drop_CurrentYear!$B:$L,9,FALSE)</f>
        <v>396859.81</v>
      </c>
      <c r="J58" s="2"/>
      <c r="K58" s="2">
        <f>VLOOKUP($D58,Data_Drop_CurrentYear!$B:$L,10,FALSE)</f>
        <v>1424488.93</v>
      </c>
      <c r="L58" s="2"/>
      <c r="M58" s="36">
        <f>VLOOKUP($D58,Data_Drop_CurrentYear!$B:$L,11,FALSE)</f>
        <v>1228.8599999999999</v>
      </c>
      <c r="N58" s="36"/>
      <c r="O58" s="36"/>
    </row>
    <row r="59" spans="1:15" x14ac:dyDescent="0.2">
      <c r="A59" s="2">
        <f t="shared" si="14"/>
        <v>7111</v>
      </c>
      <c r="B59" s="2">
        <f>VLOOKUP(A59,List!P:R,3,FALSE)</f>
        <v>3105</v>
      </c>
      <c r="C59" s="2" t="str">
        <f>VLOOKUP(B59,List!$B:$C,2,FALSE)</f>
        <v>Independence</v>
      </c>
      <c r="D59" s="3">
        <f>VLOOKUP(B59,List!L:Q,6,FALSE)</f>
        <v>3105</v>
      </c>
      <c r="E59" s="2">
        <f>VLOOKUP($D59,Data_Drop_CurrentYear!$B:$L,7,FALSE)</f>
        <v>669712.96</v>
      </c>
      <c r="F59" s="2"/>
      <c r="G59" s="2">
        <f>VLOOKUP($D59,Data_Drop_CurrentYear!$B:$L,8,FALSE)</f>
        <v>691947.98</v>
      </c>
      <c r="H59" s="2"/>
      <c r="I59" s="2">
        <f>VLOOKUP($D59,Data_Drop_CurrentYear!$B:$L,9,FALSE)</f>
        <v>767659.25</v>
      </c>
      <c r="J59" s="2"/>
      <c r="K59" s="2">
        <f>VLOOKUP($D59,Data_Drop_CurrentYear!$B:$L,10,FALSE)</f>
        <v>420059.05</v>
      </c>
      <c r="L59" s="2"/>
      <c r="M59" s="36">
        <f>VLOOKUP($D59,Data_Drop_CurrentYear!$B:$L,11,FALSE)</f>
        <v>304.89999999999998</v>
      </c>
      <c r="N59" s="36"/>
      <c r="O59" s="36"/>
    </row>
    <row r="60" spans="1:15" x14ac:dyDescent="0.2">
      <c r="A60" s="2">
        <f t="shared" si="14"/>
        <v>7112</v>
      </c>
      <c r="B60" s="2">
        <f>VLOOKUP(A60,List!P:R,3,FALSE)</f>
        <v>6098</v>
      </c>
      <c r="C60" s="2" t="str">
        <f>VLOOKUP(B60,List!$B:$C,2,FALSE)</f>
        <v>South Tama</v>
      </c>
      <c r="D60" s="3">
        <f>VLOOKUP(B60,List!L:Q,6,FALSE)</f>
        <v>6098</v>
      </c>
      <c r="E60" s="2">
        <f>VLOOKUP($D60,Data_Drop_CurrentYear!$B:$L,7,FALSE)</f>
        <v>1098328.6499999999</v>
      </c>
      <c r="F60" s="2"/>
      <c r="G60" s="2">
        <f>VLOOKUP($D60,Data_Drop_CurrentYear!$B:$L,8,FALSE)</f>
        <v>1160963.26</v>
      </c>
      <c r="H60" s="2"/>
      <c r="I60" s="2">
        <f>VLOOKUP($D60,Data_Drop_CurrentYear!$B:$L,9,FALSE)</f>
        <v>851494.44</v>
      </c>
      <c r="J60" s="2"/>
      <c r="K60" s="2">
        <f>VLOOKUP($D60,Data_Drop_CurrentYear!$B:$L,10,FALSE)</f>
        <v>1170433.8700000001</v>
      </c>
      <c r="L60" s="2"/>
      <c r="M60" s="36">
        <f>VLOOKUP($D60,Data_Drop_CurrentYear!$B:$L,11,FALSE)</f>
        <v>835.73</v>
      </c>
      <c r="N60" s="36"/>
      <c r="O60" s="36"/>
    </row>
    <row r="61" spans="1:15" x14ac:dyDescent="0.2">
      <c r="A61" s="2">
        <f t="shared" si="14"/>
        <v>7113</v>
      </c>
      <c r="B61" s="2">
        <f>VLOOKUP(A61,List!P:R,3,FALSE)</f>
        <v>1116</v>
      </c>
      <c r="C61" s="2" t="str">
        <f>VLOOKUP(B61,List!$B:$C,2,FALSE)</f>
        <v>Charles City</v>
      </c>
      <c r="D61" s="3">
        <f>VLOOKUP(B61,List!L:Q,6,FALSE)</f>
        <v>1116</v>
      </c>
      <c r="E61" s="2">
        <f>VLOOKUP($D61,Data_Drop_CurrentYear!$B:$L,7,FALSE)</f>
        <v>797929.77</v>
      </c>
      <c r="F61" s="2"/>
      <c r="G61" s="2">
        <f>VLOOKUP($D61,Data_Drop_CurrentYear!$B:$L,8,FALSE)</f>
        <v>829965.56</v>
      </c>
      <c r="H61" s="2"/>
      <c r="I61" s="2">
        <f>VLOOKUP($D61,Data_Drop_CurrentYear!$B:$L,9,FALSE)</f>
        <v>953926.2</v>
      </c>
      <c r="J61" s="2"/>
      <c r="K61" s="2">
        <f>VLOOKUP($D61,Data_Drop_CurrentYear!$B:$L,10,FALSE)</f>
        <v>348738.85</v>
      </c>
      <c r="L61" s="2"/>
      <c r="M61" s="36">
        <f>VLOOKUP($D61,Data_Drop_CurrentYear!$B:$L,11,FALSE)</f>
        <v>237.33</v>
      </c>
      <c r="N61" s="36"/>
      <c r="O61" s="36"/>
    </row>
    <row r="62" spans="1:15" x14ac:dyDescent="0.2">
      <c r="A62" s="2"/>
    </row>
    <row r="67" spans="3:3" x14ac:dyDescent="0.2">
      <c r="C67" s="17" t="s">
        <v>313</v>
      </c>
    </row>
  </sheetData>
  <mergeCells count="3">
    <mergeCell ref="I4:M4"/>
    <mergeCell ref="A1:O1"/>
    <mergeCell ref="A2:O2"/>
  </mergeCells>
  <dataValidations count="1">
    <dataValidation type="list" allowBlank="1" showInputMessage="1" showErrorMessage="1" sqref="C5" xr:uid="{2741F23A-C6F7-4534-9DDC-22A82F4791D0}">
      <formula1>District_List</formula1>
    </dataValidation>
  </dataValidations>
  <hyperlinks>
    <hyperlink ref="I4:M4" location="Instructions!A1" display="Return to Instructions" xr:uid="{500EA18F-082B-4CF8-91DE-BBBEA8086088}"/>
  </hyperlinks>
  <pageMargins left="0.39" right="0.28000000000000003" top="0.37" bottom="0.42" header="0.28000000000000003" footer="0.17"/>
  <pageSetup scale="62" orientation="portrait" r:id="rId1"/>
  <headerFooter>
    <oddFooter>&amp;L&amp;"Arial,Regular"&amp;K03+000©Iowa Association of School Boards&amp;RIASB:  &amp;F  &amp;A</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4"/>
  <sheetViews>
    <sheetView topLeftCell="B1" workbookViewId="0">
      <selection sqref="A1:R1"/>
    </sheetView>
  </sheetViews>
  <sheetFormatPr defaultColWidth="8.85546875" defaultRowHeight="12.75" x14ac:dyDescent="0.2"/>
  <cols>
    <col min="1" max="1" width="5.5703125" style="3" hidden="1" customWidth="1"/>
    <col min="2" max="2" width="2.140625" style="3" customWidth="1"/>
    <col min="3" max="3" width="26.42578125" style="3" customWidth="1"/>
    <col min="4" max="4" width="2.42578125" style="3" customWidth="1"/>
    <col min="5" max="5" width="12.42578125" style="3" customWidth="1"/>
    <col min="6" max="6" width="1.5703125" style="3" customWidth="1"/>
    <col min="7" max="7" width="12.5703125" style="3" customWidth="1"/>
    <col min="8" max="8" width="2.42578125" style="3" customWidth="1"/>
    <col min="9" max="9" width="14.5703125" style="3" customWidth="1"/>
    <col min="10" max="10" width="2.5703125" style="3" customWidth="1"/>
    <col min="11" max="11" width="14.42578125" style="3" customWidth="1"/>
    <col min="12" max="12" width="3.5703125" style="3" customWidth="1"/>
    <col min="13" max="13" width="13.140625" style="3" customWidth="1"/>
    <col min="14" max="14" width="1.5703125" style="3" customWidth="1"/>
    <col min="15" max="15" width="13.140625" style="3" customWidth="1"/>
    <col min="16" max="16" width="5" style="3" customWidth="1"/>
    <col min="17" max="17" width="8.85546875" style="3" customWidth="1"/>
    <col min="18" max="18" width="1.5703125" style="3" customWidth="1"/>
    <col min="19" max="16384" width="8.85546875" style="3"/>
  </cols>
  <sheetData>
    <row r="1" spans="1:19" ht="15.6" customHeight="1" x14ac:dyDescent="0.25">
      <c r="A1" s="425" t="s">
        <v>304</v>
      </c>
      <c r="B1" s="425"/>
      <c r="C1" s="426"/>
      <c r="D1" s="426"/>
      <c r="E1" s="426"/>
      <c r="F1" s="426"/>
      <c r="G1" s="426"/>
      <c r="H1" s="426"/>
      <c r="I1" s="426"/>
      <c r="J1" s="426"/>
      <c r="K1" s="426"/>
      <c r="L1" s="426"/>
      <c r="M1" s="426"/>
      <c r="N1" s="85"/>
      <c r="O1" s="85"/>
    </row>
    <row r="2" spans="1:19" ht="15.6" customHeight="1" x14ac:dyDescent="0.25">
      <c r="A2" s="430" t="s">
        <v>374</v>
      </c>
      <c r="B2" s="430"/>
      <c r="C2" s="431"/>
      <c r="D2" s="431"/>
      <c r="E2" s="431"/>
      <c r="F2" s="431"/>
      <c r="G2" s="431"/>
      <c r="H2" s="431"/>
      <c r="I2" s="431"/>
      <c r="J2" s="431"/>
      <c r="K2" s="431"/>
      <c r="L2" s="431"/>
      <c r="M2" s="431"/>
      <c r="N2" s="87"/>
      <c r="O2" s="87"/>
    </row>
    <row r="3" spans="1:19" ht="9" customHeight="1" x14ac:dyDescent="0.2"/>
    <row r="4" spans="1:19" ht="13.35" customHeight="1" x14ac:dyDescent="0.2">
      <c r="A4" s="8"/>
      <c r="B4" s="8"/>
      <c r="G4" s="11" t="str">
        <f>Instructions!D3</f>
        <v>FY 2023</v>
      </c>
      <c r="I4" s="421" t="s">
        <v>305</v>
      </c>
      <c r="J4" s="421"/>
      <c r="K4" s="421"/>
      <c r="L4" s="421"/>
      <c r="M4" s="421"/>
      <c r="N4" s="22"/>
      <c r="O4" s="22"/>
    </row>
    <row r="5" spans="1:19" ht="9.6" customHeight="1" x14ac:dyDescent="0.2">
      <c r="A5" s="8"/>
      <c r="B5" s="8"/>
      <c r="I5" s="22"/>
      <c r="J5" s="22"/>
      <c r="K5" s="22"/>
      <c r="L5" s="22"/>
      <c r="M5" s="22"/>
      <c r="N5" s="22"/>
      <c r="O5" s="22"/>
    </row>
    <row r="6" spans="1:19" ht="40.35" customHeight="1" x14ac:dyDescent="0.2">
      <c r="C6" s="10" t="s">
        <v>306</v>
      </c>
      <c r="D6" s="11"/>
      <c r="E6" s="10" t="str">
        <f>AEA_Enr_Comp!E7</f>
        <v>Property Tax Revenue</v>
      </c>
      <c r="F6" s="10"/>
      <c r="G6" s="10" t="str">
        <f>AEA_Enr_Comp!G7</f>
        <v>Total Revenues</v>
      </c>
      <c r="H6" s="10"/>
      <c r="I6" s="10" t="str">
        <f>AEA_Enr_Comp!I7</f>
        <v>Expenditures</v>
      </c>
      <c r="J6" s="10"/>
      <c r="K6" s="10" t="str">
        <f>AEA_Enr_Comp!K7</f>
        <v>Total Fund Balance</v>
      </c>
      <c r="L6" s="10"/>
      <c r="M6" s="10" t="s">
        <v>368</v>
      </c>
      <c r="N6" s="107"/>
      <c r="O6" s="107" t="str">
        <f>AEA_Enr_Comp!O7</f>
        <v>Balance as a Percentage of Expenditures</v>
      </c>
      <c r="Q6" s="54" t="str">
        <f>AEA_Enr_Comp!$Q$7</f>
        <v>State Average</v>
      </c>
      <c r="R6" s="55"/>
      <c r="S6" s="55" t="str">
        <f>AEA_Enr_Comp!$S$7</f>
        <v>State Median</v>
      </c>
    </row>
    <row r="7" spans="1:19" ht="6" customHeight="1" x14ac:dyDescent="0.2">
      <c r="C7" s="11"/>
      <c r="D7" s="11"/>
      <c r="E7" s="11"/>
      <c r="F7" s="11"/>
      <c r="P7" s="55"/>
      <c r="Q7" s="55"/>
      <c r="R7" s="55"/>
      <c r="S7" s="55"/>
    </row>
    <row r="8" spans="1:19" ht="15" customHeight="1" x14ac:dyDescent="0.2">
      <c r="A8" s="3">
        <f>B40</f>
        <v>0</v>
      </c>
      <c r="B8" s="47"/>
      <c r="C8" s="8" t="s">
        <v>0</v>
      </c>
      <c r="D8" s="12"/>
      <c r="E8" s="27">
        <f t="shared" ref="E8:E28" si="0">IF(ISERROR(E40),"",E40)</f>
        <v>399807.95</v>
      </c>
      <c r="F8" s="27"/>
      <c r="G8" s="27">
        <f t="shared" ref="G8:G13" si="1">IF(ISERROR(G40),"",G40)</f>
        <v>416442.94</v>
      </c>
      <c r="H8" s="27"/>
      <c r="I8" s="27">
        <f t="shared" ref="I8:I13" si="2">IF(ISERROR(I40),"",I40)</f>
        <v>354737.6</v>
      </c>
      <c r="J8" s="27"/>
      <c r="K8" s="27">
        <f t="shared" ref="K8:K28" si="3">IF(ISERROR(K40),"",K40)</f>
        <v>448850.8</v>
      </c>
      <c r="L8" s="27"/>
      <c r="M8" s="27">
        <f t="shared" ref="M8:M28" si="4">IF(ISERROR(M40),"",M40)</f>
        <v>632.9</v>
      </c>
      <c r="N8" s="27"/>
      <c r="O8" s="88">
        <f>IF(ISERROR(K8/I8),"",K8/I8)</f>
        <v>1.2653037061760581</v>
      </c>
      <c r="P8" s="56"/>
      <c r="Q8" s="55">
        <f>AEA_Enr_Comp!$Q$9</f>
        <v>921.07471868334642</v>
      </c>
      <c r="R8" s="55"/>
      <c r="S8" s="55">
        <f>AEA_Enr_Comp!$Q$9</f>
        <v>921.07471868334642</v>
      </c>
    </row>
    <row r="9" spans="1:19" ht="14.1" customHeight="1" x14ac:dyDescent="0.2">
      <c r="A9" s="3">
        <f>B41</f>
        <v>0</v>
      </c>
      <c r="B9" s="47"/>
      <c r="C9" s="8" t="s">
        <v>10</v>
      </c>
      <c r="D9" s="12"/>
      <c r="E9" s="27">
        <f t="shared" si="0"/>
        <v>149972.57</v>
      </c>
      <c r="F9" s="27"/>
      <c r="G9" s="27">
        <f t="shared" si="1"/>
        <v>162359.87</v>
      </c>
      <c r="H9" s="27"/>
      <c r="I9" s="27">
        <f t="shared" si="2"/>
        <v>131377.12</v>
      </c>
      <c r="J9" s="27"/>
      <c r="K9" s="27">
        <f t="shared" si="3"/>
        <v>280526.57</v>
      </c>
      <c r="L9" s="27"/>
      <c r="M9" s="27">
        <f t="shared" si="4"/>
        <v>986.38</v>
      </c>
      <c r="N9" s="27"/>
      <c r="O9" s="88">
        <f t="shared" ref="O9:O28" si="5">IF(ISERROR(K9/I9),"",K9/I9)</f>
        <v>2.1352772080861571</v>
      </c>
      <c r="P9" s="56">
        <f>P8</f>
        <v>0</v>
      </c>
      <c r="Q9" s="55">
        <f>AEA_Enr_Comp!$Q$9</f>
        <v>921.07471868334642</v>
      </c>
      <c r="R9" s="55"/>
      <c r="S9" s="55">
        <f>AEA_Enr_Comp!$Q$9</f>
        <v>921.07471868334642</v>
      </c>
    </row>
    <row r="10" spans="1:19" x14ac:dyDescent="0.2">
      <c r="A10" s="3">
        <f>B42</f>
        <v>0</v>
      </c>
      <c r="B10" s="47"/>
      <c r="C10" s="20" t="s">
        <v>303</v>
      </c>
      <c r="D10" s="21"/>
      <c r="E10" s="28" t="str">
        <f t="shared" si="0"/>
        <v/>
      </c>
      <c r="F10" s="28"/>
      <c r="G10" s="28" t="str">
        <f t="shared" si="1"/>
        <v/>
      </c>
      <c r="H10" s="28"/>
      <c r="I10" s="28" t="str">
        <f t="shared" si="2"/>
        <v/>
      </c>
      <c r="J10" s="28"/>
      <c r="K10" s="28" t="str">
        <f t="shared" si="3"/>
        <v/>
      </c>
      <c r="L10" s="28"/>
      <c r="M10" s="28" t="str">
        <f t="shared" si="4"/>
        <v/>
      </c>
      <c r="N10" s="28"/>
      <c r="O10" s="93" t="str">
        <f t="shared" si="5"/>
        <v/>
      </c>
      <c r="P10" s="56">
        <f t="shared" ref="P10:P28" si="6">P9</f>
        <v>0</v>
      </c>
      <c r="Q10" s="55">
        <f>AEA_Enr_Comp!$Q$9</f>
        <v>921.07471868334642</v>
      </c>
      <c r="R10" s="55"/>
      <c r="S10" s="55">
        <f>AEA_Enr_Comp!$Q$9</f>
        <v>921.07471868334642</v>
      </c>
    </row>
    <row r="11" spans="1:19" x14ac:dyDescent="0.2">
      <c r="A11" s="3">
        <f>B43</f>
        <v>0</v>
      </c>
      <c r="B11" s="47"/>
      <c r="C11" s="8" t="s">
        <v>303</v>
      </c>
      <c r="D11" s="12"/>
      <c r="E11" s="27" t="str">
        <f t="shared" si="0"/>
        <v/>
      </c>
      <c r="F11" s="27"/>
      <c r="G11" s="27" t="str">
        <f t="shared" si="1"/>
        <v/>
      </c>
      <c r="H11" s="27"/>
      <c r="I11" s="27" t="str">
        <f t="shared" si="2"/>
        <v/>
      </c>
      <c r="J11" s="27"/>
      <c r="K11" s="27" t="str">
        <f t="shared" si="3"/>
        <v/>
      </c>
      <c r="L11" s="27"/>
      <c r="M11" s="27" t="str">
        <f t="shared" si="4"/>
        <v/>
      </c>
      <c r="N11" s="27"/>
      <c r="O11" s="88" t="str">
        <f t="shared" si="5"/>
        <v/>
      </c>
      <c r="P11" s="56">
        <f t="shared" si="6"/>
        <v>0</v>
      </c>
      <c r="Q11" s="55">
        <f>AEA_Enr_Comp!$Q$9</f>
        <v>921.07471868334642</v>
      </c>
      <c r="R11" s="55"/>
      <c r="S11" s="55">
        <f>AEA_Enr_Comp!$Q$9</f>
        <v>921.07471868334642</v>
      </c>
    </row>
    <row r="12" spans="1:19" x14ac:dyDescent="0.2">
      <c r="A12" s="3">
        <f>B44</f>
        <v>0</v>
      </c>
      <c r="B12" s="47"/>
      <c r="C12" s="8" t="s">
        <v>303</v>
      </c>
      <c r="D12" s="12"/>
      <c r="E12" s="27" t="str">
        <f t="shared" si="0"/>
        <v/>
      </c>
      <c r="F12" s="27"/>
      <c r="G12" s="27" t="str">
        <f t="shared" si="1"/>
        <v/>
      </c>
      <c r="H12" s="27"/>
      <c r="I12" s="27" t="str">
        <f t="shared" si="2"/>
        <v/>
      </c>
      <c r="J12" s="27"/>
      <c r="K12" s="27" t="str">
        <f t="shared" si="3"/>
        <v/>
      </c>
      <c r="L12" s="27"/>
      <c r="M12" s="27" t="str">
        <f t="shared" si="4"/>
        <v/>
      </c>
      <c r="N12" s="27"/>
      <c r="O12" s="88" t="str">
        <f t="shared" si="5"/>
        <v/>
      </c>
      <c r="P12" s="56">
        <f t="shared" si="6"/>
        <v>0</v>
      </c>
      <c r="Q12" s="55">
        <f>AEA_Enr_Comp!$Q$9</f>
        <v>921.07471868334642</v>
      </c>
      <c r="R12" s="55"/>
      <c r="S12" s="55">
        <f>AEA_Enr_Comp!$Q$9</f>
        <v>921.07471868334642</v>
      </c>
    </row>
    <row r="13" spans="1:19" x14ac:dyDescent="0.2">
      <c r="A13" s="3">
        <f t="shared" ref="A13:A24" si="7">B45</f>
        <v>0</v>
      </c>
      <c r="B13" s="47"/>
      <c r="C13" s="20" t="s">
        <v>303</v>
      </c>
      <c r="D13" s="21"/>
      <c r="E13" s="28" t="str">
        <f t="shared" si="0"/>
        <v/>
      </c>
      <c r="F13" s="28"/>
      <c r="G13" s="28" t="str">
        <f t="shared" si="1"/>
        <v/>
      </c>
      <c r="H13" s="28"/>
      <c r="I13" s="28" t="str">
        <f t="shared" si="2"/>
        <v/>
      </c>
      <c r="J13" s="28"/>
      <c r="K13" s="28" t="str">
        <f t="shared" si="3"/>
        <v/>
      </c>
      <c r="L13" s="28"/>
      <c r="M13" s="28" t="str">
        <f t="shared" si="4"/>
        <v/>
      </c>
      <c r="N13" s="28"/>
      <c r="O13" s="93" t="str">
        <f t="shared" si="5"/>
        <v/>
      </c>
      <c r="P13" s="56">
        <f t="shared" si="6"/>
        <v>0</v>
      </c>
      <c r="Q13" s="55">
        <f>AEA_Enr_Comp!$Q$9</f>
        <v>921.07471868334642</v>
      </c>
      <c r="R13" s="55"/>
      <c r="S13" s="55">
        <f>AEA_Enr_Comp!$Q$9</f>
        <v>921.07471868334642</v>
      </c>
    </row>
    <row r="14" spans="1:19" x14ac:dyDescent="0.2">
      <c r="A14" s="3">
        <f t="shared" si="7"/>
        <v>0</v>
      </c>
      <c r="B14" s="47"/>
      <c r="C14" s="8" t="s">
        <v>303</v>
      </c>
      <c r="D14" s="12"/>
      <c r="E14" s="27" t="str">
        <f t="shared" si="0"/>
        <v/>
      </c>
      <c r="F14" s="27"/>
      <c r="G14" s="27" t="str">
        <f t="shared" ref="G14:I24" si="8">IF(ISERROR(G46),"",G46)</f>
        <v/>
      </c>
      <c r="H14" s="27"/>
      <c r="I14" s="27" t="str">
        <f t="shared" si="8"/>
        <v/>
      </c>
      <c r="J14" s="27"/>
      <c r="K14" s="27" t="str">
        <f t="shared" si="3"/>
        <v/>
      </c>
      <c r="L14" s="27"/>
      <c r="M14" s="27" t="str">
        <f t="shared" si="4"/>
        <v/>
      </c>
      <c r="N14" s="27"/>
      <c r="O14" s="88" t="str">
        <f t="shared" si="5"/>
        <v/>
      </c>
      <c r="P14" s="56">
        <f t="shared" si="6"/>
        <v>0</v>
      </c>
      <c r="Q14" s="55">
        <f>AEA_Enr_Comp!$Q$9</f>
        <v>921.07471868334642</v>
      </c>
      <c r="R14" s="55"/>
      <c r="S14" s="55">
        <f>AEA_Enr_Comp!$Q$9</f>
        <v>921.07471868334642</v>
      </c>
    </row>
    <row r="15" spans="1:19" x14ac:dyDescent="0.2">
      <c r="A15" s="3">
        <f t="shared" si="7"/>
        <v>0</v>
      </c>
      <c r="B15" s="47"/>
      <c r="C15" s="8" t="s">
        <v>324</v>
      </c>
      <c r="D15" s="12"/>
      <c r="E15" s="27">
        <f t="shared" si="0"/>
        <v>699752.95</v>
      </c>
      <c r="F15" s="27"/>
      <c r="G15" s="27">
        <f t="shared" si="8"/>
        <v>845393.3</v>
      </c>
      <c r="H15" s="27"/>
      <c r="I15" s="27">
        <f t="shared" si="8"/>
        <v>591206.09</v>
      </c>
      <c r="J15" s="27"/>
      <c r="K15" s="27">
        <f t="shared" si="3"/>
        <v>3021836.31</v>
      </c>
      <c r="L15" s="27"/>
      <c r="M15" s="27">
        <f t="shared" si="4"/>
        <v>1395.45</v>
      </c>
      <c r="N15" s="27"/>
      <c r="O15" s="88">
        <f t="shared" si="5"/>
        <v>5.1113078182262974</v>
      </c>
      <c r="P15" s="56">
        <f t="shared" si="6"/>
        <v>0</v>
      </c>
      <c r="Q15" s="55">
        <f>AEA_Enr_Comp!$Q$9</f>
        <v>921.07471868334642</v>
      </c>
      <c r="R15" s="55"/>
      <c r="S15" s="55">
        <f>AEA_Enr_Comp!$Q$9</f>
        <v>921.07471868334642</v>
      </c>
    </row>
    <row r="16" spans="1:19" x14ac:dyDescent="0.2">
      <c r="A16" s="3">
        <f t="shared" si="7"/>
        <v>0</v>
      </c>
      <c r="B16" s="47"/>
      <c r="C16" s="20" t="s">
        <v>303</v>
      </c>
      <c r="D16" s="21"/>
      <c r="E16" s="28" t="str">
        <f t="shared" si="0"/>
        <v/>
      </c>
      <c r="F16" s="28"/>
      <c r="G16" s="28" t="str">
        <f t="shared" si="8"/>
        <v/>
      </c>
      <c r="H16" s="28"/>
      <c r="I16" s="28" t="str">
        <f t="shared" si="8"/>
        <v/>
      </c>
      <c r="J16" s="28"/>
      <c r="K16" s="28" t="str">
        <f t="shared" si="3"/>
        <v/>
      </c>
      <c r="L16" s="28"/>
      <c r="M16" s="28" t="str">
        <f t="shared" si="4"/>
        <v/>
      </c>
      <c r="N16" s="28"/>
      <c r="O16" s="93" t="str">
        <f t="shared" si="5"/>
        <v/>
      </c>
      <c r="P16" s="56">
        <f t="shared" si="6"/>
        <v>0</v>
      </c>
      <c r="Q16" s="55">
        <f>AEA_Enr_Comp!$Q$9</f>
        <v>921.07471868334642</v>
      </c>
      <c r="R16" s="55"/>
      <c r="S16" s="55">
        <f>AEA_Enr_Comp!$Q$9</f>
        <v>921.07471868334642</v>
      </c>
    </row>
    <row r="17" spans="1:19" x14ac:dyDescent="0.2">
      <c r="A17" s="3">
        <f t="shared" si="7"/>
        <v>0</v>
      </c>
      <c r="B17" s="47"/>
      <c r="C17" s="8" t="s">
        <v>303</v>
      </c>
      <c r="D17" s="12"/>
      <c r="E17" s="27" t="str">
        <f t="shared" si="0"/>
        <v/>
      </c>
      <c r="F17" s="27"/>
      <c r="G17" s="27" t="str">
        <f t="shared" si="8"/>
        <v/>
      </c>
      <c r="H17" s="27"/>
      <c r="I17" s="27" t="str">
        <f t="shared" si="8"/>
        <v/>
      </c>
      <c r="J17" s="27"/>
      <c r="K17" s="27" t="str">
        <f t="shared" si="3"/>
        <v/>
      </c>
      <c r="L17" s="27"/>
      <c r="M17" s="27" t="str">
        <f t="shared" si="4"/>
        <v/>
      </c>
      <c r="N17" s="27"/>
      <c r="O17" s="88" t="str">
        <f t="shared" si="5"/>
        <v/>
      </c>
      <c r="P17" s="56">
        <f t="shared" si="6"/>
        <v>0</v>
      </c>
      <c r="Q17" s="55">
        <f>AEA_Enr_Comp!$Q$9</f>
        <v>921.07471868334642</v>
      </c>
      <c r="R17" s="55"/>
      <c r="S17" s="55">
        <f>AEA_Enr_Comp!$Q$9</f>
        <v>921.07471868334642</v>
      </c>
    </row>
    <row r="18" spans="1:19" x14ac:dyDescent="0.2">
      <c r="A18" s="3">
        <f t="shared" si="7"/>
        <v>0</v>
      </c>
      <c r="B18" s="47"/>
      <c r="C18" s="8" t="s">
        <v>303</v>
      </c>
      <c r="D18" s="12"/>
      <c r="E18" s="27" t="str">
        <f t="shared" si="0"/>
        <v/>
      </c>
      <c r="F18" s="27"/>
      <c r="G18" s="27" t="str">
        <f t="shared" si="8"/>
        <v/>
      </c>
      <c r="H18" s="27"/>
      <c r="I18" s="27" t="str">
        <f t="shared" si="8"/>
        <v/>
      </c>
      <c r="J18" s="27"/>
      <c r="K18" s="27" t="str">
        <f t="shared" si="3"/>
        <v/>
      </c>
      <c r="L18" s="27"/>
      <c r="M18" s="27" t="str">
        <f t="shared" si="4"/>
        <v/>
      </c>
      <c r="N18" s="27"/>
      <c r="O18" s="88" t="str">
        <f t="shared" si="5"/>
        <v/>
      </c>
      <c r="P18" s="56">
        <f t="shared" si="6"/>
        <v>0</v>
      </c>
      <c r="Q18" s="55">
        <f>AEA_Enr_Comp!$Q$9</f>
        <v>921.07471868334642</v>
      </c>
      <c r="R18" s="55"/>
      <c r="S18" s="55">
        <f>AEA_Enr_Comp!$Q$9</f>
        <v>921.07471868334642</v>
      </c>
    </row>
    <row r="19" spans="1:19" x14ac:dyDescent="0.2">
      <c r="A19" s="3">
        <f t="shared" si="7"/>
        <v>0</v>
      </c>
      <c r="B19" s="47"/>
      <c r="C19" s="20" t="s">
        <v>303</v>
      </c>
      <c r="D19" s="21"/>
      <c r="E19" s="28" t="str">
        <f t="shared" si="0"/>
        <v/>
      </c>
      <c r="F19" s="28"/>
      <c r="G19" s="28" t="str">
        <f t="shared" si="8"/>
        <v/>
      </c>
      <c r="H19" s="28"/>
      <c r="I19" s="28" t="str">
        <f t="shared" si="8"/>
        <v/>
      </c>
      <c r="J19" s="28"/>
      <c r="K19" s="28" t="str">
        <f t="shared" si="3"/>
        <v/>
      </c>
      <c r="L19" s="28"/>
      <c r="M19" s="28" t="str">
        <f t="shared" si="4"/>
        <v/>
      </c>
      <c r="N19" s="28"/>
      <c r="O19" s="93" t="str">
        <f t="shared" si="5"/>
        <v/>
      </c>
      <c r="P19" s="56">
        <f t="shared" si="6"/>
        <v>0</v>
      </c>
      <c r="Q19" s="55">
        <f>AEA_Enr_Comp!$Q$9</f>
        <v>921.07471868334642</v>
      </c>
      <c r="R19" s="55"/>
      <c r="S19" s="55">
        <f>AEA_Enr_Comp!$Q$9</f>
        <v>921.07471868334642</v>
      </c>
    </row>
    <row r="20" spans="1:19" x14ac:dyDescent="0.2">
      <c r="A20" s="3">
        <f t="shared" si="7"/>
        <v>0</v>
      </c>
      <c r="B20" s="47"/>
      <c r="C20" s="8" t="s">
        <v>303</v>
      </c>
      <c r="D20" s="12"/>
      <c r="E20" s="27" t="str">
        <f t="shared" si="0"/>
        <v/>
      </c>
      <c r="F20" s="27"/>
      <c r="G20" s="27" t="str">
        <f t="shared" si="8"/>
        <v/>
      </c>
      <c r="H20" s="27"/>
      <c r="I20" s="27" t="str">
        <f t="shared" si="8"/>
        <v/>
      </c>
      <c r="J20" s="27"/>
      <c r="K20" s="27" t="str">
        <f t="shared" si="3"/>
        <v/>
      </c>
      <c r="L20" s="27"/>
      <c r="M20" s="27" t="str">
        <f t="shared" si="4"/>
        <v/>
      </c>
      <c r="N20" s="27"/>
      <c r="O20" s="88" t="str">
        <f t="shared" si="5"/>
        <v/>
      </c>
      <c r="P20" s="56">
        <f t="shared" si="6"/>
        <v>0</v>
      </c>
      <c r="Q20" s="55">
        <f>AEA_Enr_Comp!$Q$9</f>
        <v>921.07471868334642</v>
      </c>
      <c r="R20" s="55"/>
      <c r="S20" s="55">
        <f>AEA_Enr_Comp!$Q$9</f>
        <v>921.07471868334642</v>
      </c>
    </row>
    <row r="21" spans="1:19" x14ac:dyDescent="0.2">
      <c r="A21" s="3">
        <f t="shared" si="7"/>
        <v>0</v>
      </c>
      <c r="B21" s="47"/>
      <c r="C21" s="8" t="s">
        <v>303</v>
      </c>
      <c r="D21" s="12"/>
      <c r="E21" s="27" t="str">
        <f t="shared" si="0"/>
        <v/>
      </c>
      <c r="F21" s="27"/>
      <c r="G21" s="27" t="str">
        <f t="shared" si="8"/>
        <v/>
      </c>
      <c r="H21" s="27"/>
      <c r="I21" s="27" t="str">
        <f t="shared" si="8"/>
        <v/>
      </c>
      <c r="J21" s="27"/>
      <c r="K21" s="27" t="str">
        <f t="shared" si="3"/>
        <v/>
      </c>
      <c r="L21" s="27"/>
      <c r="M21" s="27" t="str">
        <f t="shared" si="4"/>
        <v/>
      </c>
      <c r="N21" s="27"/>
      <c r="O21" s="88" t="str">
        <f t="shared" si="5"/>
        <v/>
      </c>
      <c r="P21" s="56">
        <f t="shared" si="6"/>
        <v>0</v>
      </c>
      <c r="Q21" s="55">
        <f>AEA_Enr_Comp!$Q$9</f>
        <v>921.07471868334642</v>
      </c>
      <c r="R21" s="55"/>
      <c r="S21" s="55">
        <f>AEA_Enr_Comp!$Q$9</f>
        <v>921.07471868334642</v>
      </c>
    </row>
    <row r="22" spans="1:19" x14ac:dyDescent="0.2">
      <c r="A22" s="3">
        <f t="shared" si="7"/>
        <v>0</v>
      </c>
      <c r="B22" s="47"/>
      <c r="C22" s="20" t="s">
        <v>303</v>
      </c>
      <c r="D22" s="21"/>
      <c r="E22" s="28" t="str">
        <f t="shared" si="0"/>
        <v/>
      </c>
      <c r="F22" s="28"/>
      <c r="G22" s="28" t="str">
        <f t="shared" si="8"/>
        <v/>
      </c>
      <c r="H22" s="28"/>
      <c r="I22" s="28" t="str">
        <f t="shared" si="8"/>
        <v/>
      </c>
      <c r="J22" s="28"/>
      <c r="K22" s="28" t="str">
        <f t="shared" si="3"/>
        <v/>
      </c>
      <c r="L22" s="28"/>
      <c r="M22" s="28" t="str">
        <f t="shared" si="4"/>
        <v/>
      </c>
      <c r="N22" s="28"/>
      <c r="O22" s="93" t="str">
        <f t="shared" si="5"/>
        <v/>
      </c>
      <c r="P22" s="56">
        <f t="shared" si="6"/>
        <v>0</v>
      </c>
      <c r="Q22" s="55">
        <f>AEA_Enr_Comp!$Q$9</f>
        <v>921.07471868334642</v>
      </c>
      <c r="R22" s="55"/>
      <c r="S22" s="55">
        <f>AEA_Enr_Comp!$Q$9</f>
        <v>921.07471868334642</v>
      </c>
    </row>
    <row r="23" spans="1:19" x14ac:dyDescent="0.2">
      <c r="A23" s="3">
        <f t="shared" si="7"/>
        <v>0</v>
      </c>
      <c r="B23" s="47"/>
      <c r="C23" s="8" t="s">
        <v>303</v>
      </c>
      <c r="D23" s="12"/>
      <c r="E23" s="27" t="str">
        <f t="shared" si="0"/>
        <v/>
      </c>
      <c r="F23" s="27"/>
      <c r="G23" s="27" t="str">
        <f t="shared" si="8"/>
        <v/>
      </c>
      <c r="H23" s="27"/>
      <c r="I23" s="27" t="str">
        <f t="shared" si="8"/>
        <v/>
      </c>
      <c r="J23" s="27"/>
      <c r="K23" s="27" t="str">
        <f t="shared" si="3"/>
        <v/>
      </c>
      <c r="L23" s="27"/>
      <c r="M23" s="27" t="str">
        <f t="shared" si="4"/>
        <v/>
      </c>
      <c r="N23" s="27"/>
      <c r="O23" s="88" t="str">
        <f t="shared" si="5"/>
        <v/>
      </c>
      <c r="P23" s="56">
        <f t="shared" si="6"/>
        <v>0</v>
      </c>
      <c r="Q23" s="55">
        <f>AEA_Enr_Comp!$Q$9</f>
        <v>921.07471868334642</v>
      </c>
      <c r="R23" s="55"/>
      <c r="S23" s="55">
        <f>AEA_Enr_Comp!$Q$9</f>
        <v>921.07471868334642</v>
      </c>
    </row>
    <row r="24" spans="1:19" x14ac:dyDescent="0.2">
      <c r="A24" s="3">
        <f t="shared" si="7"/>
        <v>0</v>
      </c>
      <c r="B24" s="47"/>
      <c r="C24" s="8" t="s">
        <v>303</v>
      </c>
      <c r="D24" s="12"/>
      <c r="E24" s="27" t="str">
        <f t="shared" si="0"/>
        <v/>
      </c>
      <c r="F24" s="27"/>
      <c r="G24" s="27" t="str">
        <f t="shared" si="8"/>
        <v/>
      </c>
      <c r="H24" s="27"/>
      <c r="I24" s="27" t="str">
        <f t="shared" si="8"/>
        <v/>
      </c>
      <c r="J24" s="27"/>
      <c r="K24" s="27" t="str">
        <f t="shared" si="3"/>
        <v/>
      </c>
      <c r="L24" s="27"/>
      <c r="M24" s="27" t="str">
        <f t="shared" si="4"/>
        <v/>
      </c>
      <c r="N24" s="27"/>
      <c r="O24" s="88" t="str">
        <f t="shared" si="5"/>
        <v/>
      </c>
      <c r="P24" s="56">
        <f t="shared" si="6"/>
        <v>0</v>
      </c>
      <c r="Q24" s="55">
        <f>AEA_Enr_Comp!$Q$9</f>
        <v>921.07471868334642</v>
      </c>
      <c r="R24" s="55"/>
      <c r="S24" s="55">
        <f>AEA_Enr_Comp!$Q$9</f>
        <v>921.07471868334642</v>
      </c>
    </row>
    <row r="25" spans="1:19" x14ac:dyDescent="0.2">
      <c r="A25" s="3">
        <f>B57</f>
        <v>0</v>
      </c>
      <c r="B25" s="47"/>
      <c r="C25" s="20" t="s">
        <v>303</v>
      </c>
      <c r="D25" s="21"/>
      <c r="E25" s="28" t="str">
        <f t="shared" si="0"/>
        <v/>
      </c>
      <c r="F25" s="28"/>
      <c r="G25" s="28" t="str">
        <f>IF(ISERROR(G57),"",G57)</f>
        <v/>
      </c>
      <c r="H25" s="28"/>
      <c r="I25" s="28" t="str">
        <f>IF(ISERROR(I57),"",I57)</f>
        <v/>
      </c>
      <c r="J25" s="28"/>
      <c r="K25" s="28" t="str">
        <f t="shared" si="3"/>
        <v/>
      </c>
      <c r="L25" s="28"/>
      <c r="M25" s="28" t="str">
        <f t="shared" si="4"/>
        <v/>
      </c>
      <c r="N25" s="28"/>
      <c r="O25" s="93" t="str">
        <f t="shared" si="5"/>
        <v/>
      </c>
      <c r="P25" s="56">
        <f t="shared" si="6"/>
        <v>0</v>
      </c>
      <c r="Q25" s="55">
        <f>AEA_Enr_Comp!$Q$9</f>
        <v>921.07471868334642</v>
      </c>
      <c r="R25" s="55"/>
      <c r="S25" s="55">
        <f>AEA_Enr_Comp!$Q$9</f>
        <v>921.07471868334642</v>
      </c>
    </row>
    <row r="26" spans="1:19" x14ac:dyDescent="0.2">
      <c r="A26" s="3">
        <f>B58</f>
        <v>0</v>
      </c>
      <c r="B26" s="47"/>
      <c r="C26" s="8" t="s">
        <v>303</v>
      </c>
      <c r="D26" s="12"/>
      <c r="E26" s="27" t="str">
        <f t="shared" si="0"/>
        <v/>
      </c>
      <c r="F26" s="27"/>
      <c r="G26" s="27" t="str">
        <f>IF(ISERROR(G58),"",G58)</f>
        <v/>
      </c>
      <c r="H26" s="27"/>
      <c r="I26" s="27" t="str">
        <f>IF(ISERROR(I58),"",I58)</f>
        <v/>
      </c>
      <c r="J26" s="27"/>
      <c r="K26" s="27" t="str">
        <f t="shared" si="3"/>
        <v/>
      </c>
      <c r="L26" s="27"/>
      <c r="M26" s="27" t="str">
        <f t="shared" si="4"/>
        <v/>
      </c>
      <c r="N26" s="27"/>
      <c r="O26" s="88" t="str">
        <f t="shared" si="5"/>
        <v/>
      </c>
      <c r="P26" s="56">
        <f t="shared" si="6"/>
        <v>0</v>
      </c>
      <c r="Q26" s="55">
        <f>AEA_Enr_Comp!$Q$9</f>
        <v>921.07471868334642</v>
      </c>
      <c r="R26" s="55"/>
      <c r="S26" s="55">
        <f>AEA_Enr_Comp!$Q$9</f>
        <v>921.07471868334642</v>
      </c>
    </row>
    <row r="27" spans="1:19" x14ac:dyDescent="0.2">
      <c r="A27" s="3">
        <f>B59</f>
        <v>0</v>
      </c>
      <c r="B27" s="47"/>
      <c r="C27" s="8" t="s">
        <v>303</v>
      </c>
      <c r="D27" s="12"/>
      <c r="E27" s="27" t="str">
        <f t="shared" si="0"/>
        <v/>
      </c>
      <c r="F27" s="27"/>
      <c r="G27" s="27" t="str">
        <f>IF(ISERROR(G59),"",G59)</f>
        <v/>
      </c>
      <c r="H27" s="27"/>
      <c r="I27" s="27" t="str">
        <f>IF(ISERROR(I59),"",I59)</f>
        <v/>
      </c>
      <c r="J27" s="27"/>
      <c r="K27" s="27" t="str">
        <f t="shared" si="3"/>
        <v/>
      </c>
      <c r="L27" s="27"/>
      <c r="M27" s="27" t="str">
        <f t="shared" si="4"/>
        <v/>
      </c>
      <c r="N27" s="27"/>
      <c r="O27" s="88" t="str">
        <f t="shared" si="5"/>
        <v/>
      </c>
      <c r="P27" s="56">
        <f t="shared" si="6"/>
        <v>0</v>
      </c>
      <c r="Q27" s="55">
        <f>AEA_Enr_Comp!$Q$9</f>
        <v>921.07471868334642</v>
      </c>
      <c r="R27" s="55"/>
      <c r="S27" s="55">
        <f>AEA_Enr_Comp!$Q$9</f>
        <v>921.07471868334642</v>
      </c>
    </row>
    <row r="28" spans="1:19" x14ac:dyDescent="0.2">
      <c r="A28" s="3">
        <f>B60</f>
        <v>0</v>
      </c>
      <c r="B28" s="47"/>
      <c r="C28" s="20" t="s">
        <v>303</v>
      </c>
      <c r="D28" s="21"/>
      <c r="E28" s="28" t="str">
        <f t="shared" si="0"/>
        <v/>
      </c>
      <c r="F28" s="28"/>
      <c r="G28" s="28" t="str">
        <f>IF(ISERROR(G60),"",G60)</f>
        <v/>
      </c>
      <c r="H28" s="28"/>
      <c r="I28" s="28" t="str">
        <f>IF(ISERROR(I60),"",I60)</f>
        <v/>
      </c>
      <c r="J28" s="28"/>
      <c r="K28" s="28" t="str">
        <f t="shared" si="3"/>
        <v/>
      </c>
      <c r="L28" s="28"/>
      <c r="M28" s="28" t="str">
        <f t="shared" si="4"/>
        <v/>
      </c>
      <c r="N28" s="28"/>
      <c r="O28" s="93" t="str">
        <f t="shared" si="5"/>
        <v/>
      </c>
      <c r="P28" s="56">
        <f t="shared" si="6"/>
        <v>0</v>
      </c>
      <c r="Q28" s="55">
        <f>AEA_Enr_Comp!$Q$9</f>
        <v>921.07471868334642</v>
      </c>
      <c r="R28" s="55"/>
      <c r="S28" s="55">
        <f>AEA_Enr_Comp!$Q$9</f>
        <v>921.07471868334642</v>
      </c>
    </row>
    <row r="29" spans="1:19" x14ac:dyDescent="0.2">
      <c r="C29" s="8"/>
      <c r="E29" s="13"/>
      <c r="F29" s="13"/>
      <c r="G29" s="13"/>
      <c r="H29" s="13"/>
      <c r="I29" s="13"/>
      <c r="J29" s="13"/>
      <c r="K29" s="13"/>
      <c r="L29" s="13"/>
      <c r="M29" s="13"/>
      <c r="N29" s="13"/>
      <c r="O29" s="13"/>
    </row>
    <row r="30" spans="1:19" x14ac:dyDescent="0.2">
      <c r="C30" s="8"/>
      <c r="E30" s="13"/>
      <c r="F30" s="13"/>
      <c r="G30" s="13"/>
      <c r="H30" s="13"/>
      <c r="I30" s="13"/>
      <c r="J30" s="13"/>
      <c r="K30" s="13"/>
      <c r="L30" s="13"/>
      <c r="M30" s="13"/>
      <c r="N30" s="13"/>
      <c r="O30" s="13"/>
    </row>
    <row r="31" spans="1:19" x14ac:dyDescent="0.2">
      <c r="C31" s="8"/>
      <c r="E31" s="13"/>
      <c r="F31" s="13"/>
      <c r="G31" s="13"/>
      <c r="H31" s="13"/>
      <c r="I31" s="13"/>
      <c r="J31" s="13"/>
      <c r="K31" s="13"/>
      <c r="L31" s="13"/>
      <c r="M31" s="13"/>
      <c r="N31" s="13"/>
      <c r="O31" s="13"/>
    </row>
    <row r="37" spans="1:16" x14ac:dyDescent="0.2">
      <c r="A37" s="16" t="s">
        <v>307</v>
      </c>
      <c r="B37" s="16"/>
    </row>
    <row r="38" spans="1:16" x14ac:dyDescent="0.2">
      <c r="A38" s="2"/>
      <c r="B38" s="2"/>
      <c r="C38" s="2"/>
      <c r="D38" s="2"/>
    </row>
    <row r="39" spans="1:16" s="29" customFormat="1" ht="14.45" customHeight="1" x14ac:dyDescent="0.2">
      <c r="A39" s="31"/>
      <c r="B39" s="32"/>
      <c r="C39" s="32" t="s">
        <v>309</v>
      </c>
      <c r="D39" s="31" t="s">
        <v>7</v>
      </c>
      <c r="E39" s="33" t="str">
        <f>E6</f>
        <v>Property Tax Revenue</v>
      </c>
      <c r="F39" s="33"/>
      <c r="G39" s="33" t="str">
        <f t="shared" ref="G39:M39" si="9">G6</f>
        <v>Total Revenues</v>
      </c>
      <c r="H39" s="33"/>
      <c r="I39" s="33" t="str">
        <f t="shared" si="9"/>
        <v>Expenditures</v>
      </c>
      <c r="J39" s="33"/>
      <c r="K39" s="33" t="str">
        <f t="shared" si="9"/>
        <v>Total Fund Balance</v>
      </c>
      <c r="L39" s="33"/>
      <c r="M39" s="33" t="str">
        <f t="shared" si="9"/>
        <v>Balances Per Pupil</v>
      </c>
      <c r="N39" s="33"/>
      <c r="O39" s="33"/>
      <c r="P39" s="30"/>
    </row>
    <row r="40" spans="1:16" x14ac:dyDescent="0.2">
      <c r="A40" s="2"/>
      <c r="B40" s="2"/>
      <c r="C40" s="2" t="str">
        <f>C8</f>
        <v>AGWSR</v>
      </c>
      <c r="D40" s="3">
        <f>VLOOKUP(C40,List!M:Q,5,FALSE)</f>
        <v>9</v>
      </c>
      <c r="E40" s="36">
        <f>VLOOKUP($D40,Data_Drop_CurrentYear!$B:$L,7,FALSE)</f>
        <v>399807.95</v>
      </c>
      <c r="F40" s="36"/>
      <c r="G40" s="36">
        <f>VLOOKUP($D40,Data_Drop_CurrentYear!$B:$L,8,FALSE)</f>
        <v>416442.94</v>
      </c>
      <c r="H40" s="36"/>
      <c r="I40" s="36">
        <f>VLOOKUP($D40,Data_Drop_CurrentYear!$B:$L,9,FALSE)</f>
        <v>354737.6</v>
      </c>
      <c r="J40" s="36"/>
      <c r="K40" s="36">
        <f>VLOOKUP($D40,Data_Drop_CurrentYear!$B:$L,10,FALSE)</f>
        <v>448850.8</v>
      </c>
      <c r="L40" s="36"/>
      <c r="M40" s="36">
        <f>VLOOKUP($D40,Data_Drop_CurrentYear!$B:$L,11,FALSE)</f>
        <v>632.9</v>
      </c>
      <c r="N40" s="36"/>
      <c r="O40" s="36"/>
      <c r="P40" s="19"/>
    </row>
    <row r="41" spans="1:16" x14ac:dyDescent="0.2">
      <c r="A41" s="2"/>
      <c r="B41" s="2"/>
      <c r="C41" s="2" t="str">
        <f t="shared" ref="C41:C60" si="10">C9</f>
        <v>Adair-Casey</v>
      </c>
      <c r="D41" s="3">
        <f>VLOOKUP(C41,List!M:Q,5,FALSE)</f>
        <v>18</v>
      </c>
      <c r="E41" s="36">
        <f>VLOOKUP($D41,Data_Drop_CurrentYear!$B:$L,7,FALSE)</f>
        <v>149972.57</v>
      </c>
      <c r="F41" s="36"/>
      <c r="G41" s="36">
        <f>VLOOKUP($D41,Data_Drop_CurrentYear!$B:$L,8,FALSE)</f>
        <v>162359.87</v>
      </c>
      <c r="H41" s="36"/>
      <c r="I41" s="36">
        <f>VLOOKUP($D41,Data_Drop_CurrentYear!$B:$L,9,FALSE)</f>
        <v>131377.12</v>
      </c>
      <c r="J41" s="36"/>
      <c r="K41" s="36">
        <f>VLOOKUP($D41,Data_Drop_CurrentYear!$B:$L,10,FALSE)</f>
        <v>280526.57</v>
      </c>
      <c r="L41" s="36"/>
      <c r="M41" s="36">
        <f>VLOOKUP($D41,Data_Drop_CurrentYear!$B:$L,11,FALSE)</f>
        <v>986.38</v>
      </c>
      <c r="N41" s="36"/>
      <c r="O41" s="36"/>
      <c r="P41" s="19"/>
    </row>
    <row r="42" spans="1:16" x14ac:dyDescent="0.2">
      <c r="A42" s="2"/>
      <c r="B42" s="2"/>
      <c r="C42" s="2" t="str">
        <f t="shared" si="10"/>
        <v>Select District</v>
      </c>
      <c r="D42" s="3">
        <f>VLOOKUP(C42,List!M:Q,5,FALSE)</f>
        <v>0</v>
      </c>
      <c r="E42" s="36" t="e">
        <f>VLOOKUP($D42,Data_Drop_CurrentYear!$B:$L,7,FALSE)</f>
        <v>#N/A</v>
      </c>
      <c r="F42" s="36"/>
      <c r="G42" s="36" t="e">
        <f>VLOOKUP($D42,Data_Drop_CurrentYear!$B:$L,8,FALSE)</f>
        <v>#N/A</v>
      </c>
      <c r="H42" s="36"/>
      <c r="I42" s="36" t="e">
        <f>VLOOKUP($D42,Data_Drop_CurrentYear!$B:$L,9,FALSE)</f>
        <v>#N/A</v>
      </c>
      <c r="J42" s="36"/>
      <c r="K42" s="36" t="e">
        <f>VLOOKUP($D42,Data_Drop_CurrentYear!$B:$L,10,FALSE)</f>
        <v>#N/A</v>
      </c>
      <c r="L42" s="36"/>
      <c r="M42" s="36" t="e">
        <f>VLOOKUP($D42,Data_Drop_CurrentYear!$B:$L,11,FALSE)</f>
        <v>#N/A</v>
      </c>
      <c r="N42" s="36"/>
      <c r="O42" s="36"/>
      <c r="P42" s="19"/>
    </row>
    <row r="43" spans="1:16" x14ac:dyDescent="0.2">
      <c r="A43" s="2"/>
      <c r="B43" s="2"/>
      <c r="C43" s="2" t="str">
        <f t="shared" si="10"/>
        <v>Select District</v>
      </c>
      <c r="D43" s="3">
        <f>VLOOKUP(C43,List!M:Q,5,FALSE)</f>
        <v>0</v>
      </c>
      <c r="E43" s="36" t="e">
        <f>VLOOKUP($D43,Data_Drop_CurrentYear!$B:$L,7,FALSE)</f>
        <v>#N/A</v>
      </c>
      <c r="F43" s="36"/>
      <c r="G43" s="36" t="e">
        <f>VLOOKUP($D43,Data_Drop_CurrentYear!$B:$L,8,FALSE)</f>
        <v>#N/A</v>
      </c>
      <c r="H43" s="36"/>
      <c r="I43" s="36" t="e">
        <f>VLOOKUP($D43,Data_Drop_CurrentYear!$B:$L,9,FALSE)</f>
        <v>#N/A</v>
      </c>
      <c r="J43" s="36"/>
      <c r="K43" s="36" t="e">
        <f>VLOOKUP($D43,Data_Drop_CurrentYear!$B:$L,10,FALSE)</f>
        <v>#N/A</v>
      </c>
      <c r="L43" s="36"/>
      <c r="M43" s="36" t="e">
        <f>VLOOKUP($D43,Data_Drop_CurrentYear!$B:$L,11,FALSE)</f>
        <v>#N/A</v>
      </c>
      <c r="N43" s="36"/>
      <c r="O43" s="36"/>
      <c r="P43" s="19"/>
    </row>
    <row r="44" spans="1:16" x14ac:dyDescent="0.2">
      <c r="A44" s="2"/>
      <c r="B44" s="2"/>
      <c r="C44" s="2" t="str">
        <f t="shared" si="10"/>
        <v>Select District</v>
      </c>
      <c r="D44" s="3">
        <f>VLOOKUP(C44,List!M:Q,5,FALSE)</f>
        <v>0</v>
      </c>
      <c r="E44" s="36" t="e">
        <f>VLOOKUP($D44,Data_Drop_CurrentYear!$B:$L,7,FALSE)</f>
        <v>#N/A</v>
      </c>
      <c r="F44" s="36"/>
      <c r="G44" s="36" t="e">
        <f>VLOOKUP($D44,Data_Drop_CurrentYear!$B:$L,8,FALSE)</f>
        <v>#N/A</v>
      </c>
      <c r="H44" s="36"/>
      <c r="I44" s="36" t="e">
        <f>VLOOKUP($D44,Data_Drop_CurrentYear!$B:$L,9,FALSE)</f>
        <v>#N/A</v>
      </c>
      <c r="J44" s="36"/>
      <c r="K44" s="36" t="e">
        <f>VLOOKUP($D44,Data_Drop_CurrentYear!$B:$L,10,FALSE)</f>
        <v>#N/A</v>
      </c>
      <c r="L44" s="36"/>
      <c r="M44" s="36" t="e">
        <f>VLOOKUP($D44,Data_Drop_CurrentYear!$B:$L,11,FALSE)</f>
        <v>#N/A</v>
      </c>
      <c r="N44" s="36"/>
      <c r="O44" s="36"/>
      <c r="P44" s="19"/>
    </row>
    <row r="45" spans="1:16" x14ac:dyDescent="0.2">
      <c r="A45" s="2"/>
      <c r="B45" s="2"/>
      <c r="C45" s="2" t="str">
        <f t="shared" si="10"/>
        <v>Select District</v>
      </c>
      <c r="D45" s="3">
        <f>VLOOKUP(C45,List!M:Q,5,FALSE)</f>
        <v>0</v>
      </c>
      <c r="E45" s="36" t="e">
        <f>VLOOKUP($D45,Data_Drop_CurrentYear!$B:$L,7,FALSE)</f>
        <v>#N/A</v>
      </c>
      <c r="F45" s="36"/>
      <c r="G45" s="36" t="e">
        <f>VLOOKUP($D45,Data_Drop_CurrentYear!$B:$L,8,FALSE)</f>
        <v>#N/A</v>
      </c>
      <c r="H45" s="36"/>
      <c r="I45" s="36" t="e">
        <f>VLOOKUP($D45,Data_Drop_CurrentYear!$B:$L,9,FALSE)</f>
        <v>#N/A</v>
      </c>
      <c r="J45" s="36"/>
      <c r="K45" s="36" t="e">
        <f>VLOOKUP($D45,Data_Drop_CurrentYear!$B:$L,10,FALSE)</f>
        <v>#N/A</v>
      </c>
      <c r="L45" s="36"/>
      <c r="M45" s="36" t="e">
        <f>VLOOKUP($D45,Data_Drop_CurrentYear!$B:$L,11,FALSE)</f>
        <v>#N/A</v>
      </c>
      <c r="N45" s="36"/>
      <c r="O45" s="36"/>
    </row>
    <row r="46" spans="1:16" x14ac:dyDescent="0.2">
      <c r="A46" s="2"/>
      <c r="B46" s="2"/>
      <c r="C46" s="2" t="str">
        <f t="shared" si="10"/>
        <v>Select District</v>
      </c>
      <c r="D46" s="3">
        <f>VLOOKUP(C46,List!M:Q,5,FALSE)</f>
        <v>0</v>
      </c>
      <c r="E46" s="36" t="e">
        <f>VLOOKUP($D46,Data_Drop_CurrentYear!$B:$L,7,FALSE)</f>
        <v>#N/A</v>
      </c>
      <c r="F46" s="36"/>
      <c r="G46" s="36" t="e">
        <f>VLOOKUP($D46,Data_Drop_CurrentYear!$B:$L,8,FALSE)</f>
        <v>#N/A</v>
      </c>
      <c r="H46" s="36"/>
      <c r="I46" s="36" t="e">
        <f>VLOOKUP($D46,Data_Drop_CurrentYear!$B:$L,9,FALSE)</f>
        <v>#N/A</v>
      </c>
      <c r="J46" s="36"/>
      <c r="K46" s="36" t="e">
        <f>VLOOKUP($D46,Data_Drop_CurrentYear!$B:$L,10,FALSE)</f>
        <v>#N/A</v>
      </c>
      <c r="L46" s="36"/>
      <c r="M46" s="36" t="e">
        <f>VLOOKUP($D46,Data_Drop_CurrentYear!$B:$L,11,FALSE)</f>
        <v>#N/A</v>
      </c>
      <c r="N46" s="36"/>
      <c r="O46" s="36"/>
    </row>
    <row r="47" spans="1:16" x14ac:dyDescent="0.2">
      <c r="A47" s="2"/>
      <c r="B47" s="2"/>
      <c r="C47" s="2" t="str">
        <f t="shared" si="10"/>
        <v>Adel-Desoto-Minburn</v>
      </c>
      <c r="D47" s="3">
        <f>VLOOKUP(C47,List!M:Q,5,FALSE)</f>
        <v>27</v>
      </c>
      <c r="E47" s="36">
        <f>VLOOKUP($D47,Data_Drop_CurrentYear!$B:$L,7,FALSE)</f>
        <v>699752.95</v>
      </c>
      <c r="F47" s="36"/>
      <c r="G47" s="36">
        <f>VLOOKUP($D47,Data_Drop_CurrentYear!$B:$L,8,FALSE)</f>
        <v>845393.3</v>
      </c>
      <c r="H47" s="36"/>
      <c r="I47" s="36">
        <f>VLOOKUP($D47,Data_Drop_CurrentYear!$B:$L,9,FALSE)</f>
        <v>591206.09</v>
      </c>
      <c r="J47" s="36"/>
      <c r="K47" s="36">
        <f>VLOOKUP($D47,Data_Drop_CurrentYear!$B:$L,10,FALSE)</f>
        <v>3021836.31</v>
      </c>
      <c r="L47" s="36"/>
      <c r="M47" s="36">
        <f>VLOOKUP($D47,Data_Drop_CurrentYear!$B:$L,11,FALSE)</f>
        <v>1395.45</v>
      </c>
      <c r="N47" s="36"/>
      <c r="O47" s="36"/>
    </row>
    <row r="48" spans="1:16" x14ac:dyDescent="0.2">
      <c r="A48" s="2"/>
      <c r="B48" s="2"/>
      <c r="C48" s="2" t="str">
        <f t="shared" si="10"/>
        <v>Select District</v>
      </c>
      <c r="D48" s="3">
        <f>VLOOKUP(C48,List!M:Q,5,FALSE)</f>
        <v>0</v>
      </c>
      <c r="E48" s="36" t="e">
        <f>VLOOKUP($D48,Data_Drop_CurrentYear!$B:$L,7,FALSE)</f>
        <v>#N/A</v>
      </c>
      <c r="F48" s="36"/>
      <c r="G48" s="36" t="e">
        <f>VLOOKUP($D48,Data_Drop_CurrentYear!$B:$L,8,FALSE)</f>
        <v>#N/A</v>
      </c>
      <c r="H48" s="36"/>
      <c r="I48" s="36" t="e">
        <f>VLOOKUP($D48,Data_Drop_CurrentYear!$B:$L,9,FALSE)</f>
        <v>#N/A</v>
      </c>
      <c r="J48" s="36"/>
      <c r="K48" s="36" t="e">
        <f>VLOOKUP($D48,Data_Drop_CurrentYear!$B:$L,10,FALSE)</f>
        <v>#N/A</v>
      </c>
      <c r="L48" s="36"/>
      <c r="M48" s="36" t="e">
        <f>VLOOKUP($D48,Data_Drop_CurrentYear!$B:$L,11,FALSE)</f>
        <v>#N/A</v>
      </c>
      <c r="N48" s="36"/>
      <c r="O48" s="36"/>
    </row>
    <row r="49" spans="1:15" x14ac:dyDescent="0.2">
      <c r="A49" s="2"/>
      <c r="B49" s="2"/>
      <c r="C49" s="2" t="str">
        <f t="shared" si="10"/>
        <v>Select District</v>
      </c>
      <c r="D49" s="3">
        <f>VLOOKUP(C49,List!M:Q,5,FALSE)</f>
        <v>0</v>
      </c>
      <c r="E49" s="36" t="e">
        <f>VLOOKUP($D49,Data_Drop_CurrentYear!$B:$L,7,FALSE)</f>
        <v>#N/A</v>
      </c>
      <c r="F49" s="36"/>
      <c r="G49" s="36" t="e">
        <f>VLOOKUP($D49,Data_Drop_CurrentYear!$B:$L,8,FALSE)</f>
        <v>#N/A</v>
      </c>
      <c r="H49" s="36"/>
      <c r="I49" s="36" t="e">
        <f>VLOOKUP($D49,Data_Drop_CurrentYear!$B:$L,9,FALSE)</f>
        <v>#N/A</v>
      </c>
      <c r="J49" s="36"/>
      <c r="K49" s="36" t="e">
        <f>VLOOKUP($D49,Data_Drop_CurrentYear!$B:$L,10,FALSE)</f>
        <v>#N/A</v>
      </c>
      <c r="L49" s="36"/>
      <c r="M49" s="36" t="e">
        <f>VLOOKUP($D49,Data_Drop_CurrentYear!$B:$L,11,FALSE)</f>
        <v>#N/A</v>
      </c>
      <c r="N49" s="36"/>
      <c r="O49" s="36"/>
    </row>
    <row r="50" spans="1:15" x14ac:dyDescent="0.2">
      <c r="A50" s="18"/>
      <c r="B50" s="18"/>
      <c r="C50" s="2" t="str">
        <f t="shared" si="10"/>
        <v>Select District</v>
      </c>
      <c r="D50" s="3">
        <f>VLOOKUP(C50,List!M:Q,5,FALSE)</f>
        <v>0</v>
      </c>
      <c r="E50" s="36" t="e">
        <f>VLOOKUP($D50,Data_Drop_CurrentYear!$B:$L,7,FALSE)</f>
        <v>#N/A</v>
      </c>
      <c r="F50" s="36"/>
      <c r="G50" s="36" t="e">
        <f>VLOOKUP($D50,Data_Drop_CurrentYear!$B:$L,8,FALSE)</f>
        <v>#N/A</v>
      </c>
      <c r="H50" s="36"/>
      <c r="I50" s="36" t="e">
        <f>VLOOKUP($D50,Data_Drop_CurrentYear!$B:$L,9,FALSE)</f>
        <v>#N/A</v>
      </c>
      <c r="J50" s="36"/>
      <c r="K50" s="36" t="e">
        <f>VLOOKUP($D50,Data_Drop_CurrentYear!$B:$L,10,FALSE)</f>
        <v>#N/A</v>
      </c>
      <c r="L50" s="36"/>
      <c r="M50" s="36" t="e">
        <f>VLOOKUP($D50,Data_Drop_CurrentYear!$B:$L,11,FALSE)</f>
        <v>#N/A</v>
      </c>
      <c r="N50" s="36"/>
      <c r="O50" s="36"/>
    </row>
    <row r="51" spans="1:15" x14ac:dyDescent="0.2">
      <c r="A51" s="2"/>
      <c r="B51" s="2"/>
      <c r="C51" s="2" t="str">
        <f t="shared" si="10"/>
        <v>Select District</v>
      </c>
      <c r="D51" s="3">
        <f>VLOOKUP(C51,List!M:Q,5,FALSE)</f>
        <v>0</v>
      </c>
      <c r="E51" s="36" t="e">
        <f>VLOOKUP($D51,Data_Drop_CurrentYear!$B:$L,7,FALSE)</f>
        <v>#N/A</v>
      </c>
      <c r="F51" s="36"/>
      <c r="G51" s="36" t="e">
        <f>VLOOKUP($D51,Data_Drop_CurrentYear!$B:$L,8,FALSE)</f>
        <v>#N/A</v>
      </c>
      <c r="H51" s="36"/>
      <c r="I51" s="36" t="e">
        <f>VLOOKUP($D51,Data_Drop_CurrentYear!$B:$L,9,FALSE)</f>
        <v>#N/A</v>
      </c>
      <c r="J51" s="36"/>
      <c r="K51" s="36" t="e">
        <f>VLOOKUP($D51,Data_Drop_CurrentYear!$B:$L,10,FALSE)</f>
        <v>#N/A</v>
      </c>
      <c r="L51" s="36"/>
      <c r="M51" s="36" t="e">
        <f>VLOOKUP($D51,Data_Drop_CurrentYear!$B:$L,11,FALSE)</f>
        <v>#N/A</v>
      </c>
      <c r="N51" s="36"/>
      <c r="O51" s="36"/>
    </row>
    <row r="52" spans="1:15" x14ac:dyDescent="0.2">
      <c r="A52" s="2"/>
      <c r="B52" s="2"/>
      <c r="C52" s="2" t="str">
        <f t="shared" si="10"/>
        <v>Select District</v>
      </c>
      <c r="D52" s="3">
        <f>VLOOKUP(C52,List!M:Q,5,FALSE)</f>
        <v>0</v>
      </c>
      <c r="E52" s="36" t="e">
        <f>VLOOKUP($D52,Data_Drop_CurrentYear!$B:$L,7,FALSE)</f>
        <v>#N/A</v>
      </c>
      <c r="F52" s="36"/>
      <c r="G52" s="36" t="e">
        <f>VLOOKUP($D52,Data_Drop_CurrentYear!$B:$L,8,FALSE)</f>
        <v>#N/A</v>
      </c>
      <c r="H52" s="36"/>
      <c r="I52" s="36" t="e">
        <f>VLOOKUP($D52,Data_Drop_CurrentYear!$B:$L,9,FALSE)</f>
        <v>#N/A</v>
      </c>
      <c r="J52" s="36"/>
      <c r="K52" s="36" t="e">
        <f>VLOOKUP($D52,Data_Drop_CurrentYear!$B:$L,10,FALSE)</f>
        <v>#N/A</v>
      </c>
      <c r="L52" s="36"/>
      <c r="M52" s="36" t="e">
        <f>VLOOKUP($D52,Data_Drop_CurrentYear!$B:$L,11,FALSE)</f>
        <v>#N/A</v>
      </c>
      <c r="N52" s="36"/>
      <c r="O52" s="36"/>
    </row>
    <row r="53" spans="1:15" x14ac:dyDescent="0.2">
      <c r="A53" s="2"/>
      <c r="B53" s="2"/>
      <c r="C53" s="2" t="str">
        <f t="shared" si="10"/>
        <v>Select District</v>
      </c>
      <c r="D53" s="3">
        <f>VLOOKUP(C53,List!M:Q,5,FALSE)</f>
        <v>0</v>
      </c>
      <c r="E53" s="36" t="e">
        <f>VLOOKUP($D53,Data_Drop_CurrentYear!$B:$L,7,FALSE)</f>
        <v>#N/A</v>
      </c>
      <c r="F53" s="36"/>
      <c r="G53" s="36" t="e">
        <f>VLOOKUP($D53,Data_Drop_CurrentYear!$B:$L,8,FALSE)</f>
        <v>#N/A</v>
      </c>
      <c r="H53" s="36"/>
      <c r="I53" s="36" t="e">
        <f>VLOOKUP($D53,Data_Drop_CurrentYear!$B:$L,9,FALSE)</f>
        <v>#N/A</v>
      </c>
      <c r="J53" s="36"/>
      <c r="K53" s="36" t="e">
        <f>VLOOKUP($D53,Data_Drop_CurrentYear!$B:$L,10,FALSE)</f>
        <v>#N/A</v>
      </c>
      <c r="L53" s="36"/>
      <c r="M53" s="36" t="e">
        <f>VLOOKUP($D53,Data_Drop_CurrentYear!$B:$L,11,FALSE)</f>
        <v>#N/A</v>
      </c>
      <c r="N53" s="36"/>
      <c r="O53" s="36"/>
    </row>
    <row r="54" spans="1:15" x14ac:dyDescent="0.2">
      <c r="A54" s="2"/>
      <c r="B54" s="2"/>
      <c r="C54" s="2" t="str">
        <f t="shared" si="10"/>
        <v>Select District</v>
      </c>
      <c r="D54" s="3">
        <f>VLOOKUP(C54,List!M:Q,5,FALSE)</f>
        <v>0</v>
      </c>
      <c r="E54" s="36" t="e">
        <f>VLOOKUP($D54,Data_Drop_CurrentYear!$B:$L,7,FALSE)</f>
        <v>#N/A</v>
      </c>
      <c r="F54" s="36"/>
      <c r="G54" s="36" t="e">
        <f>VLOOKUP($D54,Data_Drop_CurrentYear!$B:$L,8,FALSE)</f>
        <v>#N/A</v>
      </c>
      <c r="H54" s="36"/>
      <c r="I54" s="36" t="e">
        <f>VLOOKUP($D54,Data_Drop_CurrentYear!$B:$L,9,FALSE)</f>
        <v>#N/A</v>
      </c>
      <c r="J54" s="36"/>
      <c r="K54" s="36" t="e">
        <f>VLOOKUP($D54,Data_Drop_CurrentYear!$B:$L,10,FALSE)</f>
        <v>#N/A</v>
      </c>
      <c r="L54" s="36"/>
      <c r="M54" s="36" t="e">
        <f>VLOOKUP($D54,Data_Drop_CurrentYear!$B:$L,11,FALSE)</f>
        <v>#N/A</v>
      </c>
      <c r="N54" s="36"/>
      <c r="O54" s="36"/>
    </row>
    <row r="55" spans="1:15" x14ac:dyDescent="0.2">
      <c r="A55" s="2"/>
      <c r="B55" s="2"/>
      <c r="C55" s="2" t="str">
        <f t="shared" si="10"/>
        <v>Select District</v>
      </c>
      <c r="D55" s="3">
        <f>VLOOKUP(C55,List!M:Q,5,FALSE)</f>
        <v>0</v>
      </c>
      <c r="E55" s="36" t="e">
        <f>VLOOKUP($D55,Data_Drop_CurrentYear!$B:$L,7,FALSE)</f>
        <v>#N/A</v>
      </c>
      <c r="F55" s="36"/>
      <c r="G55" s="36" t="e">
        <f>VLOOKUP($D55,Data_Drop_CurrentYear!$B:$L,8,FALSE)</f>
        <v>#N/A</v>
      </c>
      <c r="H55" s="36"/>
      <c r="I55" s="36" t="e">
        <f>VLOOKUP($D55,Data_Drop_CurrentYear!$B:$L,9,FALSE)</f>
        <v>#N/A</v>
      </c>
      <c r="J55" s="36"/>
      <c r="K55" s="36" t="e">
        <f>VLOOKUP($D55,Data_Drop_CurrentYear!$B:$L,10,FALSE)</f>
        <v>#N/A</v>
      </c>
      <c r="L55" s="36"/>
      <c r="M55" s="36" t="e">
        <f>VLOOKUP($D55,Data_Drop_CurrentYear!$B:$L,11,FALSE)</f>
        <v>#N/A</v>
      </c>
      <c r="N55" s="36"/>
      <c r="O55" s="36"/>
    </row>
    <row r="56" spans="1:15" x14ac:dyDescent="0.2">
      <c r="A56" s="2"/>
      <c r="B56" s="2"/>
      <c r="C56" s="2" t="str">
        <f t="shared" si="10"/>
        <v>Select District</v>
      </c>
      <c r="D56" s="3">
        <f>VLOOKUP(C56,List!M:Q,5,FALSE)</f>
        <v>0</v>
      </c>
      <c r="E56" s="36" t="e">
        <f>VLOOKUP($D56,Data_Drop_CurrentYear!$B:$L,7,FALSE)</f>
        <v>#N/A</v>
      </c>
      <c r="F56" s="36"/>
      <c r="G56" s="36" t="e">
        <f>VLOOKUP($D56,Data_Drop_CurrentYear!$B:$L,8,FALSE)</f>
        <v>#N/A</v>
      </c>
      <c r="H56" s="36"/>
      <c r="I56" s="36" t="e">
        <f>VLOOKUP($D56,Data_Drop_CurrentYear!$B:$L,9,FALSE)</f>
        <v>#N/A</v>
      </c>
      <c r="J56" s="36"/>
      <c r="K56" s="36" t="e">
        <f>VLOOKUP($D56,Data_Drop_CurrentYear!$B:$L,10,FALSE)</f>
        <v>#N/A</v>
      </c>
      <c r="L56" s="36"/>
      <c r="M56" s="36" t="e">
        <f>VLOOKUP($D56,Data_Drop_CurrentYear!$B:$L,11,FALSE)</f>
        <v>#N/A</v>
      </c>
      <c r="N56" s="36"/>
      <c r="O56" s="36"/>
    </row>
    <row r="57" spans="1:15" x14ac:dyDescent="0.2">
      <c r="A57" s="2"/>
      <c r="B57" s="2"/>
      <c r="C57" s="2" t="str">
        <f t="shared" si="10"/>
        <v>Select District</v>
      </c>
      <c r="D57" s="3">
        <f>VLOOKUP(C57,List!M:Q,5,FALSE)</f>
        <v>0</v>
      </c>
      <c r="E57" s="36" t="e">
        <f>VLOOKUP($D57,Data_Drop_CurrentYear!$B:$L,7,FALSE)</f>
        <v>#N/A</v>
      </c>
      <c r="F57" s="36"/>
      <c r="G57" s="36" t="e">
        <f>VLOOKUP($D57,Data_Drop_CurrentYear!$B:$L,8,FALSE)</f>
        <v>#N/A</v>
      </c>
      <c r="H57" s="36"/>
      <c r="I57" s="36" t="e">
        <f>VLOOKUP($D57,Data_Drop_CurrentYear!$B:$L,9,FALSE)</f>
        <v>#N/A</v>
      </c>
      <c r="J57" s="36"/>
      <c r="K57" s="36" t="e">
        <f>VLOOKUP($D57,Data_Drop_CurrentYear!$B:$L,10,FALSE)</f>
        <v>#N/A</v>
      </c>
      <c r="L57" s="36"/>
      <c r="M57" s="36" t="e">
        <f>VLOOKUP($D57,Data_Drop_CurrentYear!$B:$L,11,FALSE)</f>
        <v>#N/A</v>
      </c>
      <c r="N57" s="36"/>
      <c r="O57" s="36"/>
    </row>
    <row r="58" spans="1:15" x14ac:dyDescent="0.2">
      <c r="A58" s="2"/>
      <c r="B58" s="2"/>
      <c r="C58" s="2" t="str">
        <f t="shared" si="10"/>
        <v>Select District</v>
      </c>
      <c r="D58" s="3">
        <f>VLOOKUP(C58,List!M:Q,5,FALSE)</f>
        <v>0</v>
      </c>
      <c r="E58" s="36" t="e">
        <f>VLOOKUP($D58,Data_Drop_CurrentYear!$B:$L,7,FALSE)</f>
        <v>#N/A</v>
      </c>
      <c r="F58" s="36"/>
      <c r="G58" s="36" t="e">
        <f>VLOOKUP($D58,Data_Drop_CurrentYear!$B:$L,8,FALSE)</f>
        <v>#N/A</v>
      </c>
      <c r="H58" s="36"/>
      <c r="I58" s="36" t="e">
        <f>VLOOKUP($D58,Data_Drop_CurrentYear!$B:$L,9,FALSE)</f>
        <v>#N/A</v>
      </c>
      <c r="J58" s="36"/>
      <c r="K58" s="36" t="e">
        <f>VLOOKUP($D58,Data_Drop_CurrentYear!$B:$L,10,FALSE)</f>
        <v>#N/A</v>
      </c>
      <c r="L58" s="36"/>
      <c r="M58" s="36" t="e">
        <f>VLOOKUP($D58,Data_Drop_CurrentYear!$B:$L,11,FALSE)</f>
        <v>#N/A</v>
      </c>
      <c r="N58" s="36"/>
      <c r="O58" s="36"/>
    </row>
    <row r="59" spans="1:15" x14ac:dyDescent="0.2">
      <c r="A59" s="2"/>
      <c r="B59" s="2"/>
      <c r="C59" s="2" t="str">
        <f t="shared" si="10"/>
        <v>Select District</v>
      </c>
      <c r="D59" s="3">
        <f>VLOOKUP(C59,List!M:Q,5,FALSE)</f>
        <v>0</v>
      </c>
      <c r="E59" s="36" t="e">
        <f>VLOOKUP($D59,Data_Drop_CurrentYear!$B:$L,7,FALSE)</f>
        <v>#N/A</v>
      </c>
      <c r="F59" s="36"/>
      <c r="G59" s="36" t="e">
        <f>VLOOKUP($D59,Data_Drop_CurrentYear!$B:$L,8,FALSE)</f>
        <v>#N/A</v>
      </c>
      <c r="H59" s="36"/>
      <c r="I59" s="36" t="e">
        <f>VLOOKUP($D59,Data_Drop_CurrentYear!$B:$L,9,FALSE)</f>
        <v>#N/A</v>
      </c>
      <c r="J59" s="36"/>
      <c r="K59" s="36" t="e">
        <f>VLOOKUP($D59,Data_Drop_CurrentYear!$B:$L,10,FALSE)</f>
        <v>#N/A</v>
      </c>
      <c r="L59" s="36"/>
      <c r="M59" s="36" t="e">
        <f>VLOOKUP($D59,Data_Drop_CurrentYear!$B:$L,11,FALSE)</f>
        <v>#N/A</v>
      </c>
      <c r="N59" s="36"/>
      <c r="O59" s="36"/>
    </row>
    <row r="60" spans="1:15" x14ac:dyDescent="0.2">
      <c r="A60" s="2"/>
      <c r="B60" s="2"/>
      <c r="C60" s="2" t="str">
        <f t="shared" si="10"/>
        <v>Select District</v>
      </c>
      <c r="D60" s="3">
        <f>VLOOKUP(C60,List!M:Q,5,FALSE)</f>
        <v>0</v>
      </c>
      <c r="E60" s="36" t="e">
        <f>VLOOKUP($D60,Data_Drop_CurrentYear!$B:$L,7,FALSE)</f>
        <v>#N/A</v>
      </c>
      <c r="F60" s="36"/>
      <c r="G60" s="36" t="e">
        <f>VLOOKUP($D60,Data_Drop_CurrentYear!$B:$L,8,FALSE)</f>
        <v>#N/A</v>
      </c>
      <c r="H60" s="36"/>
      <c r="I60" s="36" t="e">
        <f>VLOOKUP($D60,Data_Drop_CurrentYear!$B:$L,9,FALSE)</f>
        <v>#N/A</v>
      </c>
      <c r="J60" s="36"/>
      <c r="K60" s="36" t="e">
        <f>VLOOKUP($D60,Data_Drop_CurrentYear!$B:$L,10,FALSE)</f>
        <v>#N/A</v>
      </c>
      <c r="L60" s="36"/>
      <c r="M60" s="36" t="e">
        <f>VLOOKUP($D60,Data_Drop_CurrentYear!$B:$L,11,FALSE)</f>
        <v>#N/A</v>
      </c>
      <c r="N60" s="36"/>
      <c r="O60" s="36"/>
    </row>
    <row r="61" spans="1:15" x14ac:dyDescent="0.2">
      <c r="A61" s="2"/>
    </row>
    <row r="63" spans="1:15" x14ac:dyDescent="0.2">
      <c r="C63" s="2" t="str">
        <f>AEA_Enr_Comp!$C$67</f>
        <v>Sources:  Iowa Department of Education, CAR files and IASB analysis and calculations</v>
      </c>
    </row>
    <row r="64" spans="1:15" x14ac:dyDescent="0.2">
      <c r="C64" s="17"/>
    </row>
  </sheetData>
  <mergeCells count="3">
    <mergeCell ref="A1:M1"/>
    <mergeCell ref="A2:M2"/>
    <mergeCell ref="I4:M4"/>
  </mergeCells>
  <dataValidations count="1">
    <dataValidation type="list" allowBlank="1" showInputMessage="1" showErrorMessage="1" sqref="C8:C28" xr:uid="{00000000-0002-0000-0300-000000000000}">
      <formula1>District_List</formula1>
    </dataValidation>
  </dataValidations>
  <hyperlinks>
    <hyperlink ref="I4:M4" location="Instructions!A1" display="Return to Instructions" xr:uid="{00000000-0004-0000-0300-000000000000}"/>
  </hyperlinks>
  <pageMargins left="0.39" right="0.28000000000000003" top="0.37" bottom="0.42" header="0.28000000000000003" footer="0.17"/>
  <pageSetup scale="66" orientation="landscape" r:id="rId1"/>
  <headerFooter>
    <oddFooter>&amp;L&amp;"Arial,Regular"&amp;K03+000©Iowa Association of School Boards&amp;RIASB:  &amp;F  &amp;A</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W330"/>
  <sheetViews>
    <sheetView topLeftCell="A2" workbookViewId="0">
      <selection activeCell="I2" sqref="I2:T328"/>
    </sheetView>
  </sheetViews>
  <sheetFormatPr defaultColWidth="8.85546875" defaultRowHeight="15" x14ac:dyDescent="0.25"/>
  <cols>
    <col min="1" max="20" width="8.85546875" style="5"/>
    <col min="21" max="21" width="10.85546875" style="5" customWidth="1"/>
    <col min="22" max="16384" width="8.85546875" style="5"/>
  </cols>
  <sheetData>
    <row r="1" spans="2:23" x14ac:dyDescent="0.25">
      <c r="B1" s="5" t="s">
        <v>300</v>
      </c>
      <c r="L1" s="5">
        <v>1</v>
      </c>
      <c r="S1" s="136" t="s">
        <v>422</v>
      </c>
      <c r="V1" s="5">
        <v>1</v>
      </c>
    </row>
    <row r="2" spans="2:23" ht="15.75" thickBot="1" x14ac:dyDescent="0.3">
      <c r="C2" s="6" t="s">
        <v>303</v>
      </c>
      <c r="I2" s="268" t="s">
        <v>6</v>
      </c>
      <c r="J2" s="268" t="s">
        <v>301</v>
      </c>
      <c r="K2" s="268" t="s">
        <v>532</v>
      </c>
      <c r="L2" s="268" t="s">
        <v>302</v>
      </c>
      <c r="M2" s="268" t="s">
        <v>533</v>
      </c>
      <c r="N2" s="268" t="s">
        <v>534</v>
      </c>
      <c r="O2" s="269" t="s">
        <v>535</v>
      </c>
      <c r="P2" s="270" t="s">
        <v>536</v>
      </c>
      <c r="Q2" s="6" t="s">
        <v>7</v>
      </c>
      <c r="R2" s="6" t="s">
        <v>302</v>
      </c>
      <c r="S2" t="s">
        <v>537</v>
      </c>
      <c r="T2" t="s">
        <v>538</v>
      </c>
    </row>
    <row r="3" spans="2:23" x14ac:dyDescent="0.25">
      <c r="B3" s="131" t="s">
        <v>302</v>
      </c>
      <c r="C3" s="132" t="s">
        <v>400</v>
      </c>
      <c r="D3" s="5" t="str">
        <f t="shared" ref="D3:D66" si="0">B3</f>
        <v>de_dist</v>
      </c>
      <c r="I3" s="119"/>
      <c r="J3" s="120"/>
      <c r="K3" s="120"/>
      <c r="L3" s="120"/>
      <c r="M3" s="120" t="s">
        <v>303</v>
      </c>
      <c r="N3" s="120"/>
      <c r="O3" s="120"/>
      <c r="P3" s="120"/>
      <c r="Q3" s="120"/>
      <c r="R3" s="120"/>
      <c r="S3" s="120"/>
      <c r="T3" s="120"/>
      <c r="V3" s="64" t="s">
        <v>7</v>
      </c>
      <c r="W3" s="64" t="s">
        <v>302</v>
      </c>
    </row>
    <row r="4" spans="2:23" x14ac:dyDescent="0.25">
      <c r="B4" s="133">
        <v>9</v>
      </c>
      <c r="C4" s="134" t="s">
        <v>0</v>
      </c>
      <c r="D4" s="5">
        <f t="shared" si="0"/>
        <v>9</v>
      </c>
      <c r="I4" s="271">
        <v>3</v>
      </c>
      <c r="J4" s="272">
        <v>11</v>
      </c>
      <c r="K4" s="272">
        <v>18</v>
      </c>
      <c r="L4" s="272">
        <v>18</v>
      </c>
      <c r="M4" s="272" t="s">
        <v>10</v>
      </c>
      <c r="N4" s="273">
        <v>294.10000000000002</v>
      </c>
      <c r="O4" s="272">
        <v>288</v>
      </c>
      <c r="P4" s="272">
        <v>11174</v>
      </c>
      <c r="Q4" s="272">
        <v>18</v>
      </c>
      <c r="R4" s="272">
        <v>18</v>
      </c>
      <c r="S4" s="272">
        <v>242.3</v>
      </c>
      <c r="T4" s="272">
        <v>295</v>
      </c>
      <c r="V4" s="5">
        <f>Q4</f>
        <v>18</v>
      </c>
      <c r="W4" s="5">
        <f>R4</f>
        <v>18</v>
      </c>
    </row>
    <row r="5" spans="2:23" x14ac:dyDescent="0.25">
      <c r="B5" s="133">
        <v>441</v>
      </c>
      <c r="C5" s="134" t="s">
        <v>295</v>
      </c>
      <c r="D5" s="5">
        <f t="shared" si="0"/>
        <v>441</v>
      </c>
      <c r="I5" s="271">
        <v>1</v>
      </c>
      <c r="J5" s="272">
        <v>11</v>
      </c>
      <c r="K5" s="272">
        <v>27</v>
      </c>
      <c r="L5" s="272">
        <v>27</v>
      </c>
      <c r="M5" s="272" t="s">
        <v>324</v>
      </c>
      <c r="N5" s="273">
        <v>2171</v>
      </c>
      <c r="O5" s="272">
        <v>40</v>
      </c>
      <c r="P5" s="272">
        <v>11212</v>
      </c>
      <c r="Q5" s="272">
        <v>27</v>
      </c>
      <c r="R5" s="272">
        <v>27</v>
      </c>
      <c r="S5" s="272">
        <v>2221.3000000000002</v>
      </c>
      <c r="T5" s="272">
        <v>42</v>
      </c>
      <c r="V5" s="5">
        <f t="shared" ref="V5:V68" si="1">Q5</f>
        <v>27</v>
      </c>
      <c r="W5" s="5">
        <f t="shared" ref="W5:W68" si="2">R5</f>
        <v>27</v>
      </c>
    </row>
    <row r="6" spans="2:23" x14ac:dyDescent="0.25">
      <c r="B6" s="133">
        <v>18</v>
      </c>
      <c r="C6" s="134" t="s">
        <v>10</v>
      </c>
      <c r="D6" s="5">
        <f t="shared" si="0"/>
        <v>18</v>
      </c>
      <c r="I6" s="271">
        <v>2</v>
      </c>
      <c r="J6" s="272">
        <v>7</v>
      </c>
      <c r="K6" s="272">
        <v>9</v>
      </c>
      <c r="L6" s="272">
        <v>9</v>
      </c>
      <c r="M6" s="272" t="s">
        <v>0</v>
      </c>
      <c r="N6" s="273">
        <v>704.3</v>
      </c>
      <c r="O6" s="272">
        <v>158</v>
      </c>
      <c r="P6" s="272">
        <v>793</v>
      </c>
      <c r="Q6" s="272">
        <v>9</v>
      </c>
      <c r="R6" s="272">
        <v>9</v>
      </c>
      <c r="S6" s="272">
        <v>586.70000000000005</v>
      </c>
      <c r="T6" s="272">
        <v>197</v>
      </c>
      <c r="V6" s="5">
        <f t="shared" si="1"/>
        <v>9</v>
      </c>
      <c r="W6" s="5">
        <f t="shared" si="2"/>
        <v>9</v>
      </c>
    </row>
    <row r="7" spans="2:23" x14ac:dyDescent="0.25">
      <c r="B7" s="133">
        <v>27</v>
      </c>
      <c r="C7" s="134" t="s">
        <v>324</v>
      </c>
      <c r="D7" s="5">
        <f t="shared" si="0"/>
        <v>27</v>
      </c>
      <c r="I7" s="271">
        <v>24</v>
      </c>
      <c r="J7" s="272">
        <v>13</v>
      </c>
      <c r="K7" s="272">
        <v>441</v>
      </c>
      <c r="L7" s="272">
        <v>441</v>
      </c>
      <c r="M7" s="272" t="s">
        <v>295</v>
      </c>
      <c r="N7" s="273">
        <v>788.2</v>
      </c>
      <c r="O7" s="272">
        <v>143</v>
      </c>
      <c r="P7" s="272">
        <v>13292</v>
      </c>
      <c r="Q7" s="272">
        <v>441</v>
      </c>
      <c r="R7" s="272">
        <v>441</v>
      </c>
      <c r="S7" s="272">
        <v>719</v>
      </c>
      <c r="T7" s="272">
        <v>160</v>
      </c>
      <c r="V7" s="5">
        <f t="shared" si="1"/>
        <v>441</v>
      </c>
      <c r="W7" s="5">
        <f t="shared" si="2"/>
        <v>441</v>
      </c>
    </row>
    <row r="8" spans="2:23" x14ac:dyDescent="0.25">
      <c r="B8" s="133">
        <v>63</v>
      </c>
      <c r="C8" s="134" t="s">
        <v>325</v>
      </c>
      <c r="D8" s="5">
        <f t="shared" si="0"/>
        <v>63</v>
      </c>
      <c r="I8" s="271">
        <v>22</v>
      </c>
      <c r="J8" s="272">
        <v>12</v>
      </c>
      <c r="K8" s="272">
        <v>63</v>
      </c>
      <c r="L8" s="272">
        <v>63</v>
      </c>
      <c r="M8" s="272" t="s">
        <v>325</v>
      </c>
      <c r="N8" s="273">
        <v>527.4</v>
      </c>
      <c r="O8" s="272">
        <v>209</v>
      </c>
      <c r="P8" s="272">
        <v>12238</v>
      </c>
      <c r="Q8" s="272">
        <v>63</v>
      </c>
      <c r="R8" s="272">
        <v>63</v>
      </c>
      <c r="S8" s="272">
        <v>512.4</v>
      </c>
      <c r="T8" s="272">
        <v>218</v>
      </c>
      <c r="V8" s="5">
        <f t="shared" si="1"/>
        <v>63</v>
      </c>
      <c r="W8" s="5">
        <f t="shared" si="2"/>
        <v>63</v>
      </c>
    </row>
    <row r="9" spans="2:23" x14ac:dyDescent="0.25">
      <c r="B9" s="133">
        <v>72</v>
      </c>
      <c r="C9" s="134" t="s">
        <v>11</v>
      </c>
      <c r="D9" s="5">
        <f t="shared" si="0"/>
        <v>72</v>
      </c>
      <c r="I9" s="271">
        <v>4</v>
      </c>
      <c r="J9" s="272">
        <v>5</v>
      </c>
      <c r="K9" s="272">
        <v>72</v>
      </c>
      <c r="L9" s="272">
        <v>72</v>
      </c>
      <c r="M9" s="272" t="s">
        <v>11</v>
      </c>
      <c r="N9" s="273">
        <v>206.3</v>
      </c>
      <c r="O9" s="272">
        <v>308</v>
      </c>
      <c r="P9" s="272">
        <v>536</v>
      </c>
      <c r="Q9" s="272">
        <v>72</v>
      </c>
      <c r="R9" s="272">
        <v>72</v>
      </c>
      <c r="S9" s="272">
        <v>91</v>
      </c>
      <c r="T9" s="272">
        <v>317</v>
      </c>
      <c r="V9" s="5">
        <f t="shared" si="1"/>
        <v>72</v>
      </c>
      <c r="W9" s="5">
        <f t="shared" si="2"/>
        <v>72</v>
      </c>
    </row>
    <row r="10" spans="2:23" x14ac:dyDescent="0.25">
      <c r="B10" s="133">
        <v>81</v>
      </c>
      <c r="C10" s="134" t="s">
        <v>12</v>
      </c>
      <c r="D10" s="5">
        <f t="shared" si="0"/>
        <v>81</v>
      </c>
      <c r="I10" s="271">
        <v>5</v>
      </c>
      <c r="J10" s="272">
        <v>15</v>
      </c>
      <c r="K10" s="272">
        <v>81</v>
      </c>
      <c r="L10" s="272">
        <v>81</v>
      </c>
      <c r="M10" s="272" t="s">
        <v>12</v>
      </c>
      <c r="N10" s="273">
        <v>1080.8</v>
      </c>
      <c r="O10" s="272">
        <v>102</v>
      </c>
      <c r="P10" s="272">
        <v>15324</v>
      </c>
      <c r="Q10" s="272">
        <v>81</v>
      </c>
      <c r="R10" s="272">
        <v>81</v>
      </c>
      <c r="S10" s="272">
        <v>1064.8</v>
      </c>
      <c r="T10" s="272">
        <v>111</v>
      </c>
      <c r="V10" s="5">
        <f t="shared" si="1"/>
        <v>81</v>
      </c>
      <c r="W10" s="5">
        <f t="shared" si="2"/>
        <v>81</v>
      </c>
    </row>
    <row r="11" spans="2:23" x14ac:dyDescent="0.25">
      <c r="B11" s="133">
        <v>99</v>
      </c>
      <c r="C11" s="134" t="s">
        <v>13</v>
      </c>
      <c r="D11" s="5">
        <f t="shared" si="0"/>
        <v>99</v>
      </c>
      <c r="I11" s="271">
        <v>6</v>
      </c>
      <c r="J11" s="272">
        <v>10</v>
      </c>
      <c r="K11" s="272">
        <v>99</v>
      </c>
      <c r="L11" s="272">
        <v>99</v>
      </c>
      <c r="M11" s="272" t="s">
        <v>13</v>
      </c>
      <c r="N11" s="273">
        <v>541.5</v>
      </c>
      <c r="O11" s="272">
        <v>204</v>
      </c>
      <c r="P11" s="272">
        <v>10150</v>
      </c>
      <c r="Q11" s="272">
        <v>99</v>
      </c>
      <c r="R11" s="272">
        <v>99</v>
      </c>
      <c r="S11" s="272">
        <v>800.8</v>
      </c>
      <c r="T11" s="272">
        <v>148</v>
      </c>
      <c r="V11" s="5">
        <f t="shared" si="1"/>
        <v>99</v>
      </c>
      <c r="W11" s="5">
        <f t="shared" si="2"/>
        <v>99</v>
      </c>
    </row>
    <row r="12" spans="2:23" x14ac:dyDescent="0.25">
      <c r="B12" s="133">
        <v>108</v>
      </c>
      <c r="C12" s="134" t="s">
        <v>14</v>
      </c>
      <c r="D12" s="5">
        <f t="shared" si="0"/>
        <v>108</v>
      </c>
      <c r="I12" s="271">
        <v>7</v>
      </c>
      <c r="J12" s="272">
        <v>7</v>
      </c>
      <c r="K12" s="272">
        <v>108</v>
      </c>
      <c r="L12" s="272">
        <v>108</v>
      </c>
      <c r="M12" s="272" t="s">
        <v>14</v>
      </c>
      <c r="N12" s="273">
        <v>253.4</v>
      </c>
      <c r="O12" s="272">
        <v>299</v>
      </c>
      <c r="P12" s="272">
        <v>768</v>
      </c>
      <c r="Q12" s="272">
        <v>108</v>
      </c>
      <c r="R12" s="272">
        <v>108</v>
      </c>
      <c r="S12" s="272">
        <v>120.1</v>
      </c>
      <c r="T12" s="272">
        <v>312</v>
      </c>
      <c r="V12" s="5">
        <f t="shared" si="1"/>
        <v>108</v>
      </c>
      <c r="W12" s="5">
        <f t="shared" si="2"/>
        <v>108</v>
      </c>
    </row>
    <row r="13" spans="2:23" x14ac:dyDescent="0.25">
      <c r="B13" s="133">
        <v>126</v>
      </c>
      <c r="C13" s="134" t="s">
        <v>15</v>
      </c>
      <c r="D13" s="5">
        <f t="shared" si="0"/>
        <v>126</v>
      </c>
      <c r="I13" s="271">
        <v>8</v>
      </c>
      <c r="J13" s="272">
        <v>5</v>
      </c>
      <c r="K13" s="272">
        <v>126</v>
      </c>
      <c r="L13" s="272">
        <v>126</v>
      </c>
      <c r="M13" s="272" t="s">
        <v>15</v>
      </c>
      <c r="N13" s="273">
        <v>1447.2</v>
      </c>
      <c r="O13" s="272">
        <v>71</v>
      </c>
      <c r="P13" s="272">
        <v>562</v>
      </c>
      <c r="Q13" s="272">
        <v>126</v>
      </c>
      <c r="R13" s="272">
        <v>126</v>
      </c>
      <c r="S13" s="272">
        <v>1447.3</v>
      </c>
      <c r="T13" s="272">
        <v>74</v>
      </c>
      <c r="V13" s="5">
        <f t="shared" si="1"/>
        <v>126</v>
      </c>
      <c r="W13" s="5">
        <f t="shared" si="2"/>
        <v>126</v>
      </c>
    </row>
    <row r="14" spans="2:23" x14ac:dyDescent="0.25">
      <c r="B14" s="133">
        <v>135</v>
      </c>
      <c r="C14" s="134" t="s">
        <v>16</v>
      </c>
      <c r="D14" s="5">
        <f t="shared" si="0"/>
        <v>135</v>
      </c>
      <c r="I14" s="271">
        <v>9</v>
      </c>
      <c r="J14" s="272">
        <v>1</v>
      </c>
      <c r="K14" s="272">
        <v>135</v>
      </c>
      <c r="L14" s="272">
        <v>135</v>
      </c>
      <c r="M14" s="272" t="s">
        <v>16</v>
      </c>
      <c r="N14" s="273">
        <v>1104.7</v>
      </c>
      <c r="O14" s="272">
        <v>99</v>
      </c>
      <c r="P14" s="272">
        <v>124</v>
      </c>
      <c r="Q14" s="272">
        <v>135</v>
      </c>
      <c r="R14" s="272">
        <v>135</v>
      </c>
      <c r="S14" s="272">
        <v>1102.8</v>
      </c>
      <c r="T14" s="272">
        <v>106</v>
      </c>
      <c r="V14" s="5">
        <f t="shared" si="1"/>
        <v>135</v>
      </c>
      <c r="W14" s="5">
        <f t="shared" si="2"/>
        <v>135</v>
      </c>
    </row>
    <row r="15" spans="2:23" x14ac:dyDescent="0.25">
      <c r="B15" s="133">
        <v>171</v>
      </c>
      <c r="C15" s="134" t="s">
        <v>326</v>
      </c>
      <c r="D15" s="5">
        <f t="shared" si="0"/>
        <v>171</v>
      </c>
      <c r="I15" s="271">
        <v>12</v>
      </c>
      <c r="J15" s="272">
        <v>5</v>
      </c>
      <c r="K15" s="272">
        <v>171</v>
      </c>
      <c r="L15" s="272">
        <v>171</v>
      </c>
      <c r="M15" s="272" t="s">
        <v>326</v>
      </c>
      <c r="N15" s="273">
        <v>855.6</v>
      </c>
      <c r="O15" s="272">
        <v>130</v>
      </c>
      <c r="P15" s="272">
        <v>551</v>
      </c>
      <c r="Q15" s="272">
        <v>171</v>
      </c>
      <c r="R15" s="272">
        <v>171</v>
      </c>
      <c r="S15" s="272">
        <v>782.8</v>
      </c>
      <c r="T15" s="272">
        <v>153</v>
      </c>
      <c r="V15" s="5">
        <f t="shared" si="1"/>
        <v>171</v>
      </c>
      <c r="W15" s="5">
        <f t="shared" si="2"/>
        <v>171</v>
      </c>
    </row>
    <row r="16" spans="2:23" x14ac:dyDescent="0.25">
      <c r="B16" s="133">
        <v>225</v>
      </c>
      <c r="C16" s="134" t="s">
        <v>17</v>
      </c>
      <c r="D16" s="5">
        <f t="shared" si="0"/>
        <v>225</v>
      </c>
      <c r="I16" s="271">
        <v>13</v>
      </c>
      <c r="J16" s="272">
        <v>11</v>
      </c>
      <c r="K16" s="272">
        <v>225</v>
      </c>
      <c r="L16" s="272">
        <v>225</v>
      </c>
      <c r="M16" s="272" t="s">
        <v>17</v>
      </c>
      <c r="N16" s="273">
        <v>4534</v>
      </c>
      <c r="O16" s="272">
        <v>20</v>
      </c>
      <c r="P16" s="272">
        <v>11219</v>
      </c>
      <c r="Q16" s="272">
        <v>225</v>
      </c>
      <c r="R16" s="272">
        <v>225</v>
      </c>
      <c r="S16" s="272">
        <v>4608.3</v>
      </c>
      <c r="T16" s="272">
        <v>20</v>
      </c>
      <c r="V16" s="5">
        <f t="shared" si="1"/>
        <v>225</v>
      </c>
      <c r="W16" s="5">
        <f t="shared" si="2"/>
        <v>225</v>
      </c>
    </row>
    <row r="17" spans="2:23" x14ac:dyDescent="0.25">
      <c r="B17" s="133">
        <v>234</v>
      </c>
      <c r="C17" s="134" t="s">
        <v>18</v>
      </c>
      <c r="D17" s="5">
        <f t="shared" si="0"/>
        <v>234</v>
      </c>
      <c r="I17" s="271">
        <v>14</v>
      </c>
      <c r="J17" s="272">
        <v>10</v>
      </c>
      <c r="K17" s="272">
        <v>234</v>
      </c>
      <c r="L17" s="272">
        <v>234</v>
      </c>
      <c r="M17" s="272" t="s">
        <v>18</v>
      </c>
      <c r="N17" s="273">
        <v>1202.2</v>
      </c>
      <c r="O17" s="272">
        <v>85</v>
      </c>
      <c r="P17" s="272">
        <v>10162</v>
      </c>
      <c r="Q17" s="272">
        <v>234</v>
      </c>
      <c r="R17" s="272">
        <v>234</v>
      </c>
      <c r="S17" s="272">
        <v>1072.7</v>
      </c>
      <c r="T17" s="272">
        <v>109</v>
      </c>
      <c r="V17" s="5">
        <f t="shared" si="1"/>
        <v>234</v>
      </c>
      <c r="W17" s="5">
        <f t="shared" si="2"/>
        <v>234</v>
      </c>
    </row>
    <row r="18" spans="2:23" x14ac:dyDescent="0.25">
      <c r="B18" s="133">
        <v>243</v>
      </c>
      <c r="C18" s="134" t="s">
        <v>19</v>
      </c>
      <c r="D18" s="5">
        <f t="shared" si="0"/>
        <v>243</v>
      </c>
      <c r="I18" s="271">
        <v>15</v>
      </c>
      <c r="J18" s="272">
        <v>9</v>
      </c>
      <c r="K18" s="272">
        <v>243</v>
      </c>
      <c r="L18" s="272">
        <v>243</v>
      </c>
      <c r="M18" s="272" t="s">
        <v>19</v>
      </c>
      <c r="N18" s="273">
        <v>217.3</v>
      </c>
      <c r="O18" s="272">
        <v>306</v>
      </c>
      <c r="P18" s="272">
        <v>9122</v>
      </c>
      <c r="Q18" s="272">
        <v>243</v>
      </c>
      <c r="R18" s="272">
        <v>243</v>
      </c>
      <c r="S18" s="272">
        <v>108</v>
      </c>
      <c r="T18" s="272">
        <v>314</v>
      </c>
      <c r="V18" s="5">
        <f t="shared" si="1"/>
        <v>243</v>
      </c>
      <c r="W18" s="5">
        <f t="shared" si="2"/>
        <v>243</v>
      </c>
    </row>
    <row r="19" spans="2:23" x14ac:dyDescent="0.25">
      <c r="B19" s="133">
        <v>261</v>
      </c>
      <c r="C19" s="134" t="s">
        <v>20</v>
      </c>
      <c r="D19" s="5">
        <f t="shared" si="0"/>
        <v>261</v>
      </c>
      <c r="I19" s="271">
        <v>16</v>
      </c>
      <c r="J19" s="272">
        <v>11</v>
      </c>
      <c r="K19" s="272">
        <v>261</v>
      </c>
      <c r="L19" s="272">
        <v>261</v>
      </c>
      <c r="M19" s="272" t="s">
        <v>20</v>
      </c>
      <c r="N19" s="273">
        <v>12753.8</v>
      </c>
      <c r="O19" s="272">
        <v>7</v>
      </c>
      <c r="P19" s="272">
        <v>11223</v>
      </c>
      <c r="Q19" s="272">
        <v>261</v>
      </c>
      <c r="R19" s="272">
        <v>261</v>
      </c>
      <c r="S19" s="272">
        <v>12477.7</v>
      </c>
      <c r="T19" s="272">
        <v>6</v>
      </c>
      <c r="V19" s="5">
        <f t="shared" si="1"/>
        <v>261</v>
      </c>
      <c r="W19" s="5">
        <f t="shared" si="2"/>
        <v>261</v>
      </c>
    </row>
    <row r="20" spans="2:23" x14ac:dyDescent="0.25">
      <c r="B20" s="133">
        <v>279</v>
      </c>
      <c r="C20" s="134" t="s">
        <v>21</v>
      </c>
      <c r="D20" s="5">
        <f t="shared" si="0"/>
        <v>279</v>
      </c>
      <c r="I20" s="271">
        <v>17</v>
      </c>
      <c r="J20" s="272">
        <v>7</v>
      </c>
      <c r="K20" s="272">
        <v>279</v>
      </c>
      <c r="L20" s="272">
        <v>279</v>
      </c>
      <c r="M20" s="272" t="s">
        <v>21</v>
      </c>
      <c r="N20" s="273">
        <v>794.2</v>
      </c>
      <c r="O20" s="272">
        <v>140</v>
      </c>
      <c r="P20" s="272">
        <v>7100</v>
      </c>
      <c r="Q20" s="272">
        <v>279</v>
      </c>
      <c r="R20" s="272">
        <v>279</v>
      </c>
      <c r="S20" s="272">
        <v>783.4</v>
      </c>
      <c r="T20" s="272">
        <v>152</v>
      </c>
      <c r="V20" s="5">
        <f t="shared" si="1"/>
        <v>279</v>
      </c>
      <c r="W20" s="5">
        <f t="shared" si="2"/>
        <v>279</v>
      </c>
    </row>
    <row r="21" spans="2:23" x14ac:dyDescent="0.25">
      <c r="B21" s="133">
        <v>355</v>
      </c>
      <c r="C21" s="134" t="s">
        <v>22</v>
      </c>
      <c r="D21" s="5">
        <f t="shared" si="0"/>
        <v>355</v>
      </c>
      <c r="I21" s="271">
        <v>20</v>
      </c>
      <c r="J21" s="272">
        <v>12</v>
      </c>
      <c r="K21" s="272">
        <v>355</v>
      </c>
      <c r="L21" s="272">
        <v>355</v>
      </c>
      <c r="M21" s="272" t="s">
        <v>22</v>
      </c>
      <c r="N21" s="273">
        <v>281.7</v>
      </c>
      <c r="O21" s="272">
        <v>293</v>
      </c>
      <c r="P21" s="272">
        <v>12229</v>
      </c>
      <c r="Q21" s="272">
        <v>355</v>
      </c>
      <c r="R21" s="272">
        <v>355</v>
      </c>
      <c r="S21" s="272">
        <v>231</v>
      </c>
      <c r="T21" s="272">
        <v>296</v>
      </c>
      <c r="V21" s="5">
        <f t="shared" si="1"/>
        <v>355</v>
      </c>
      <c r="W21" s="5">
        <f t="shared" si="2"/>
        <v>355</v>
      </c>
    </row>
    <row r="22" spans="2:23" x14ac:dyDescent="0.25">
      <c r="B22" s="133">
        <v>387</v>
      </c>
      <c r="C22" s="134" t="s">
        <v>23</v>
      </c>
      <c r="D22" s="5">
        <f t="shared" si="0"/>
        <v>387</v>
      </c>
      <c r="I22" s="271">
        <v>21</v>
      </c>
      <c r="J22" s="272">
        <v>13</v>
      </c>
      <c r="K22" s="272">
        <v>387</v>
      </c>
      <c r="L22" s="272">
        <v>387</v>
      </c>
      <c r="M22" s="272" t="s">
        <v>23</v>
      </c>
      <c r="N22" s="273">
        <v>1452.3</v>
      </c>
      <c r="O22" s="272">
        <v>69</v>
      </c>
      <c r="P22" s="272">
        <v>13298</v>
      </c>
      <c r="Q22" s="272">
        <v>387</v>
      </c>
      <c r="R22" s="272">
        <v>387</v>
      </c>
      <c r="S22" s="272">
        <v>1531.1</v>
      </c>
      <c r="T22" s="272">
        <v>64</v>
      </c>
      <c r="V22" s="5">
        <f t="shared" si="1"/>
        <v>387</v>
      </c>
      <c r="W22" s="5">
        <f t="shared" si="2"/>
        <v>387</v>
      </c>
    </row>
    <row r="23" spans="2:23" x14ac:dyDescent="0.25">
      <c r="B23" s="133">
        <v>414</v>
      </c>
      <c r="C23" s="134" t="s">
        <v>24</v>
      </c>
      <c r="D23" s="5">
        <f t="shared" si="0"/>
        <v>414</v>
      </c>
      <c r="I23" s="271">
        <v>23</v>
      </c>
      <c r="J23" s="272">
        <v>11</v>
      </c>
      <c r="K23" s="272">
        <v>414</v>
      </c>
      <c r="L23" s="272">
        <v>414</v>
      </c>
      <c r="M23" s="272" t="s">
        <v>24</v>
      </c>
      <c r="N23" s="273">
        <v>494.5</v>
      </c>
      <c r="O23" s="272">
        <v>219</v>
      </c>
      <c r="P23" s="272">
        <v>11187</v>
      </c>
      <c r="Q23" s="272">
        <v>414</v>
      </c>
      <c r="R23" s="272">
        <v>414</v>
      </c>
      <c r="S23" s="272">
        <v>505.5</v>
      </c>
      <c r="T23" s="272">
        <v>219</v>
      </c>
      <c r="V23" s="5">
        <f t="shared" si="1"/>
        <v>414</v>
      </c>
      <c r="W23" s="5">
        <f t="shared" si="2"/>
        <v>414</v>
      </c>
    </row>
    <row r="24" spans="2:23" x14ac:dyDescent="0.25">
      <c r="B24" s="133">
        <v>540</v>
      </c>
      <c r="C24" s="134" t="s">
        <v>3</v>
      </c>
      <c r="D24" s="5">
        <f t="shared" si="0"/>
        <v>540</v>
      </c>
      <c r="I24" s="271">
        <v>25</v>
      </c>
      <c r="J24" s="272">
        <v>11</v>
      </c>
      <c r="K24" s="272">
        <v>472</v>
      </c>
      <c r="L24" s="272">
        <v>472</v>
      </c>
      <c r="M24" s="272" t="s">
        <v>25</v>
      </c>
      <c r="N24" s="273">
        <v>1767.4</v>
      </c>
      <c r="O24" s="272">
        <v>52</v>
      </c>
      <c r="P24" s="272">
        <v>11206</v>
      </c>
      <c r="Q24" s="272">
        <v>472</v>
      </c>
      <c r="R24" s="272">
        <v>472</v>
      </c>
      <c r="S24" s="272">
        <v>1853.6</v>
      </c>
      <c r="T24" s="272">
        <v>52</v>
      </c>
      <c r="V24" s="5">
        <f t="shared" si="1"/>
        <v>472</v>
      </c>
      <c r="W24" s="5">
        <f t="shared" si="2"/>
        <v>472</v>
      </c>
    </row>
    <row r="25" spans="2:23" x14ac:dyDescent="0.25">
      <c r="B25" s="133">
        <v>472</v>
      </c>
      <c r="C25" s="134" t="s">
        <v>25</v>
      </c>
      <c r="D25" s="5">
        <f t="shared" si="0"/>
        <v>472</v>
      </c>
      <c r="I25" s="271">
        <v>26</v>
      </c>
      <c r="J25" s="272">
        <v>11</v>
      </c>
      <c r="K25" s="272">
        <v>513</v>
      </c>
      <c r="L25" s="272">
        <v>513</v>
      </c>
      <c r="M25" s="272" t="s">
        <v>26</v>
      </c>
      <c r="N25" s="273">
        <v>341.1</v>
      </c>
      <c r="O25" s="272">
        <v>275</v>
      </c>
      <c r="P25" s="272">
        <v>11177</v>
      </c>
      <c r="Q25" s="272">
        <v>513</v>
      </c>
      <c r="R25" s="272">
        <v>513</v>
      </c>
      <c r="S25" s="272">
        <v>444.3</v>
      </c>
      <c r="T25" s="272">
        <v>243</v>
      </c>
      <c r="V25" s="5">
        <f t="shared" si="1"/>
        <v>513</v>
      </c>
      <c r="W25" s="5">
        <f t="shared" si="2"/>
        <v>513</v>
      </c>
    </row>
    <row r="26" spans="2:23" x14ac:dyDescent="0.25">
      <c r="B26" s="133">
        <v>513</v>
      </c>
      <c r="C26" s="134" t="s">
        <v>26</v>
      </c>
      <c r="D26" s="5">
        <f t="shared" si="0"/>
        <v>513</v>
      </c>
      <c r="I26" s="271">
        <v>27</v>
      </c>
      <c r="J26" s="272">
        <v>7</v>
      </c>
      <c r="K26" s="272">
        <v>540</v>
      </c>
      <c r="L26" s="272">
        <v>540</v>
      </c>
      <c r="M26" s="272" t="s">
        <v>3</v>
      </c>
      <c r="N26" s="273">
        <v>443</v>
      </c>
      <c r="O26" s="272">
        <v>245</v>
      </c>
      <c r="P26" s="272">
        <v>776</v>
      </c>
      <c r="Q26" s="272">
        <v>540</v>
      </c>
      <c r="R26" s="272">
        <v>540</v>
      </c>
      <c r="S26" s="272">
        <v>442.3</v>
      </c>
      <c r="T26" s="272">
        <v>244</v>
      </c>
      <c r="V26" s="5">
        <f t="shared" si="1"/>
        <v>540</v>
      </c>
      <c r="W26" s="5">
        <f t="shared" si="2"/>
        <v>540</v>
      </c>
    </row>
    <row r="27" spans="2:23" x14ac:dyDescent="0.25">
      <c r="B27" s="133">
        <v>549</v>
      </c>
      <c r="C27" s="134" t="s">
        <v>27</v>
      </c>
      <c r="D27" s="5">
        <f t="shared" si="0"/>
        <v>549</v>
      </c>
      <c r="I27" s="271">
        <v>28</v>
      </c>
      <c r="J27" s="272">
        <v>13</v>
      </c>
      <c r="K27" s="272">
        <v>549</v>
      </c>
      <c r="L27" s="272">
        <v>549</v>
      </c>
      <c r="M27" s="272" t="s">
        <v>27</v>
      </c>
      <c r="N27" s="273">
        <v>498.5</v>
      </c>
      <c r="O27" s="272">
        <v>218</v>
      </c>
      <c r="P27" s="272">
        <v>13280</v>
      </c>
      <c r="Q27" s="272">
        <v>549</v>
      </c>
      <c r="R27" s="272">
        <v>549</v>
      </c>
      <c r="S27" s="272">
        <v>484.3</v>
      </c>
      <c r="T27" s="272">
        <v>229</v>
      </c>
      <c r="V27" s="5">
        <f t="shared" si="1"/>
        <v>549</v>
      </c>
      <c r="W27" s="5">
        <f t="shared" si="2"/>
        <v>549</v>
      </c>
    </row>
    <row r="28" spans="2:23" x14ac:dyDescent="0.25">
      <c r="B28" s="133">
        <v>576</v>
      </c>
      <c r="C28" s="134" t="s">
        <v>28</v>
      </c>
      <c r="D28" s="5">
        <f t="shared" si="0"/>
        <v>576</v>
      </c>
      <c r="I28" s="271">
        <v>29</v>
      </c>
      <c r="J28" s="272">
        <v>10</v>
      </c>
      <c r="K28" s="272">
        <v>576</v>
      </c>
      <c r="L28" s="272">
        <v>576</v>
      </c>
      <c r="M28" s="272" t="s">
        <v>28</v>
      </c>
      <c r="N28" s="273">
        <v>466.6</v>
      </c>
      <c r="O28" s="272">
        <v>231</v>
      </c>
      <c r="P28" s="272">
        <v>10147</v>
      </c>
      <c r="Q28" s="272">
        <v>576</v>
      </c>
      <c r="R28" s="272">
        <v>576</v>
      </c>
      <c r="S28" s="272">
        <v>460.6</v>
      </c>
      <c r="T28" s="272">
        <v>235</v>
      </c>
      <c r="V28" s="5">
        <f t="shared" si="1"/>
        <v>576</v>
      </c>
      <c r="W28" s="5">
        <f t="shared" si="2"/>
        <v>576</v>
      </c>
    </row>
    <row r="29" spans="2:23" x14ac:dyDescent="0.25">
      <c r="B29" s="133">
        <v>585</v>
      </c>
      <c r="C29" s="134" t="s">
        <v>29</v>
      </c>
      <c r="D29" s="5">
        <f t="shared" si="0"/>
        <v>585</v>
      </c>
      <c r="I29" s="271">
        <v>30</v>
      </c>
      <c r="J29" s="272">
        <v>9</v>
      </c>
      <c r="K29" s="272">
        <v>585</v>
      </c>
      <c r="L29" s="272">
        <v>585</v>
      </c>
      <c r="M29" s="272" t="s">
        <v>29</v>
      </c>
      <c r="N29" s="273">
        <v>603.70000000000005</v>
      </c>
      <c r="O29" s="272">
        <v>179</v>
      </c>
      <c r="P29" s="272">
        <v>9127</v>
      </c>
      <c r="Q29" s="272">
        <v>585</v>
      </c>
      <c r="R29" s="272">
        <v>585</v>
      </c>
      <c r="S29" s="272">
        <v>695.7</v>
      </c>
      <c r="T29" s="272">
        <v>167</v>
      </c>
      <c r="V29" s="5">
        <f t="shared" si="1"/>
        <v>585</v>
      </c>
      <c r="W29" s="5">
        <f t="shared" si="2"/>
        <v>585</v>
      </c>
    </row>
    <row r="30" spans="2:23" x14ac:dyDescent="0.25">
      <c r="B30" s="133">
        <v>594</v>
      </c>
      <c r="C30" s="134" t="s">
        <v>30</v>
      </c>
      <c r="D30" s="5">
        <f t="shared" si="0"/>
        <v>594</v>
      </c>
      <c r="I30" s="271">
        <v>31</v>
      </c>
      <c r="J30" s="272">
        <v>7</v>
      </c>
      <c r="K30" s="272">
        <v>594</v>
      </c>
      <c r="L30" s="272">
        <v>594</v>
      </c>
      <c r="M30" s="272" t="s">
        <v>30</v>
      </c>
      <c r="N30" s="273">
        <v>705.4</v>
      </c>
      <c r="O30" s="272">
        <v>157</v>
      </c>
      <c r="P30" s="272">
        <v>795</v>
      </c>
      <c r="Q30" s="272">
        <v>594</v>
      </c>
      <c r="R30" s="272">
        <v>594</v>
      </c>
      <c r="S30" s="272">
        <v>606.29999999999995</v>
      </c>
      <c r="T30" s="272">
        <v>190</v>
      </c>
      <c r="V30" s="5">
        <f t="shared" si="1"/>
        <v>594</v>
      </c>
      <c r="W30" s="5">
        <f t="shared" si="2"/>
        <v>594</v>
      </c>
    </row>
    <row r="31" spans="2:23" x14ac:dyDescent="0.25">
      <c r="B31" s="133">
        <v>603</v>
      </c>
      <c r="C31" s="134" t="s">
        <v>31</v>
      </c>
      <c r="D31" s="5">
        <f t="shared" si="0"/>
        <v>603</v>
      </c>
      <c r="I31" s="271">
        <v>32</v>
      </c>
      <c r="J31" s="272">
        <v>9</v>
      </c>
      <c r="K31" s="272">
        <v>603</v>
      </c>
      <c r="L31" s="272">
        <v>603</v>
      </c>
      <c r="M31" s="272" t="s">
        <v>31</v>
      </c>
      <c r="N31" s="273">
        <v>165.1</v>
      </c>
      <c r="O31" s="272">
        <v>319</v>
      </c>
      <c r="P31" s="272">
        <v>9120</v>
      </c>
      <c r="Q31" s="272">
        <v>603</v>
      </c>
      <c r="R31" s="272">
        <v>603</v>
      </c>
      <c r="S31" s="272">
        <v>61</v>
      </c>
      <c r="T31" s="272">
        <v>320</v>
      </c>
      <c r="V31" s="5">
        <f t="shared" si="1"/>
        <v>603</v>
      </c>
      <c r="W31" s="5">
        <f t="shared" si="2"/>
        <v>603</v>
      </c>
    </row>
    <row r="32" spans="2:23" x14ac:dyDescent="0.25">
      <c r="B32" s="133">
        <v>609</v>
      </c>
      <c r="C32" s="134" t="s">
        <v>32</v>
      </c>
      <c r="D32" s="5">
        <f t="shared" si="0"/>
        <v>609</v>
      </c>
      <c r="I32" s="271">
        <v>34</v>
      </c>
      <c r="J32" s="272">
        <v>10</v>
      </c>
      <c r="K32" s="272">
        <v>609</v>
      </c>
      <c r="L32" s="272">
        <v>609</v>
      </c>
      <c r="M32" s="272" t="s">
        <v>32</v>
      </c>
      <c r="N32" s="273">
        <v>1475.6</v>
      </c>
      <c r="O32" s="272">
        <v>67</v>
      </c>
      <c r="P32" s="272">
        <v>10164</v>
      </c>
      <c r="Q32" s="272">
        <v>609</v>
      </c>
      <c r="R32" s="272">
        <v>609</v>
      </c>
      <c r="S32" s="272">
        <v>1498.1</v>
      </c>
      <c r="T32" s="272">
        <v>70</v>
      </c>
      <c r="V32" s="5">
        <f t="shared" si="1"/>
        <v>609</v>
      </c>
      <c r="W32" s="5">
        <f t="shared" si="2"/>
        <v>609</v>
      </c>
    </row>
    <row r="33" spans="2:23" x14ac:dyDescent="0.25">
      <c r="B33" s="133">
        <v>621</v>
      </c>
      <c r="C33" s="134" t="s">
        <v>33</v>
      </c>
      <c r="D33" s="5">
        <f t="shared" si="0"/>
        <v>621</v>
      </c>
      <c r="I33" s="271">
        <v>35</v>
      </c>
      <c r="J33" s="272">
        <v>9</v>
      </c>
      <c r="K33" s="272">
        <v>621</v>
      </c>
      <c r="L33" s="272">
        <v>621</v>
      </c>
      <c r="M33" s="272" t="s">
        <v>33</v>
      </c>
      <c r="N33" s="273">
        <v>3825.6</v>
      </c>
      <c r="O33" s="272">
        <v>22</v>
      </c>
      <c r="P33" s="272">
        <v>9137</v>
      </c>
      <c r="Q33" s="272">
        <v>621</v>
      </c>
      <c r="R33" s="272">
        <v>621</v>
      </c>
      <c r="S33" s="272">
        <v>4199.5</v>
      </c>
      <c r="T33" s="272">
        <v>21</v>
      </c>
      <c r="V33" s="5">
        <f t="shared" si="1"/>
        <v>621</v>
      </c>
      <c r="W33" s="5">
        <f t="shared" si="2"/>
        <v>621</v>
      </c>
    </row>
    <row r="34" spans="2:23" x14ac:dyDescent="0.25">
      <c r="B34" s="133">
        <v>720</v>
      </c>
      <c r="C34" s="134" t="s">
        <v>34</v>
      </c>
      <c r="D34" s="5">
        <f t="shared" si="0"/>
        <v>720</v>
      </c>
      <c r="I34" s="271">
        <v>92</v>
      </c>
      <c r="J34" s="272">
        <v>11</v>
      </c>
      <c r="K34" s="272">
        <v>720</v>
      </c>
      <c r="L34" s="272">
        <v>720</v>
      </c>
      <c r="M34" s="272" t="s">
        <v>34</v>
      </c>
      <c r="N34" s="273">
        <v>2662.4</v>
      </c>
      <c r="O34" s="272">
        <v>35</v>
      </c>
      <c r="P34" s="272">
        <v>11213</v>
      </c>
      <c r="Q34" s="272">
        <v>720</v>
      </c>
      <c r="R34" s="272">
        <v>720</v>
      </c>
      <c r="S34" s="272">
        <v>2713.4</v>
      </c>
      <c r="T34" s="272">
        <v>36</v>
      </c>
      <c r="V34" s="5">
        <f t="shared" si="1"/>
        <v>720</v>
      </c>
      <c r="W34" s="5">
        <f t="shared" si="2"/>
        <v>720</v>
      </c>
    </row>
    <row r="35" spans="2:23" x14ac:dyDescent="0.25">
      <c r="B35" s="133">
        <v>729</v>
      </c>
      <c r="C35" s="134" t="s">
        <v>35</v>
      </c>
      <c r="D35" s="5">
        <f t="shared" si="0"/>
        <v>729</v>
      </c>
      <c r="I35" s="271">
        <v>38</v>
      </c>
      <c r="J35" s="272">
        <v>11</v>
      </c>
      <c r="K35" s="272">
        <v>729</v>
      </c>
      <c r="L35" s="272">
        <v>729</v>
      </c>
      <c r="M35" s="272" t="s">
        <v>35</v>
      </c>
      <c r="N35" s="273">
        <v>1984</v>
      </c>
      <c r="O35" s="272">
        <v>45</v>
      </c>
      <c r="P35" s="272">
        <v>11209</v>
      </c>
      <c r="Q35" s="272">
        <v>729</v>
      </c>
      <c r="R35" s="272">
        <v>729</v>
      </c>
      <c r="S35" s="272">
        <v>1926.9</v>
      </c>
      <c r="T35" s="272">
        <v>50</v>
      </c>
      <c r="V35" s="5">
        <f t="shared" si="1"/>
        <v>729</v>
      </c>
      <c r="W35" s="5">
        <f t="shared" si="2"/>
        <v>729</v>
      </c>
    </row>
    <row r="36" spans="2:23" x14ac:dyDescent="0.25">
      <c r="B36" s="133">
        <v>747</v>
      </c>
      <c r="C36" s="134" t="s">
        <v>36</v>
      </c>
      <c r="D36" s="5">
        <f t="shared" si="0"/>
        <v>747</v>
      </c>
      <c r="I36" s="271">
        <v>40</v>
      </c>
      <c r="J36" s="272">
        <v>12</v>
      </c>
      <c r="K36" s="272">
        <v>747</v>
      </c>
      <c r="L36" s="272">
        <v>747</v>
      </c>
      <c r="M36" s="272" t="s">
        <v>36</v>
      </c>
      <c r="N36" s="273">
        <v>546.70000000000005</v>
      </c>
      <c r="O36" s="272">
        <v>201</v>
      </c>
      <c r="P36" s="272">
        <v>12240</v>
      </c>
      <c r="Q36" s="272">
        <v>747</v>
      </c>
      <c r="R36" s="272">
        <v>747</v>
      </c>
      <c r="S36" s="272">
        <v>550.70000000000005</v>
      </c>
      <c r="T36" s="272">
        <v>207</v>
      </c>
      <c r="V36" s="5">
        <f t="shared" si="1"/>
        <v>747</v>
      </c>
      <c r="W36" s="5">
        <f t="shared" si="2"/>
        <v>747</v>
      </c>
    </row>
    <row r="37" spans="2:23" x14ac:dyDescent="0.25">
      <c r="B37" s="133">
        <v>1917</v>
      </c>
      <c r="C37" s="134" t="s">
        <v>37</v>
      </c>
      <c r="D37" s="5">
        <f t="shared" si="0"/>
        <v>1917</v>
      </c>
      <c r="I37" s="271">
        <v>95</v>
      </c>
      <c r="J37" s="272">
        <v>13</v>
      </c>
      <c r="K37" s="272">
        <v>1917</v>
      </c>
      <c r="L37" s="272">
        <v>1917</v>
      </c>
      <c r="M37" s="272" t="s">
        <v>37</v>
      </c>
      <c r="N37" s="273">
        <v>387.2</v>
      </c>
      <c r="O37" s="272">
        <v>262</v>
      </c>
      <c r="P37" s="272">
        <v>13272</v>
      </c>
      <c r="Q37" s="272">
        <v>1917</v>
      </c>
      <c r="R37" s="272">
        <v>1917</v>
      </c>
      <c r="S37" s="272">
        <v>389.4</v>
      </c>
      <c r="T37" s="272">
        <v>256</v>
      </c>
      <c r="V37" s="5">
        <f t="shared" si="1"/>
        <v>1917</v>
      </c>
      <c r="W37" s="5">
        <f t="shared" si="2"/>
        <v>1917</v>
      </c>
    </row>
    <row r="38" spans="2:23" x14ac:dyDescent="0.25">
      <c r="B38" s="133">
        <v>846</v>
      </c>
      <c r="C38" s="134" t="s">
        <v>396</v>
      </c>
      <c r="D38" s="5">
        <f t="shared" si="0"/>
        <v>846</v>
      </c>
      <c r="I38" s="271">
        <v>43</v>
      </c>
      <c r="J38" s="272">
        <v>7</v>
      </c>
      <c r="K38" s="272">
        <v>846</v>
      </c>
      <c r="L38" s="272">
        <v>846</v>
      </c>
      <c r="M38" s="272" t="s">
        <v>396</v>
      </c>
      <c r="N38" s="273">
        <v>518.4</v>
      </c>
      <c r="O38" s="272">
        <v>213</v>
      </c>
      <c r="P38" s="272">
        <v>781</v>
      </c>
      <c r="Q38" s="272">
        <v>846</v>
      </c>
      <c r="R38" s="272">
        <v>846</v>
      </c>
      <c r="S38" s="272">
        <v>540.4</v>
      </c>
      <c r="T38" s="272">
        <v>209</v>
      </c>
      <c r="V38" s="5">
        <f t="shared" si="1"/>
        <v>846</v>
      </c>
      <c r="W38" s="5">
        <f t="shared" si="2"/>
        <v>846</v>
      </c>
    </row>
    <row r="39" spans="2:23" x14ac:dyDescent="0.25">
      <c r="B39" s="133">
        <v>882</v>
      </c>
      <c r="C39" s="134" t="s">
        <v>38</v>
      </c>
      <c r="D39" s="5">
        <f t="shared" si="0"/>
        <v>882</v>
      </c>
      <c r="I39" s="271">
        <v>44</v>
      </c>
      <c r="J39" s="272">
        <v>15</v>
      </c>
      <c r="K39" s="272">
        <v>882</v>
      </c>
      <c r="L39" s="272">
        <v>882</v>
      </c>
      <c r="M39" s="272" t="s">
        <v>38</v>
      </c>
      <c r="N39" s="273">
        <v>3673.1</v>
      </c>
      <c r="O39" s="272">
        <v>23</v>
      </c>
      <c r="P39" s="272">
        <v>15333</v>
      </c>
      <c r="Q39" s="272">
        <v>882</v>
      </c>
      <c r="R39" s="272">
        <v>882</v>
      </c>
      <c r="S39" s="272">
        <v>3024.6</v>
      </c>
      <c r="T39" s="272">
        <v>34</v>
      </c>
      <c r="V39" s="5">
        <f t="shared" si="1"/>
        <v>882</v>
      </c>
      <c r="W39" s="5">
        <f t="shared" si="2"/>
        <v>882</v>
      </c>
    </row>
    <row r="40" spans="2:23" x14ac:dyDescent="0.25">
      <c r="B40" s="133">
        <v>916</v>
      </c>
      <c r="C40" s="134" t="s">
        <v>4</v>
      </c>
      <c r="D40" s="5">
        <f t="shared" si="0"/>
        <v>916</v>
      </c>
      <c r="I40" s="271">
        <v>46</v>
      </c>
      <c r="J40" s="272">
        <v>7</v>
      </c>
      <c r="K40" s="272">
        <v>916</v>
      </c>
      <c r="L40" s="272">
        <v>916</v>
      </c>
      <c r="M40" s="272" t="s">
        <v>4</v>
      </c>
      <c r="N40" s="273">
        <v>277.10000000000002</v>
      </c>
      <c r="O40" s="272">
        <v>294</v>
      </c>
      <c r="P40" s="272">
        <v>770</v>
      </c>
      <c r="Q40" s="272">
        <v>916</v>
      </c>
      <c r="R40" s="272">
        <v>916</v>
      </c>
      <c r="S40" s="272">
        <v>140.5</v>
      </c>
      <c r="T40" s="272">
        <v>307</v>
      </c>
      <c r="V40" s="5">
        <f t="shared" si="1"/>
        <v>916</v>
      </c>
      <c r="W40" s="5">
        <f t="shared" si="2"/>
        <v>916</v>
      </c>
    </row>
    <row r="41" spans="2:23" x14ac:dyDescent="0.25">
      <c r="B41" s="133">
        <v>914</v>
      </c>
      <c r="C41" s="134" t="s">
        <v>5</v>
      </c>
      <c r="D41" s="5">
        <f t="shared" si="0"/>
        <v>914</v>
      </c>
      <c r="I41" s="271">
        <v>47</v>
      </c>
      <c r="J41" s="272">
        <v>9</v>
      </c>
      <c r="K41" s="272">
        <v>918</v>
      </c>
      <c r="L41" s="272">
        <v>918</v>
      </c>
      <c r="M41" s="272" t="s">
        <v>39</v>
      </c>
      <c r="N41" s="273">
        <v>350.6</v>
      </c>
      <c r="O41" s="272">
        <v>273</v>
      </c>
      <c r="P41" s="272">
        <v>9123</v>
      </c>
      <c r="Q41" s="272">
        <v>918</v>
      </c>
      <c r="R41" s="272">
        <v>918</v>
      </c>
      <c r="S41" s="272">
        <v>384.7</v>
      </c>
      <c r="T41" s="272">
        <v>259</v>
      </c>
      <c r="V41" s="5">
        <f t="shared" si="1"/>
        <v>918</v>
      </c>
      <c r="W41" s="5">
        <f t="shared" si="2"/>
        <v>918</v>
      </c>
    </row>
    <row r="42" spans="2:23" x14ac:dyDescent="0.25">
      <c r="B42" s="133">
        <v>918</v>
      </c>
      <c r="C42" s="134" t="s">
        <v>39</v>
      </c>
      <c r="D42" s="5">
        <f t="shared" si="0"/>
        <v>918</v>
      </c>
      <c r="I42" s="271">
        <v>45</v>
      </c>
      <c r="J42" s="272">
        <v>13</v>
      </c>
      <c r="K42" s="272">
        <v>914</v>
      </c>
      <c r="L42" s="272">
        <v>914</v>
      </c>
      <c r="M42" s="272" t="s">
        <v>5</v>
      </c>
      <c r="N42" s="273">
        <v>419.4</v>
      </c>
      <c r="O42" s="272">
        <v>252</v>
      </c>
      <c r="P42" s="272">
        <v>13276</v>
      </c>
      <c r="Q42" s="272">
        <v>914</v>
      </c>
      <c r="R42" s="272">
        <v>914</v>
      </c>
      <c r="S42" s="272">
        <v>1932.2</v>
      </c>
      <c r="T42" s="272">
        <v>49</v>
      </c>
      <c r="V42" s="5">
        <f t="shared" si="1"/>
        <v>914</v>
      </c>
      <c r="W42" s="5">
        <f t="shared" si="2"/>
        <v>914</v>
      </c>
    </row>
    <row r="43" spans="2:23" x14ac:dyDescent="0.25">
      <c r="B43" s="133">
        <v>936</v>
      </c>
      <c r="C43" s="134" t="s">
        <v>40</v>
      </c>
      <c r="D43" s="5">
        <f t="shared" si="0"/>
        <v>936</v>
      </c>
      <c r="I43" s="271">
        <v>48</v>
      </c>
      <c r="J43" s="272">
        <v>9</v>
      </c>
      <c r="K43" s="272">
        <v>936</v>
      </c>
      <c r="L43" s="272">
        <v>936</v>
      </c>
      <c r="M43" s="272" t="s">
        <v>40</v>
      </c>
      <c r="N43" s="273">
        <v>808.3</v>
      </c>
      <c r="O43" s="272">
        <v>136</v>
      </c>
      <c r="P43" s="272">
        <v>9130</v>
      </c>
      <c r="Q43" s="272">
        <v>936</v>
      </c>
      <c r="R43" s="272">
        <v>936</v>
      </c>
      <c r="S43" s="272">
        <v>888</v>
      </c>
      <c r="T43" s="272">
        <v>133</v>
      </c>
      <c r="V43" s="5">
        <f t="shared" si="1"/>
        <v>936</v>
      </c>
      <c r="W43" s="5">
        <f t="shared" si="2"/>
        <v>936</v>
      </c>
    </row>
    <row r="44" spans="2:23" x14ac:dyDescent="0.25">
      <c r="B44" s="133">
        <v>977</v>
      </c>
      <c r="C44" s="134" t="s">
        <v>41</v>
      </c>
      <c r="D44" s="5">
        <f t="shared" si="0"/>
        <v>977</v>
      </c>
      <c r="I44" s="271">
        <v>49</v>
      </c>
      <c r="J44" s="272">
        <v>15</v>
      </c>
      <c r="K44" s="272">
        <v>977</v>
      </c>
      <c r="L44" s="272">
        <v>977</v>
      </c>
      <c r="M44" s="272" t="s">
        <v>41</v>
      </c>
      <c r="N44" s="273">
        <v>546.70000000000005</v>
      </c>
      <c r="O44" s="272">
        <v>201</v>
      </c>
      <c r="P44" s="272">
        <v>15317</v>
      </c>
      <c r="Q44" s="272">
        <v>977</v>
      </c>
      <c r="R44" s="272">
        <v>977</v>
      </c>
      <c r="S44" s="272">
        <v>964</v>
      </c>
      <c r="T44" s="272">
        <v>121</v>
      </c>
      <c r="V44" s="5">
        <f t="shared" si="1"/>
        <v>977</v>
      </c>
      <c r="W44" s="5">
        <f t="shared" si="2"/>
        <v>977</v>
      </c>
    </row>
    <row r="45" spans="2:23" x14ac:dyDescent="0.25">
      <c r="B45" s="133">
        <v>981</v>
      </c>
      <c r="C45" s="134" t="s">
        <v>42</v>
      </c>
      <c r="D45" s="5">
        <f t="shared" si="0"/>
        <v>981</v>
      </c>
      <c r="I45" s="271">
        <v>50</v>
      </c>
      <c r="J45" s="272">
        <v>11</v>
      </c>
      <c r="K45" s="272">
        <v>981</v>
      </c>
      <c r="L45" s="272">
        <v>981</v>
      </c>
      <c r="M45" s="272" t="s">
        <v>42</v>
      </c>
      <c r="N45" s="273">
        <v>1927.2</v>
      </c>
      <c r="O45" s="272">
        <v>48</v>
      </c>
      <c r="P45" s="272">
        <v>11208</v>
      </c>
      <c r="Q45" s="272">
        <v>981</v>
      </c>
      <c r="R45" s="272">
        <v>981</v>
      </c>
      <c r="S45" s="272">
        <v>2195.8000000000002</v>
      </c>
      <c r="T45" s="272">
        <v>43</v>
      </c>
      <c r="V45" s="5">
        <f t="shared" si="1"/>
        <v>981</v>
      </c>
      <c r="W45" s="5">
        <f t="shared" si="2"/>
        <v>981</v>
      </c>
    </row>
    <row r="46" spans="2:23" x14ac:dyDescent="0.25">
      <c r="B46" s="133">
        <v>999</v>
      </c>
      <c r="C46" s="134" t="s">
        <v>43</v>
      </c>
      <c r="D46" s="5">
        <f t="shared" si="0"/>
        <v>999</v>
      </c>
      <c r="I46" s="271">
        <v>51</v>
      </c>
      <c r="J46" s="272">
        <v>11</v>
      </c>
      <c r="K46" s="272">
        <v>999</v>
      </c>
      <c r="L46" s="272">
        <v>999</v>
      </c>
      <c r="M46" s="272" t="s">
        <v>43</v>
      </c>
      <c r="N46" s="273">
        <v>1549.1</v>
      </c>
      <c r="O46" s="272">
        <v>61</v>
      </c>
      <c r="P46" s="272">
        <v>11203</v>
      </c>
      <c r="Q46" s="272">
        <v>999</v>
      </c>
      <c r="R46" s="272">
        <v>999</v>
      </c>
      <c r="S46" s="272">
        <v>1531.4</v>
      </c>
      <c r="T46" s="272">
        <v>63</v>
      </c>
      <c r="V46" s="5">
        <f t="shared" si="1"/>
        <v>999</v>
      </c>
      <c r="W46" s="5">
        <f t="shared" si="2"/>
        <v>999</v>
      </c>
    </row>
    <row r="47" spans="2:23" x14ac:dyDescent="0.25">
      <c r="B47" s="133">
        <v>1044</v>
      </c>
      <c r="C47" s="134" t="s">
        <v>44</v>
      </c>
      <c r="D47" s="5">
        <f t="shared" si="0"/>
        <v>1044</v>
      </c>
      <c r="I47" s="271">
        <v>55</v>
      </c>
      <c r="J47" s="272">
        <v>7</v>
      </c>
      <c r="K47" s="272">
        <v>1044</v>
      </c>
      <c r="L47" s="272">
        <v>1044</v>
      </c>
      <c r="M47" s="272" t="s">
        <v>44</v>
      </c>
      <c r="N47" s="273">
        <v>5464.8</v>
      </c>
      <c r="O47" s="272">
        <v>16</v>
      </c>
      <c r="P47" s="272">
        <v>7118</v>
      </c>
      <c r="Q47" s="272">
        <v>1044</v>
      </c>
      <c r="R47" s="272">
        <v>1044</v>
      </c>
      <c r="S47" s="272">
        <v>5688.4</v>
      </c>
      <c r="T47" s="272">
        <v>15</v>
      </c>
      <c r="V47" s="5">
        <f t="shared" si="1"/>
        <v>1044</v>
      </c>
      <c r="W47" s="5">
        <f t="shared" si="2"/>
        <v>1044</v>
      </c>
    </row>
    <row r="48" spans="2:23" x14ac:dyDescent="0.25">
      <c r="B48" s="133">
        <v>1053</v>
      </c>
      <c r="C48" s="134" t="s">
        <v>45</v>
      </c>
      <c r="D48" s="5">
        <f t="shared" si="0"/>
        <v>1053</v>
      </c>
      <c r="I48" s="271">
        <v>53</v>
      </c>
      <c r="J48" s="272">
        <v>10</v>
      </c>
      <c r="K48" s="272">
        <v>1053</v>
      </c>
      <c r="L48" s="272">
        <v>1053</v>
      </c>
      <c r="M48" s="272" t="s">
        <v>45</v>
      </c>
      <c r="N48" s="273">
        <v>16120.7</v>
      </c>
      <c r="O48" s="272">
        <v>2</v>
      </c>
      <c r="P48" s="272">
        <v>10172</v>
      </c>
      <c r="Q48" s="272">
        <v>1053</v>
      </c>
      <c r="R48" s="272">
        <v>1053</v>
      </c>
      <c r="S48" s="272">
        <v>14567.2</v>
      </c>
      <c r="T48" s="272">
        <v>3</v>
      </c>
      <c r="V48" s="5">
        <f t="shared" si="1"/>
        <v>1053</v>
      </c>
      <c r="W48" s="5">
        <f t="shared" si="2"/>
        <v>1053</v>
      </c>
    </row>
    <row r="49" spans="2:23" x14ac:dyDescent="0.25">
      <c r="B49" s="133">
        <v>1062</v>
      </c>
      <c r="C49" s="134" t="s">
        <v>46</v>
      </c>
      <c r="D49" s="5">
        <f t="shared" si="0"/>
        <v>1062</v>
      </c>
      <c r="I49" s="271">
        <v>54</v>
      </c>
      <c r="J49" s="272">
        <v>10</v>
      </c>
      <c r="K49" s="272">
        <v>1062</v>
      </c>
      <c r="L49" s="272">
        <v>1062</v>
      </c>
      <c r="M49" s="272" t="s">
        <v>46</v>
      </c>
      <c r="N49" s="273">
        <v>1131.2</v>
      </c>
      <c r="O49" s="272">
        <v>95</v>
      </c>
      <c r="P49" s="272">
        <v>10160</v>
      </c>
      <c r="Q49" s="272">
        <v>1062</v>
      </c>
      <c r="R49" s="272">
        <v>1062</v>
      </c>
      <c r="S49" s="272">
        <v>1298.5999999999999</v>
      </c>
      <c r="T49" s="272">
        <v>86</v>
      </c>
      <c r="V49" s="5">
        <f t="shared" si="1"/>
        <v>1062</v>
      </c>
      <c r="W49" s="5">
        <f t="shared" si="2"/>
        <v>1062</v>
      </c>
    </row>
    <row r="50" spans="2:23" x14ac:dyDescent="0.25">
      <c r="B50" s="133">
        <v>1071</v>
      </c>
      <c r="C50" s="134" t="s">
        <v>47</v>
      </c>
      <c r="D50" s="5">
        <f t="shared" si="0"/>
        <v>1071</v>
      </c>
      <c r="I50" s="271">
        <v>56</v>
      </c>
      <c r="J50" s="272">
        <v>15</v>
      </c>
      <c r="K50" s="272">
        <v>1071</v>
      </c>
      <c r="L50" s="272">
        <v>1071</v>
      </c>
      <c r="M50" s="272" t="s">
        <v>47</v>
      </c>
      <c r="N50" s="273">
        <v>1264.0999999999999</v>
      </c>
      <c r="O50" s="272">
        <v>83</v>
      </c>
      <c r="P50" s="272">
        <v>15327</v>
      </c>
      <c r="Q50" s="272">
        <v>1071</v>
      </c>
      <c r="R50" s="272">
        <v>1071</v>
      </c>
      <c r="S50" s="272">
        <v>1171.9000000000001</v>
      </c>
      <c r="T50" s="272">
        <v>97</v>
      </c>
      <c r="V50" s="5">
        <f t="shared" si="1"/>
        <v>1071</v>
      </c>
      <c r="W50" s="5">
        <f t="shared" si="2"/>
        <v>1071</v>
      </c>
    </row>
    <row r="51" spans="2:23" x14ac:dyDescent="0.25">
      <c r="B51" s="133">
        <v>1089</v>
      </c>
      <c r="C51" s="134" t="s">
        <v>48</v>
      </c>
      <c r="D51" s="5">
        <f t="shared" si="0"/>
        <v>1089</v>
      </c>
      <c r="I51" s="271">
        <v>58</v>
      </c>
      <c r="J51" s="272">
        <v>10</v>
      </c>
      <c r="K51" s="272">
        <v>1089</v>
      </c>
      <c r="L51" s="272">
        <v>1089</v>
      </c>
      <c r="M51" s="272" t="s">
        <v>48</v>
      </c>
      <c r="N51" s="273">
        <v>411.3</v>
      </c>
      <c r="O51" s="272">
        <v>255</v>
      </c>
      <c r="P51" s="272">
        <v>10145</v>
      </c>
      <c r="Q51" s="272">
        <v>1089</v>
      </c>
      <c r="R51" s="272">
        <v>1089</v>
      </c>
      <c r="S51" s="272">
        <v>372.4</v>
      </c>
      <c r="T51" s="272">
        <v>264</v>
      </c>
      <c r="V51" s="5">
        <f t="shared" si="1"/>
        <v>1089</v>
      </c>
      <c r="W51" s="5">
        <f t="shared" si="2"/>
        <v>1089</v>
      </c>
    </row>
    <row r="52" spans="2:23" x14ac:dyDescent="0.25">
      <c r="B52" s="133">
        <v>1080</v>
      </c>
      <c r="C52" s="134" t="s">
        <v>327</v>
      </c>
      <c r="D52" s="5">
        <f t="shared" si="0"/>
        <v>1080</v>
      </c>
      <c r="I52" s="271">
        <v>57</v>
      </c>
      <c r="J52" s="272">
        <v>1</v>
      </c>
      <c r="K52" s="272">
        <v>1080</v>
      </c>
      <c r="L52" s="272">
        <v>1080</v>
      </c>
      <c r="M52" s="272" t="s">
        <v>327</v>
      </c>
      <c r="N52" s="273">
        <v>456.1</v>
      </c>
      <c r="O52" s="272">
        <v>233</v>
      </c>
      <c r="P52" s="272">
        <v>115</v>
      </c>
      <c r="Q52" s="272">
        <v>1080</v>
      </c>
      <c r="R52" s="272">
        <v>1080</v>
      </c>
      <c r="S52" s="272">
        <v>445.2</v>
      </c>
      <c r="T52" s="272">
        <v>241</v>
      </c>
      <c r="V52" s="5">
        <f t="shared" si="1"/>
        <v>1080</v>
      </c>
      <c r="W52" s="5">
        <f t="shared" si="2"/>
        <v>1080</v>
      </c>
    </row>
    <row r="53" spans="2:23" x14ac:dyDescent="0.25">
      <c r="B53" s="133">
        <v>1082</v>
      </c>
      <c r="C53" s="134" t="s">
        <v>296</v>
      </c>
      <c r="D53" s="5">
        <f t="shared" si="0"/>
        <v>1082</v>
      </c>
      <c r="I53" s="271">
        <v>206</v>
      </c>
      <c r="J53" s="272">
        <v>9</v>
      </c>
      <c r="K53" s="272">
        <v>1082</v>
      </c>
      <c r="L53" s="272">
        <v>1082</v>
      </c>
      <c r="M53" s="272" t="s">
        <v>296</v>
      </c>
      <c r="N53" s="273">
        <v>1460.4</v>
      </c>
      <c r="O53" s="272">
        <v>68</v>
      </c>
      <c r="P53" s="272">
        <v>9134</v>
      </c>
      <c r="Q53" s="272">
        <v>1082</v>
      </c>
      <c r="R53" s="272">
        <v>1082</v>
      </c>
      <c r="S53" s="272">
        <v>1504.2</v>
      </c>
      <c r="T53" s="272">
        <v>69</v>
      </c>
      <c r="V53" s="5">
        <f t="shared" si="1"/>
        <v>1082</v>
      </c>
      <c r="W53" s="5">
        <f t="shared" si="2"/>
        <v>1082</v>
      </c>
    </row>
    <row r="54" spans="2:23" x14ac:dyDescent="0.25">
      <c r="B54" s="133">
        <v>1093</v>
      </c>
      <c r="C54" s="134" t="s">
        <v>49</v>
      </c>
      <c r="D54" s="5">
        <f t="shared" si="0"/>
        <v>1093</v>
      </c>
      <c r="I54" s="271">
        <v>59</v>
      </c>
      <c r="J54" s="272">
        <v>13</v>
      </c>
      <c r="K54" s="272">
        <v>1093</v>
      </c>
      <c r="L54" s="272">
        <v>1093</v>
      </c>
      <c r="M54" s="272" t="s">
        <v>49</v>
      </c>
      <c r="N54" s="273">
        <v>601.5</v>
      </c>
      <c r="O54" s="272">
        <v>181</v>
      </c>
      <c r="P54" s="272">
        <v>13285</v>
      </c>
      <c r="Q54" s="272">
        <v>1093</v>
      </c>
      <c r="R54" s="272">
        <v>1093</v>
      </c>
      <c r="S54" s="272">
        <v>600.9</v>
      </c>
      <c r="T54" s="272">
        <v>193</v>
      </c>
      <c r="V54" s="5">
        <f t="shared" si="1"/>
        <v>1093</v>
      </c>
      <c r="W54" s="5">
        <f t="shared" si="2"/>
        <v>1093</v>
      </c>
    </row>
    <row r="55" spans="2:23" x14ac:dyDescent="0.25">
      <c r="B55" s="133">
        <v>1079</v>
      </c>
      <c r="C55" s="134" t="s">
        <v>50</v>
      </c>
      <c r="D55" s="5">
        <f t="shared" si="0"/>
        <v>1079</v>
      </c>
      <c r="I55" s="271">
        <v>52</v>
      </c>
      <c r="J55" s="272">
        <v>15</v>
      </c>
      <c r="K55" s="272">
        <v>1079</v>
      </c>
      <c r="L55" s="272">
        <v>1079</v>
      </c>
      <c r="M55" s="272" t="s">
        <v>50</v>
      </c>
      <c r="N55" s="273">
        <v>844.8</v>
      </c>
      <c r="O55" s="272">
        <v>132</v>
      </c>
      <c r="P55" s="272">
        <v>15321</v>
      </c>
      <c r="Q55" s="272">
        <v>1079</v>
      </c>
      <c r="R55" s="272">
        <v>1079</v>
      </c>
      <c r="S55" s="272">
        <v>1256.4000000000001</v>
      </c>
      <c r="T55" s="272">
        <v>89</v>
      </c>
      <c r="V55" s="5">
        <f t="shared" si="1"/>
        <v>1079</v>
      </c>
      <c r="W55" s="5">
        <f t="shared" si="2"/>
        <v>1079</v>
      </c>
    </row>
    <row r="56" spans="2:23" x14ac:dyDescent="0.25">
      <c r="B56" s="133">
        <v>1095</v>
      </c>
      <c r="C56" s="134" t="s">
        <v>51</v>
      </c>
      <c r="D56" s="5">
        <f t="shared" si="0"/>
        <v>1095</v>
      </c>
      <c r="I56" s="271">
        <v>60</v>
      </c>
      <c r="J56" s="272">
        <v>12</v>
      </c>
      <c r="K56" s="272">
        <v>1095</v>
      </c>
      <c r="L56" s="272">
        <v>1095</v>
      </c>
      <c r="M56" s="272" t="s">
        <v>51</v>
      </c>
      <c r="N56" s="273">
        <v>732.8</v>
      </c>
      <c r="O56" s="272">
        <v>152</v>
      </c>
      <c r="P56" s="272">
        <v>12248</v>
      </c>
      <c r="Q56" s="272">
        <v>1095</v>
      </c>
      <c r="R56" s="272">
        <v>1095</v>
      </c>
      <c r="S56" s="272">
        <v>743</v>
      </c>
      <c r="T56" s="272">
        <v>157</v>
      </c>
      <c r="V56" s="5">
        <f t="shared" si="1"/>
        <v>1095</v>
      </c>
      <c r="W56" s="5">
        <f t="shared" si="2"/>
        <v>1095</v>
      </c>
    </row>
    <row r="57" spans="2:23" x14ac:dyDescent="0.25">
      <c r="B57" s="133">
        <v>4772</v>
      </c>
      <c r="C57" s="134" t="s">
        <v>52</v>
      </c>
      <c r="D57" s="5">
        <f t="shared" si="0"/>
        <v>4772</v>
      </c>
      <c r="I57" s="271">
        <v>210</v>
      </c>
      <c r="J57" s="272">
        <v>7</v>
      </c>
      <c r="K57" s="272">
        <v>4772</v>
      </c>
      <c r="L57" s="272">
        <v>4772</v>
      </c>
      <c r="M57" s="272" t="s">
        <v>52</v>
      </c>
      <c r="N57" s="273">
        <v>766.6</v>
      </c>
      <c r="O57" s="272">
        <v>145</v>
      </c>
      <c r="P57" s="272">
        <v>799</v>
      </c>
      <c r="Q57" s="272">
        <v>4772</v>
      </c>
      <c r="R57" s="272">
        <v>4772</v>
      </c>
      <c r="S57" s="272">
        <v>717.4</v>
      </c>
      <c r="T57" s="272">
        <v>162</v>
      </c>
      <c r="V57" s="5">
        <f t="shared" si="1"/>
        <v>4772</v>
      </c>
      <c r="W57" s="5">
        <f t="shared" si="2"/>
        <v>4772</v>
      </c>
    </row>
    <row r="58" spans="2:23" x14ac:dyDescent="0.25">
      <c r="B58" s="133">
        <v>1107</v>
      </c>
      <c r="C58" s="134" t="s">
        <v>53</v>
      </c>
      <c r="D58" s="5">
        <f t="shared" si="0"/>
        <v>1107</v>
      </c>
      <c r="I58" s="271">
        <v>61</v>
      </c>
      <c r="J58" s="272">
        <v>15</v>
      </c>
      <c r="K58" s="272">
        <v>1107</v>
      </c>
      <c r="L58" s="272">
        <v>1107</v>
      </c>
      <c r="M58" s="272" t="s">
        <v>53</v>
      </c>
      <c r="N58" s="273">
        <v>1322.6</v>
      </c>
      <c r="O58" s="272">
        <v>81</v>
      </c>
      <c r="P58" s="272">
        <v>15326</v>
      </c>
      <c r="Q58" s="272">
        <v>1107</v>
      </c>
      <c r="R58" s="272">
        <v>1107</v>
      </c>
      <c r="S58" s="272">
        <v>1258.8</v>
      </c>
      <c r="T58" s="272">
        <v>88</v>
      </c>
      <c r="V58" s="5">
        <f t="shared" si="1"/>
        <v>1107</v>
      </c>
      <c r="W58" s="5">
        <f t="shared" si="2"/>
        <v>1107</v>
      </c>
    </row>
    <row r="59" spans="2:23" x14ac:dyDescent="0.25">
      <c r="B59" s="133">
        <v>1116</v>
      </c>
      <c r="C59" s="134" t="s">
        <v>54</v>
      </c>
      <c r="D59" s="5">
        <f t="shared" si="0"/>
        <v>1116</v>
      </c>
      <c r="I59" s="271">
        <v>62</v>
      </c>
      <c r="J59" s="272">
        <v>7</v>
      </c>
      <c r="K59" s="272">
        <v>1116</v>
      </c>
      <c r="L59" s="272">
        <v>1116</v>
      </c>
      <c r="M59" s="272" t="s">
        <v>54</v>
      </c>
      <c r="N59" s="273">
        <v>1420.8</v>
      </c>
      <c r="O59" s="272">
        <v>73</v>
      </c>
      <c r="P59" s="272">
        <v>7113</v>
      </c>
      <c r="Q59" s="272">
        <v>1116</v>
      </c>
      <c r="R59" s="272">
        <v>1116</v>
      </c>
      <c r="S59" s="272">
        <v>1335.3</v>
      </c>
      <c r="T59" s="272">
        <v>82</v>
      </c>
      <c r="V59" s="5">
        <f t="shared" si="1"/>
        <v>1116</v>
      </c>
      <c r="W59" s="5">
        <f t="shared" si="2"/>
        <v>1116</v>
      </c>
    </row>
    <row r="60" spans="2:23" x14ac:dyDescent="0.25">
      <c r="B60" s="133">
        <v>1134</v>
      </c>
      <c r="C60" s="134" t="s">
        <v>55</v>
      </c>
      <c r="D60" s="5">
        <f t="shared" si="0"/>
        <v>1134</v>
      </c>
      <c r="I60" s="271">
        <v>63</v>
      </c>
      <c r="J60" s="272">
        <v>12</v>
      </c>
      <c r="K60" s="272">
        <v>1134</v>
      </c>
      <c r="L60" s="272">
        <v>1134</v>
      </c>
      <c r="M60" s="272" t="s">
        <v>55</v>
      </c>
      <c r="N60" s="273">
        <v>288.39999999999998</v>
      </c>
      <c r="O60" s="272">
        <v>291</v>
      </c>
      <c r="P60" s="272">
        <v>12228</v>
      </c>
      <c r="Q60" s="272">
        <v>1134</v>
      </c>
      <c r="R60" s="272">
        <v>1134</v>
      </c>
      <c r="S60" s="272">
        <v>156.80000000000001</v>
      </c>
      <c r="T60" s="272">
        <v>306</v>
      </c>
      <c r="V60" s="5">
        <f t="shared" si="1"/>
        <v>1134</v>
      </c>
      <c r="W60" s="5">
        <f t="shared" si="2"/>
        <v>1134</v>
      </c>
    </row>
    <row r="61" spans="2:23" x14ac:dyDescent="0.25">
      <c r="B61" s="133">
        <v>1152</v>
      </c>
      <c r="C61" s="134" t="s">
        <v>56</v>
      </c>
      <c r="D61" s="5">
        <f t="shared" si="0"/>
        <v>1152</v>
      </c>
      <c r="I61" s="271">
        <v>64</v>
      </c>
      <c r="J61" s="272">
        <v>12</v>
      </c>
      <c r="K61" s="272">
        <v>1152</v>
      </c>
      <c r="L61" s="272">
        <v>1152</v>
      </c>
      <c r="M61" s="272" t="s">
        <v>56</v>
      </c>
      <c r="N61" s="273">
        <v>1002</v>
      </c>
      <c r="O61" s="272">
        <v>110</v>
      </c>
      <c r="P61" s="272">
        <v>12252</v>
      </c>
      <c r="Q61" s="272">
        <v>1152</v>
      </c>
      <c r="R61" s="272">
        <v>1152</v>
      </c>
      <c r="S61" s="272">
        <v>1119.9000000000001</v>
      </c>
      <c r="T61" s="272">
        <v>105</v>
      </c>
      <c r="V61" s="5">
        <f t="shared" si="1"/>
        <v>1152</v>
      </c>
      <c r="W61" s="5">
        <f t="shared" si="2"/>
        <v>1152</v>
      </c>
    </row>
    <row r="62" spans="2:23" x14ac:dyDescent="0.25">
      <c r="B62" s="133">
        <v>1197</v>
      </c>
      <c r="C62" s="134" t="s">
        <v>57</v>
      </c>
      <c r="D62" s="5">
        <f t="shared" si="0"/>
        <v>1197</v>
      </c>
      <c r="I62" s="271">
        <v>65</v>
      </c>
      <c r="J62" s="272">
        <v>13</v>
      </c>
      <c r="K62" s="272">
        <v>1197</v>
      </c>
      <c r="L62" s="272">
        <v>1197</v>
      </c>
      <c r="M62" s="272" t="s">
        <v>57</v>
      </c>
      <c r="N62" s="273">
        <v>966.3</v>
      </c>
      <c r="O62" s="272">
        <v>117</v>
      </c>
      <c r="P62" s="272">
        <v>13293</v>
      </c>
      <c r="Q62" s="272">
        <v>1197</v>
      </c>
      <c r="R62" s="272">
        <v>1197</v>
      </c>
      <c r="S62" s="272">
        <v>1040</v>
      </c>
      <c r="T62" s="272">
        <v>112</v>
      </c>
      <c r="V62" s="5">
        <f t="shared" si="1"/>
        <v>1197</v>
      </c>
      <c r="W62" s="5">
        <f t="shared" si="2"/>
        <v>1197</v>
      </c>
    </row>
    <row r="63" spans="2:23" x14ac:dyDescent="0.25">
      <c r="B63" s="133">
        <v>1206</v>
      </c>
      <c r="C63" s="134" t="s">
        <v>58</v>
      </c>
      <c r="D63" s="5">
        <f t="shared" si="0"/>
        <v>1206</v>
      </c>
      <c r="I63" s="271">
        <v>66</v>
      </c>
      <c r="J63" s="272">
        <v>5</v>
      </c>
      <c r="K63" s="272">
        <v>1206</v>
      </c>
      <c r="L63" s="272">
        <v>1206</v>
      </c>
      <c r="M63" s="272" t="s">
        <v>58</v>
      </c>
      <c r="N63" s="273">
        <v>972</v>
      </c>
      <c r="O63" s="272">
        <v>115</v>
      </c>
      <c r="P63" s="272">
        <v>554</v>
      </c>
      <c r="Q63" s="272">
        <v>1206</v>
      </c>
      <c r="R63" s="272">
        <v>1206</v>
      </c>
      <c r="S63" s="272">
        <v>946.4</v>
      </c>
      <c r="T63" s="272">
        <v>123</v>
      </c>
      <c r="V63" s="5">
        <f t="shared" si="1"/>
        <v>1206</v>
      </c>
      <c r="W63" s="5">
        <f t="shared" si="2"/>
        <v>1206</v>
      </c>
    </row>
    <row r="64" spans="2:23" x14ac:dyDescent="0.25">
      <c r="B64" s="133">
        <v>1211</v>
      </c>
      <c r="C64" s="134" t="s">
        <v>59</v>
      </c>
      <c r="D64" s="5">
        <f t="shared" si="0"/>
        <v>1211</v>
      </c>
      <c r="I64" s="271">
        <v>129</v>
      </c>
      <c r="J64" s="272">
        <v>13</v>
      </c>
      <c r="K64" s="272">
        <v>1211</v>
      </c>
      <c r="L64" s="272">
        <v>1211</v>
      </c>
      <c r="M64" s="272" t="s">
        <v>59</v>
      </c>
      <c r="N64" s="273">
        <v>1477.4</v>
      </c>
      <c r="O64" s="272">
        <v>66</v>
      </c>
      <c r="P64" s="272">
        <v>13299</v>
      </c>
      <c r="Q64" s="272">
        <v>1211</v>
      </c>
      <c r="R64" s="272">
        <v>1211</v>
      </c>
      <c r="S64" s="272">
        <v>1314.3</v>
      </c>
      <c r="T64" s="272">
        <v>84</v>
      </c>
      <c r="V64" s="5">
        <f t="shared" si="1"/>
        <v>1211</v>
      </c>
      <c r="W64" s="5">
        <f t="shared" si="2"/>
        <v>1211</v>
      </c>
    </row>
    <row r="65" spans="2:23" x14ac:dyDescent="0.25">
      <c r="B65" s="133">
        <v>1215</v>
      </c>
      <c r="C65" s="134" t="s">
        <v>60</v>
      </c>
      <c r="D65" s="5">
        <f t="shared" si="0"/>
        <v>1215</v>
      </c>
      <c r="I65" s="271">
        <v>67</v>
      </c>
      <c r="J65" s="272">
        <v>7</v>
      </c>
      <c r="K65" s="272">
        <v>1215</v>
      </c>
      <c r="L65" s="272">
        <v>1215</v>
      </c>
      <c r="M65" s="272" t="s">
        <v>60</v>
      </c>
      <c r="N65" s="273">
        <v>272.60000000000002</v>
      </c>
      <c r="O65" s="272">
        <v>295</v>
      </c>
      <c r="P65" s="272">
        <v>769</v>
      </c>
      <c r="Q65" s="272">
        <v>1215</v>
      </c>
      <c r="R65" s="272">
        <v>1215</v>
      </c>
      <c r="S65" s="272">
        <v>270</v>
      </c>
      <c r="T65" s="272">
        <v>291</v>
      </c>
      <c r="V65" s="5">
        <f t="shared" si="1"/>
        <v>1215</v>
      </c>
      <c r="W65" s="5">
        <f t="shared" si="2"/>
        <v>1215</v>
      </c>
    </row>
    <row r="66" spans="2:23" x14ac:dyDescent="0.25">
      <c r="B66" s="133">
        <v>1218</v>
      </c>
      <c r="C66" s="134" t="s">
        <v>61</v>
      </c>
      <c r="D66" s="5">
        <f t="shared" si="0"/>
        <v>1218</v>
      </c>
      <c r="I66" s="271">
        <v>68</v>
      </c>
      <c r="J66" s="272">
        <v>5</v>
      </c>
      <c r="K66" s="272">
        <v>1218</v>
      </c>
      <c r="L66" s="272">
        <v>1218</v>
      </c>
      <c r="M66" s="272" t="s">
        <v>61</v>
      </c>
      <c r="N66" s="273">
        <v>268</v>
      </c>
      <c r="O66" s="272">
        <v>297</v>
      </c>
      <c r="P66" s="272">
        <v>538</v>
      </c>
      <c r="Q66" s="272">
        <v>1218</v>
      </c>
      <c r="R66" s="272">
        <v>1218</v>
      </c>
      <c r="S66" s="272">
        <v>43</v>
      </c>
      <c r="T66" s="272">
        <v>323</v>
      </c>
      <c r="V66" s="5">
        <f t="shared" si="1"/>
        <v>1218</v>
      </c>
      <c r="W66" s="5">
        <f t="shared" si="2"/>
        <v>1218</v>
      </c>
    </row>
    <row r="67" spans="2:23" x14ac:dyDescent="0.25">
      <c r="B67" s="133">
        <v>2763</v>
      </c>
      <c r="C67" s="134" t="s">
        <v>62</v>
      </c>
      <c r="D67" s="5">
        <f t="shared" ref="D67:D130" si="3">B67</f>
        <v>2763</v>
      </c>
      <c r="I67" s="271">
        <v>132</v>
      </c>
      <c r="J67" s="272">
        <v>1</v>
      </c>
      <c r="K67" s="272">
        <v>2763</v>
      </c>
      <c r="L67" s="272">
        <v>2763</v>
      </c>
      <c r="M67" s="272" t="s">
        <v>62</v>
      </c>
      <c r="N67" s="273">
        <v>638</v>
      </c>
      <c r="O67" s="272">
        <v>172</v>
      </c>
      <c r="P67" s="272">
        <v>118</v>
      </c>
      <c r="Q67" s="272">
        <v>2763</v>
      </c>
      <c r="R67" s="272">
        <v>2763</v>
      </c>
      <c r="S67" s="272">
        <v>2029</v>
      </c>
      <c r="T67" s="272">
        <v>47</v>
      </c>
      <c r="V67" s="5">
        <f t="shared" si="1"/>
        <v>2763</v>
      </c>
      <c r="W67" s="5">
        <f t="shared" si="2"/>
        <v>2763</v>
      </c>
    </row>
    <row r="68" spans="2:23" x14ac:dyDescent="0.25">
      <c r="B68" s="133">
        <v>1221</v>
      </c>
      <c r="C68" s="134" t="s">
        <v>328</v>
      </c>
      <c r="D68" s="5">
        <f t="shared" si="3"/>
        <v>1221</v>
      </c>
      <c r="I68" s="271">
        <v>69</v>
      </c>
      <c r="J68" s="272">
        <v>10</v>
      </c>
      <c r="K68" s="272">
        <v>1221</v>
      </c>
      <c r="L68" s="272">
        <v>1221</v>
      </c>
      <c r="M68" s="272" t="s">
        <v>328</v>
      </c>
      <c r="N68" s="273">
        <v>3122.5</v>
      </c>
      <c r="O68" s="272">
        <v>32</v>
      </c>
      <c r="P68" s="272">
        <v>10168</v>
      </c>
      <c r="Q68" s="272">
        <v>1221</v>
      </c>
      <c r="R68" s="272">
        <v>1221</v>
      </c>
      <c r="S68" s="272">
        <v>3042.9</v>
      </c>
      <c r="T68" s="272">
        <v>33</v>
      </c>
      <c r="V68" s="5">
        <f t="shared" si="1"/>
        <v>1221</v>
      </c>
      <c r="W68" s="5">
        <f t="shared" si="2"/>
        <v>1221</v>
      </c>
    </row>
    <row r="69" spans="2:23" x14ac:dyDescent="0.25">
      <c r="B69" s="133">
        <v>1233</v>
      </c>
      <c r="C69" s="134" t="s">
        <v>63</v>
      </c>
      <c r="D69" s="5">
        <f t="shared" si="3"/>
        <v>1233</v>
      </c>
      <c r="I69" s="271">
        <v>70</v>
      </c>
      <c r="J69" s="272">
        <v>7</v>
      </c>
      <c r="K69" s="272">
        <v>1233</v>
      </c>
      <c r="L69" s="272">
        <v>1233</v>
      </c>
      <c r="M69" s="272" t="s">
        <v>63</v>
      </c>
      <c r="N69" s="273">
        <v>1140.4000000000001</v>
      </c>
      <c r="O69" s="272">
        <v>94</v>
      </c>
      <c r="P69" s="272">
        <v>7110</v>
      </c>
      <c r="Q69" s="272">
        <v>1233</v>
      </c>
      <c r="R69" s="272">
        <v>1233</v>
      </c>
      <c r="S69" s="272">
        <v>1391.4</v>
      </c>
      <c r="T69" s="272">
        <v>78</v>
      </c>
      <c r="V69" s="5">
        <f t="shared" ref="V69:V132" si="4">Q69</f>
        <v>1233</v>
      </c>
      <c r="W69" s="5">
        <f t="shared" ref="W69:W132" si="5">R69</f>
        <v>1233</v>
      </c>
    </row>
    <row r="70" spans="2:23" x14ac:dyDescent="0.25">
      <c r="B70" s="133">
        <v>1278</v>
      </c>
      <c r="C70" s="134" t="s">
        <v>64</v>
      </c>
      <c r="D70" s="5">
        <f t="shared" si="3"/>
        <v>1278</v>
      </c>
      <c r="I70" s="271">
        <v>71</v>
      </c>
      <c r="J70" s="272">
        <v>9</v>
      </c>
      <c r="K70" s="272">
        <v>1278</v>
      </c>
      <c r="L70" s="272">
        <v>1278</v>
      </c>
      <c r="M70" s="272" t="s">
        <v>64</v>
      </c>
      <c r="N70" s="273">
        <v>3584.2</v>
      </c>
      <c r="O70" s="272">
        <v>24</v>
      </c>
      <c r="P70" s="272">
        <v>9136</v>
      </c>
      <c r="Q70" s="272">
        <v>1278</v>
      </c>
      <c r="R70" s="272">
        <v>1278</v>
      </c>
      <c r="S70" s="272">
        <v>3184.2</v>
      </c>
      <c r="T70" s="272">
        <v>31</v>
      </c>
      <c r="V70" s="5">
        <f t="shared" si="4"/>
        <v>1278</v>
      </c>
      <c r="W70" s="5">
        <f t="shared" si="5"/>
        <v>1278</v>
      </c>
    </row>
    <row r="71" spans="2:23" x14ac:dyDescent="0.25">
      <c r="B71" s="133">
        <v>1332</v>
      </c>
      <c r="C71" s="134" t="s">
        <v>65</v>
      </c>
      <c r="D71" s="5">
        <f t="shared" si="3"/>
        <v>1332</v>
      </c>
      <c r="I71" s="271">
        <v>72</v>
      </c>
      <c r="J71" s="272">
        <v>11</v>
      </c>
      <c r="K71" s="272">
        <v>1332</v>
      </c>
      <c r="L71" s="272">
        <v>1332</v>
      </c>
      <c r="M71" s="272" t="s">
        <v>65</v>
      </c>
      <c r="N71" s="273">
        <v>684.5</v>
      </c>
      <c r="O71" s="272">
        <v>161</v>
      </c>
      <c r="P71" s="272">
        <v>11193</v>
      </c>
      <c r="Q71" s="272">
        <v>1332</v>
      </c>
      <c r="R71" s="272">
        <v>1332</v>
      </c>
      <c r="S71" s="272">
        <v>630.1</v>
      </c>
      <c r="T71" s="272">
        <v>183</v>
      </c>
      <c r="V71" s="5">
        <f t="shared" si="4"/>
        <v>1332</v>
      </c>
      <c r="W71" s="5">
        <f t="shared" si="5"/>
        <v>1332</v>
      </c>
    </row>
    <row r="72" spans="2:23" x14ac:dyDescent="0.25">
      <c r="B72" s="133">
        <v>1337</v>
      </c>
      <c r="C72" s="134" t="s">
        <v>329</v>
      </c>
      <c r="D72" s="5">
        <f t="shared" si="3"/>
        <v>1337</v>
      </c>
      <c r="I72" s="271">
        <v>73</v>
      </c>
      <c r="J72" s="272">
        <v>10</v>
      </c>
      <c r="K72" s="272">
        <v>1337</v>
      </c>
      <c r="L72" s="272">
        <v>1337</v>
      </c>
      <c r="M72" s="272" t="s">
        <v>329</v>
      </c>
      <c r="N72" s="273">
        <v>5113.8</v>
      </c>
      <c r="O72" s="272">
        <v>19</v>
      </c>
      <c r="P72" s="272">
        <v>10169</v>
      </c>
      <c r="Q72" s="272">
        <v>1337</v>
      </c>
      <c r="R72" s="272">
        <v>1337</v>
      </c>
      <c r="S72" s="272">
        <v>5544.5</v>
      </c>
      <c r="T72" s="272">
        <v>17</v>
      </c>
      <c r="V72" s="5">
        <f t="shared" si="4"/>
        <v>1337</v>
      </c>
      <c r="W72" s="5">
        <f t="shared" si="5"/>
        <v>1337</v>
      </c>
    </row>
    <row r="73" spans="2:23" x14ac:dyDescent="0.25">
      <c r="B73" s="133">
        <v>1350</v>
      </c>
      <c r="C73" s="134" t="s">
        <v>66</v>
      </c>
      <c r="D73" s="5">
        <f t="shared" si="3"/>
        <v>1350</v>
      </c>
      <c r="I73" s="271">
        <v>74</v>
      </c>
      <c r="J73" s="272">
        <v>11</v>
      </c>
      <c r="K73" s="272">
        <v>1350</v>
      </c>
      <c r="L73" s="272">
        <v>1350</v>
      </c>
      <c r="M73" s="272" t="s">
        <v>66</v>
      </c>
      <c r="N73" s="273">
        <v>418.1</v>
      </c>
      <c r="O73" s="272">
        <v>253</v>
      </c>
      <c r="P73" s="272">
        <v>11183</v>
      </c>
      <c r="Q73" s="272">
        <v>1350</v>
      </c>
      <c r="R73" s="272">
        <v>1350</v>
      </c>
      <c r="S73" s="272">
        <v>349.4</v>
      </c>
      <c r="T73" s="272">
        <v>274</v>
      </c>
      <c r="V73" s="5">
        <f t="shared" si="4"/>
        <v>1350</v>
      </c>
      <c r="W73" s="5">
        <f t="shared" si="5"/>
        <v>1350</v>
      </c>
    </row>
    <row r="74" spans="2:23" x14ac:dyDescent="0.25">
      <c r="B74" s="133">
        <v>1359</v>
      </c>
      <c r="C74" s="134" t="s">
        <v>330</v>
      </c>
      <c r="D74" s="5">
        <f t="shared" si="3"/>
        <v>1359</v>
      </c>
      <c r="I74" s="271">
        <v>75</v>
      </c>
      <c r="J74" s="272">
        <v>11</v>
      </c>
      <c r="K74" s="272">
        <v>1359</v>
      </c>
      <c r="L74" s="272">
        <v>1359</v>
      </c>
      <c r="M74" s="272" t="s">
        <v>330</v>
      </c>
      <c r="N74" s="273">
        <v>452</v>
      </c>
      <c r="O74" s="272">
        <v>238</v>
      </c>
      <c r="P74" s="272">
        <v>11184</v>
      </c>
      <c r="Q74" s="272">
        <v>1359</v>
      </c>
      <c r="R74" s="272">
        <v>1359</v>
      </c>
      <c r="S74" s="272">
        <v>345.5</v>
      </c>
      <c r="T74" s="272">
        <v>275</v>
      </c>
      <c r="V74" s="5">
        <f t="shared" si="4"/>
        <v>1359</v>
      </c>
      <c r="W74" s="5">
        <f t="shared" si="5"/>
        <v>1359</v>
      </c>
    </row>
    <row r="75" spans="2:23" x14ac:dyDescent="0.25">
      <c r="B75" s="133">
        <v>1368</v>
      </c>
      <c r="C75" s="134" t="s">
        <v>67</v>
      </c>
      <c r="D75" s="5">
        <f t="shared" si="3"/>
        <v>1368</v>
      </c>
      <c r="I75" s="271">
        <v>76</v>
      </c>
      <c r="J75" s="272">
        <v>9</v>
      </c>
      <c r="K75" s="272">
        <v>1368</v>
      </c>
      <c r="L75" s="272">
        <v>1368</v>
      </c>
      <c r="M75" s="272" t="s">
        <v>67</v>
      </c>
      <c r="N75" s="273">
        <v>762.5</v>
      </c>
      <c r="O75" s="272">
        <v>146</v>
      </c>
      <c r="P75" s="272">
        <v>9129</v>
      </c>
      <c r="Q75" s="272">
        <v>1368</v>
      </c>
      <c r="R75" s="272">
        <v>1368</v>
      </c>
      <c r="S75" s="272">
        <v>670</v>
      </c>
      <c r="T75" s="272">
        <v>174</v>
      </c>
      <c r="V75" s="5">
        <f t="shared" si="4"/>
        <v>1368</v>
      </c>
      <c r="W75" s="5">
        <f t="shared" si="5"/>
        <v>1368</v>
      </c>
    </row>
    <row r="76" spans="2:23" x14ac:dyDescent="0.25">
      <c r="B76" s="133">
        <v>1413</v>
      </c>
      <c r="C76" s="134" t="s">
        <v>68</v>
      </c>
      <c r="D76" s="5">
        <f t="shared" si="3"/>
        <v>1413</v>
      </c>
      <c r="I76" s="271">
        <v>77</v>
      </c>
      <c r="J76" s="272">
        <v>11</v>
      </c>
      <c r="K76" s="272">
        <v>1413</v>
      </c>
      <c r="L76" s="272">
        <v>1413</v>
      </c>
      <c r="M76" s="272" t="s">
        <v>68</v>
      </c>
      <c r="N76" s="273">
        <v>440.4</v>
      </c>
      <c r="O76" s="272">
        <v>246</v>
      </c>
      <c r="P76" s="272">
        <v>11181</v>
      </c>
      <c r="Q76" s="272">
        <v>1413</v>
      </c>
      <c r="R76" s="272">
        <v>1413</v>
      </c>
      <c r="S76" s="272">
        <v>410.4</v>
      </c>
      <c r="T76" s="272">
        <v>253</v>
      </c>
      <c r="V76" s="5">
        <f t="shared" si="4"/>
        <v>1413</v>
      </c>
      <c r="W76" s="5">
        <f t="shared" si="5"/>
        <v>1413</v>
      </c>
    </row>
    <row r="77" spans="2:23" x14ac:dyDescent="0.25">
      <c r="B77" s="133">
        <v>1431</v>
      </c>
      <c r="C77" s="134" t="s">
        <v>69</v>
      </c>
      <c r="D77" s="5">
        <f t="shared" si="3"/>
        <v>1431</v>
      </c>
      <c r="I77" s="271">
        <v>78</v>
      </c>
      <c r="J77" s="272">
        <v>13</v>
      </c>
      <c r="K77" s="272">
        <v>1431</v>
      </c>
      <c r="L77" s="272">
        <v>1431</v>
      </c>
      <c r="M77" s="272" t="s">
        <v>69</v>
      </c>
      <c r="N77" s="273">
        <v>396.1</v>
      </c>
      <c r="O77" s="272">
        <v>259</v>
      </c>
      <c r="P77" s="272">
        <v>13271</v>
      </c>
      <c r="Q77" s="272">
        <v>1431</v>
      </c>
      <c r="R77" s="272">
        <v>1431</v>
      </c>
      <c r="S77" s="272">
        <v>379.8</v>
      </c>
      <c r="T77" s="272">
        <v>260</v>
      </c>
      <c r="V77" s="5">
        <f t="shared" si="4"/>
        <v>1431</v>
      </c>
      <c r="W77" s="5">
        <f t="shared" si="5"/>
        <v>1431</v>
      </c>
    </row>
    <row r="78" spans="2:23" x14ac:dyDescent="0.25">
      <c r="B78" s="133">
        <v>1476</v>
      </c>
      <c r="C78" s="134" t="s">
        <v>70</v>
      </c>
      <c r="D78" s="5">
        <f t="shared" si="3"/>
        <v>1476</v>
      </c>
      <c r="I78" s="271">
        <v>79</v>
      </c>
      <c r="J78" s="272">
        <v>13</v>
      </c>
      <c r="K78" s="272">
        <v>1476</v>
      </c>
      <c r="L78" s="272">
        <v>1476</v>
      </c>
      <c r="M78" s="272" t="s">
        <v>70</v>
      </c>
      <c r="N78" s="273">
        <v>8458.1</v>
      </c>
      <c r="O78" s="272">
        <v>11</v>
      </c>
      <c r="P78" s="272">
        <v>13302</v>
      </c>
      <c r="Q78" s="272">
        <v>1476</v>
      </c>
      <c r="R78" s="272">
        <v>1476</v>
      </c>
      <c r="S78" s="272">
        <v>7804</v>
      </c>
      <c r="T78" s="272">
        <v>11</v>
      </c>
      <c r="V78" s="5">
        <f t="shared" si="4"/>
        <v>1476</v>
      </c>
      <c r="W78" s="5">
        <f t="shared" si="5"/>
        <v>1476</v>
      </c>
    </row>
    <row r="79" spans="2:23" x14ac:dyDescent="0.25">
      <c r="B79" s="133">
        <v>1503</v>
      </c>
      <c r="C79" s="134" t="s">
        <v>71</v>
      </c>
      <c r="D79" s="5">
        <f t="shared" si="3"/>
        <v>1503</v>
      </c>
      <c r="I79" s="271">
        <v>80</v>
      </c>
      <c r="J79" s="272">
        <v>13</v>
      </c>
      <c r="K79" s="272">
        <v>1503</v>
      </c>
      <c r="L79" s="272">
        <v>1503</v>
      </c>
      <c r="M79" s="272" t="s">
        <v>71</v>
      </c>
      <c r="N79" s="273">
        <v>1330.5</v>
      </c>
      <c r="O79" s="272">
        <v>79</v>
      </c>
      <c r="P79" s="272">
        <v>13297</v>
      </c>
      <c r="Q79" s="272">
        <v>1503</v>
      </c>
      <c r="R79" s="272">
        <v>1503</v>
      </c>
      <c r="S79" s="272">
        <v>1259.7</v>
      </c>
      <c r="T79" s="272">
        <v>87</v>
      </c>
      <c r="V79" s="5">
        <f t="shared" si="4"/>
        <v>1503</v>
      </c>
      <c r="W79" s="5">
        <f t="shared" si="5"/>
        <v>1503</v>
      </c>
    </row>
    <row r="80" spans="2:23" x14ac:dyDescent="0.25">
      <c r="B80" s="133">
        <v>1576</v>
      </c>
      <c r="C80" s="134" t="s">
        <v>72</v>
      </c>
      <c r="D80" s="5">
        <f t="shared" si="3"/>
        <v>1576</v>
      </c>
      <c r="I80" s="271">
        <v>81</v>
      </c>
      <c r="J80" s="272">
        <v>11</v>
      </c>
      <c r="K80" s="272">
        <v>1576</v>
      </c>
      <c r="L80" s="272">
        <v>1576</v>
      </c>
      <c r="M80" s="272" t="s">
        <v>72</v>
      </c>
      <c r="N80" s="273">
        <v>3446.3</v>
      </c>
      <c r="O80" s="272">
        <v>27</v>
      </c>
      <c r="P80" s="272">
        <v>11218</v>
      </c>
      <c r="Q80" s="272">
        <v>1576</v>
      </c>
      <c r="R80" s="272">
        <v>1576</v>
      </c>
      <c r="S80" s="272">
        <v>3558.1</v>
      </c>
      <c r="T80" s="272">
        <v>24</v>
      </c>
      <c r="V80" s="5">
        <f t="shared" si="4"/>
        <v>1576</v>
      </c>
      <c r="W80" s="5">
        <f t="shared" si="5"/>
        <v>1576</v>
      </c>
    </row>
    <row r="81" spans="2:23" x14ac:dyDescent="0.25">
      <c r="B81" s="133">
        <v>1602</v>
      </c>
      <c r="C81" s="134" t="s">
        <v>73</v>
      </c>
      <c r="D81" s="5">
        <f t="shared" si="3"/>
        <v>1602</v>
      </c>
      <c r="I81" s="271">
        <v>82</v>
      </c>
      <c r="J81" s="272">
        <v>15</v>
      </c>
      <c r="K81" s="272">
        <v>1602</v>
      </c>
      <c r="L81" s="272">
        <v>1602</v>
      </c>
      <c r="M81" s="272" t="s">
        <v>73</v>
      </c>
      <c r="N81" s="273">
        <v>419.9</v>
      </c>
      <c r="O81" s="272">
        <v>251</v>
      </c>
      <c r="P81" s="272">
        <v>15311</v>
      </c>
      <c r="Q81" s="272">
        <v>1602</v>
      </c>
      <c r="R81" s="272">
        <v>1602</v>
      </c>
      <c r="S81" s="272">
        <v>619.6</v>
      </c>
      <c r="T81" s="272">
        <v>185</v>
      </c>
      <c r="V81" s="5">
        <f t="shared" si="4"/>
        <v>1602</v>
      </c>
      <c r="W81" s="5">
        <f t="shared" si="5"/>
        <v>1602</v>
      </c>
    </row>
    <row r="82" spans="2:23" x14ac:dyDescent="0.25">
      <c r="B82" s="133">
        <v>1611</v>
      </c>
      <c r="C82" s="134" t="s">
        <v>74</v>
      </c>
      <c r="D82" s="5">
        <f t="shared" si="3"/>
        <v>1611</v>
      </c>
      <c r="I82" s="271">
        <v>83</v>
      </c>
      <c r="J82" s="272">
        <v>9</v>
      </c>
      <c r="K82" s="272">
        <v>1611</v>
      </c>
      <c r="L82" s="272">
        <v>1611</v>
      </c>
      <c r="M82" s="272" t="s">
        <v>74</v>
      </c>
      <c r="N82" s="273">
        <v>13566.8</v>
      </c>
      <c r="O82" s="272">
        <v>6</v>
      </c>
      <c r="P82" s="272">
        <v>9140</v>
      </c>
      <c r="Q82" s="272">
        <v>1611</v>
      </c>
      <c r="R82" s="272">
        <v>1611</v>
      </c>
      <c r="S82" s="272">
        <v>12448.6</v>
      </c>
      <c r="T82" s="272">
        <v>7</v>
      </c>
      <c r="V82" s="5">
        <f t="shared" si="4"/>
        <v>1611</v>
      </c>
      <c r="W82" s="5">
        <f t="shared" si="5"/>
        <v>1611</v>
      </c>
    </row>
    <row r="83" spans="2:23" x14ac:dyDescent="0.25">
      <c r="B83" s="133">
        <v>1619</v>
      </c>
      <c r="C83" s="134" t="s">
        <v>75</v>
      </c>
      <c r="D83" s="5">
        <f t="shared" si="3"/>
        <v>1619</v>
      </c>
      <c r="I83" s="271">
        <v>84</v>
      </c>
      <c r="J83" s="272">
        <v>15</v>
      </c>
      <c r="K83" s="272">
        <v>1619</v>
      </c>
      <c r="L83" s="272">
        <v>1619</v>
      </c>
      <c r="M83" s="272" t="s">
        <v>75</v>
      </c>
      <c r="N83" s="273">
        <v>1079.2</v>
      </c>
      <c r="O83" s="272">
        <v>104</v>
      </c>
      <c r="P83" s="272">
        <v>15325</v>
      </c>
      <c r="Q83" s="272">
        <v>1619</v>
      </c>
      <c r="R83" s="272">
        <v>1619</v>
      </c>
      <c r="S83" s="272">
        <v>1147.4000000000001</v>
      </c>
      <c r="T83" s="272">
        <v>102</v>
      </c>
      <c r="V83" s="5">
        <f t="shared" si="4"/>
        <v>1619</v>
      </c>
      <c r="W83" s="5">
        <f t="shared" si="5"/>
        <v>1619</v>
      </c>
    </row>
    <row r="84" spans="2:23" x14ac:dyDescent="0.25">
      <c r="B84" s="133">
        <v>1638</v>
      </c>
      <c r="C84" s="134" t="s">
        <v>331</v>
      </c>
      <c r="D84" s="5">
        <f t="shared" si="3"/>
        <v>1638</v>
      </c>
      <c r="I84" s="271">
        <v>85</v>
      </c>
      <c r="J84" s="272">
        <v>1</v>
      </c>
      <c r="K84" s="272">
        <v>1638</v>
      </c>
      <c r="L84" s="272">
        <v>1638</v>
      </c>
      <c r="M84" s="272" t="s">
        <v>331</v>
      </c>
      <c r="N84" s="273">
        <v>1450.4</v>
      </c>
      <c r="O84" s="272">
        <v>70</v>
      </c>
      <c r="P84" s="272">
        <v>128</v>
      </c>
      <c r="Q84" s="272">
        <v>1638</v>
      </c>
      <c r="R84" s="272">
        <v>1638</v>
      </c>
      <c r="S84" s="272">
        <v>1525.6</v>
      </c>
      <c r="T84" s="272">
        <v>66</v>
      </c>
      <c r="V84" s="5">
        <f t="shared" si="4"/>
        <v>1638</v>
      </c>
      <c r="W84" s="5">
        <f t="shared" si="5"/>
        <v>1638</v>
      </c>
    </row>
    <row r="85" spans="2:23" x14ac:dyDescent="0.25">
      <c r="B85" s="133">
        <v>1675</v>
      </c>
      <c r="C85" s="134" t="s">
        <v>76</v>
      </c>
      <c r="D85" s="5">
        <f t="shared" si="3"/>
        <v>1675</v>
      </c>
      <c r="I85" s="271">
        <v>86</v>
      </c>
      <c r="J85" s="272">
        <v>9</v>
      </c>
      <c r="K85" s="272">
        <v>1675</v>
      </c>
      <c r="L85" s="272">
        <v>1675</v>
      </c>
      <c r="M85" s="272" t="s">
        <v>76</v>
      </c>
      <c r="N85" s="273">
        <v>172</v>
      </c>
      <c r="O85" s="272">
        <v>317</v>
      </c>
      <c r="P85" s="272">
        <v>9121</v>
      </c>
      <c r="Q85" s="272">
        <v>1675</v>
      </c>
      <c r="R85" s="272">
        <v>1675</v>
      </c>
      <c r="S85" s="272">
        <v>113.6</v>
      </c>
      <c r="T85" s="272">
        <v>313</v>
      </c>
      <c r="V85" s="5">
        <f t="shared" si="4"/>
        <v>1675</v>
      </c>
      <c r="W85" s="5">
        <f t="shared" si="5"/>
        <v>1675</v>
      </c>
    </row>
    <row r="86" spans="2:23" x14ac:dyDescent="0.25">
      <c r="B86" s="133">
        <v>1701</v>
      </c>
      <c r="C86" s="134" t="s">
        <v>77</v>
      </c>
      <c r="D86" s="5">
        <f t="shared" si="3"/>
        <v>1701</v>
      </c>
      <c r="I86" s="271">
        <v>87</v>
      </c>
      <c r="J86" s="272">
        <v>12</v>
      </c>
      <c r="K86" s="272">
        <v>1701</v>
      </c>
      <c r="L86" s="272">
        <v>1701</v>
      </c>
      <c r="M86" s="272" t="s">
        <v>77</v>
      </c>
      <c r="N86" s="273">
        <v>1977</v>
      </c>
      <c r="O86" s="272">
        <v>46</v>
      </c>
      <c r="P86" s="272">
        <v>12257</v>
      </c>
      <c r="Q86" s="272">
        <v>1701</v>
      </c>
      <c r="R86" s="272">
        <v>1701</v>
      </c>
      <c r="S86" s="272">
        <v>2156.4</v>
      </c>
      <c r="T86" s="272">
        <v>44</v>
      </c>
      <c r="V86" s="5">
        <f t="shared" si="4"/>
        <v>1701</v>
      </c>
      <c r="W86" s="5">
        <f t="shared" si="5"/>
        <v>1701</v>
      </c>
    </row>
    <row r="87" spans="2:23" x14ac:dyDescent="0.25">
      <c r="B87" s="133">
        <v>1719</v>
      </c>
      <c r="C87" s="134" t="s">
        <v>78</v>
      </c>
      <c r="D87" s="5">
        <f t="shared" si="3"/>
        <v>1719</v>
      </c>
      <c r="I87" s="271">
        <v>88</v>
      </c>
      <c r="J87" s="272">
        <v>7</v>
      </c>
      <c r="K87" s="272">
        <v>1719</v>
      </c>
      <c r="L87" s="272">
        <v>1719</v>
      </c>
      <c r="M87" s="272" t="s">
        <v>78</v>
      </c>
      <c r="N87" s="273">
        <v>872.2</v>
      </c>
      <c r="O87" s="272">
        <v>127</v>
      </c>
      <c r="P87" s="272">
        <v>7102</v>
      </c>
      <c r="Q87" s="272">
        <v>1719</v>
      </c>
      <c r="R87" s="272">
        <v>1719</v>
      </c>
      <c r="S87" s="272">
        <v>951.4</v>
      </c>
      <c r="T87" s="272">
        <v>122</v>
      </c>
      <c r="V87" s="5">
        <f t="shared" si="4"/>
        <v>1719</v>
      </c>
      <c r="W87" s="5">
        <f t="shared" si="5"/>
        <v>1719</v>
      </c>
    </row>
    <row r="88" spans="2:23" x14ac:dyDescent="0.25">
      <c r="B88" s="133">
        <v>1737</v>
      </c>
      <c r="C88" s="134" t="s">
        <v>332</v>
      </c>
      <c r="D88" s="5">
        <f t="shared" si="3"/>
        <v>1737</v>
      </c>
      <c r="I88" s="271">
        <v>89</v>
      </c>
      <c r="J88" s="272">
        <v>11</v>
      </c>
      <c r="K88" s="272">
        <v>1737</v>
      </c>
      <c r="L88" s="272">
        <v>1737</v>
      </c>
      <c r="M88" s="272" t="s">
        <v>332</v>
      </c>
      <c r="N88" s="273">
        <v>30836.3</v>
      </c>
      <c r="O88" s="272">
        <v>1</v>
      </c>
      <c r="P88" s="272">
        <v>11225</v>
      </c>
      <c r="Q88" s="272">
        <v>1737</v>
      </c>
      <c r="R88" s="272">
        <v>1737</v>
      </c>
      <c r="S88" s="272">
        <v>28644.799999999999</v>
      </c>
      <c r="T88" s="272">
        <v>1</v>
      </c>
      <c r="V88" s="5">
        <f t="shared" si="4"/>
        <v>1737</v>
      </c>
      <c r="W88" s="5">
        <f t="shared" si="5"/>
        <v>1737</v>
      </c>
    </row>
    <row r="89" spans="2:23" x14ac:dyDescent="0.25">
      <c r="B89" s="133">
        <v>1782</v>
      </c>
      <c r="C89" s="134" t="s">
        <v>79</v>
      </c>
      <c r="D89" s="5">
        <f t="shared" si="3"/>
        <v>1782</v>
      </c>
      <c r="I89" s="271">
        <v>90</v>
      </c>
      <c r="J89" s="272">
        <v>13</v>
      </c>
      <c r="K89" s="272">
        <v>1782</v>
      </c>
      <c r="L89" s="272">
        <v>1782</v>
      </c>
      <c r="M89" s="272" t="s">
        <v>79</v>
      </c>
      <c r="N89" s="273">
        <v>90</v>
      </c>
      <c r="O89" s="272">
        <v>325</v>
      </c>
      <c r="P89" s="272">
        <v>13260</v>
      </c>
      <c r="Q89" s="272">
        <v>1782</v>
      </c>
      <c r="R89" s="272">
        <v>1782</v>
      </c>
      <c r="S89" s="272">
        <v>101</v>
      </c>
      <c r="T89" s="272">
        <v>316</v>
      </c>
      <c r="V89" s="5">
        <f t="shared" si="4"/>
        <v>1782</v>
      </c>
      <c r="W89" s="5">
        <f t="shared" si="5"/>
        <v>1782</v>
      </c>
    </row>
    <row r="90" spans="2:23" x14ac:dyDescent="0.25">
      <c r="B90" s="133">
        <v>1791</v>
      </c>
      <c r="C90" s="134" t="s">
        <v>80</v>
      </c>
      <c r="D90" s="5">
        <f t="shared" si="3"/>
        <v>1791</v>
      </c>
      <c r="I90" s="271">
        <v>91</v>
      </c>
      <c r="J90" s="272">
        <v>7</v>
      </c>
      <c r="K90" s="272">
        <v>1791</v>
      </c>
      <c r="L90" s="272">
        <v>1791</v>
      </c>
      <c r="M90" s="272" t="s">
        <v>80</v>
      </c>
      <c r="N90" s="273">
        <v>851.6</v>
      </c>
      <c r="O90" s="272">
        <v>131</v>
      </c>
      <c r="P90" s="272">
        <v>7103</v>
      </c>
      <c r="Q90" s="272">
        <v>1791</v>
      </c>
      <c r="R90" s="272">
        <v>1791</v>
      </c>
      <c r="S90" s="272">
        <v>913.7</v>
      </c>
      <c r="T90" s="272">
        <v>130</v>
      </c>
      <c r="V90" s="5">
        <f t="shared" si="4"/>
        <v>1791</v>
      </c>
      <c r="W90" s="5">
        <f t="shared" si="5"/>
        <v>1791</v>
      </c>
    </row>
    <row r="91" spans="2:23" x14ac:dyDescent="0.25">
      <c r="B91" s="133">
        <v>1863</v>
      </c>
      <c r="C91" s="134" t="s">
        <v>81</v>
      </c>
      <c r="D91" s="5">
        <f t="shared" si="3"/>
        <v>1863</v>
      </c>
      <c r="I91" s="271">
        <v>93</v>
      </c>
      <c r="J91" s="272">
        <v>1</v>
      </c>
      <c r="K91" s="272">
        <v>1863</v>
      </c>
      <c r="L91" s="272">
        <v>1863</v>
      </c>
      <c r="M91" s="272" t="s">
        <v>81</v>
      </c>
      <c r="N91" s="273">
        <v>9862.9</v>
      </c>
      <c r="O91" s="272">
        <v>9</v>
      </c>
      <c r="P91" s="272">
        <v>130</v>
      </c>
      <c r="Q91" s="272">
        <v>1863</v>
      </c>
      <c r="R91" s="272">
        <v>1863</v>
      </c>
      <c r="S91" s="272">
        <v>9565.7999999999993</v>
      </c>
      <c r="T91" s="272">
        <v>9</v>
      </c>
      <c r="V91" s="5">
        <f t="shared" si="4"/>
        <v>1863</v>
      </c>
      <c r="W91" s="5">
        <f t="shared" si="5"/>
        <v>1863</v>
      </c>
    </row>
    <row r="92" spans="2:23" x14ac:dyDescent="0.25">
      <c r="B92" s="133">
        <v>1908</v>
      </c>
      <c r="C92" s="134" t="s">
        <v>82</v>
      </c>
      <c r="D92" s="5">
        <f t="shared" si="3"/>
        <v>1908</v>
      </c>
      <c r="I92" s="271">
        <v>94</v>
      </c>
      <c r="J92" s="272">
        <v>7</v>
      </c>
      <c r="K92" s="272">
        <v>1908</v>
      </c>
      <c r="L92" s="272">
        <v>1908</v>
      </c>
      <c r="M92" s="272" t="s">
        <v>82</v>
      </c>
      <c r="N92" s="273">
        <v>344.5</v>
      </c>
      <c r="O92" s="272">
        <v>274</v>
      </c>
      <c r="P92" s="272">
        <v>771</v>
      </c>
      <c r="Q92" s="272">
        <v>1908</v>
      </c>
      <c r="R92" s="272">
        <v>1908</v>
      </c>
      <c r="S92" s="272">
        <v>378.1</v>
      </c>
      <c r="T92" s="272">
        <v>261</v>
      </c>
      <c r="V92" s="5">
        <f t="shared" si="4"/>
        <v>1908</v>
      </c>
      <c r="W92" s="5">
        <f t="shared" si="5"/>
        <v>1908</v>
      </c>
    </row>
    <row r="93" spans="2:23" x14ac:dyDescent="0.25">
      <c r="B93" s="133">
        <v>1926</v>
      </c>
      <c r="C93" s="134" t="s">
        <v>83</v>
      </c>
      <c r="D93" s="5">
        <f t="shared" si="3"/>
        <v>1926</v>
      </c>
      <c r="I93" s="271">
        <v>96</v>
      </c>
      <c r="J93" s="272">
        <v>9</v>
      </c>
      <c r="K93" s="272">
        <v>1926</v>
      </c>
      <c r="L93" s="272">
        <v>1926</v>
      </c>
      <c r="M93" s="272" t="s">
        <v>83</v>
      </c>
      <c r="N93" s="273">
        <v>470.7</v>
      </c>
      <c r="O93" s="272">
        <v>229</v>
      </c>
      <c r="P93" s="272">
        <v>9124</v>
      </c>
      <c r="Q93" s="272">
        <v>1926</v>
      </c>
      <c r="R93" s="272">
        <v>1926</v>
      </c>
      <c r="S93" s="272">
        <v>652.4</v>
      </c>
      <c r="T93" s="272">
        <v>178</v>
      </c>
      <c r="V93" s="5">
        <f t="shared" si="4"/>
        <v>1926</v>
      </c>
      <c r="W93" s="5">
        <f t="shared" si="5"/>
        <v>1926</v>
      </c>
    </row>
    <row r="94" spans="2:23" x14ac:dyDescent="0.25">
      <c r="B94" s="133">
        <v>1944</v>
      </c>
      <c r="C94" s="134" t="s">
        <v>84</v>
      </c>
      <c r="D94" s="5">
        <f t="shared" si="3"/>
        <v>1944</v>
      </c>
      <c r="I94" s="271">
        <v>172</v>
      </c>
      <c r="J94" s="272">
        <v>5</v>
      </c>
      <c r="K94" s="272">
        <v>1944</v>
      </c>
      <c r="L94" s="272">
        <v>1944</v>
      </c>
      <c r="M94" s="272" t="s">
        <v>84</v>
      </c>
      <c r="N94" s="273">
        <v>975.1</v>
      </c>
      <c r="O94" s="272">
        <v>113</v>
      </c>
      <c r="P94" s="272">
        <v>555</v>
      </c>
      <c r="Q94" s="272">
        <v>1944</v>
      </c>
      <c r="R94" s="272">
        <v>1944</v>
      </c>
      <c r="S94" s="272">
        <v>985.6</v>
      </c>
      <c r="T94" s="272">
        <v>119</v>
      </c>
      <c r="V94" s="5">
        <f t="shared" si="4"/>
        <v>1944</v>
      </c>
      <c r="W94" s="5">
        <f t="shared" si="5"/>
        <v>1944</v>
      </c>
    </row>
    <row r="95" spans="2:23" x14ac:dyDescent="0.25">
      <c r="B95" s="133">
        <v>1953</v>
      </c>
      <c r="C95" s="134" t="s">
        <v>85</v>
      </c>
      <c r="D95" s="5">
        <f t="shared" si="3"/>
        <v>1953</v>
      </c>
      <c r="I95" s="271">
        <v>295</v>
      </c>
      <c r="J95" s="272">
        <v>11</v>
      </c>
      <c r="K95" s="272">
        <v>1953</v>
      </c>
      <c r="L95" s="272">
        <v>1953</v>
      </c>
      <c r="M95" s="272" t="s">
        <v>85</v>
      </c>
      <c r="N95" s="273">
        <v>573.79999999999995</v>
      </c>
      <c r="O95" s="272">
        <v>189</v>
      </c>
      <c r="P95" s="272">
        <v>11188</v>
      </c>
      <c r="Q95" s="272">
        <v>1953</v>
      </c>
      <c r="R95" s="272">
        <v>1953</v>
      </c>
      <c r="S95" s="272">
        <v>622.79999999999995</v>
      </c>
      <c r="T95" s="272">
        <v>184</v>
      </c>
      <c r="V95" s="5">
        <f t="shared" si="4"/>
        <v>1953</v>
      </c>
      <c r="W95" s="5">
        <f t="shared" si="5"/>
        <v>1953</v>
      </c>
    </row>
    <row r="96" spans="2:23" x14ac:dyDescent="0.25">
      <c r="B96" s="133">
        <v>1963</v>
      </c>
      <c r="C96" s="134" t="s">
        <v>86</v>
      </c>
      <c r="D96" s="5">
        <f t="shared" si="3"/>
        <v>1963</v>
      </c>
      <c r="I96" s="271">
        <v>99</v>
      </c>
      <c r="J96" s="272">
        <v>7</v>
      </c>
      <c r="K96" s="272">
        <v>1963</v>
      </c>
      <c r="L96" s="272">
        <v>1963</v>
      </c>
      <c r="M96" s="272" t="s">
        <v>86</v>
      </c>
      <c r="N96" s="273">
        <v>509.2</v>
      </c>
      <c r="O96" s="272">
        <v>216</v>
      </c>
      <c r="P96" s="272">
        <v>784</v>
      </c>
      <c r="Q96" s="272">
        <v>1963</v>
      </c>
      <c r="R96" s="272">
        <v>1963</v>
      </c>
      <c r="S96" s="272">
        <v>537.20000000000005</v>
      </c>
      <c r="T96" s="272">
        <v>211</v>
      </c>
      <c r="V96" s="5">
        <f t="shared" si="4"/>
        <v>1963</v>
      </c>
      <c r="W96" s="5">
        <f t="shared" si="5"/>
        <v>1963</v>
      </c>
    </row>
    <row r="97" spans="2:23" x14ac:dyDescent="0.25">
      <c r="B97" s="133">
        <v>1968</v>
      </c>
      <c r="C97" s="134" t="s">
        <v>87</v>
      </c>
      <c r="D97" s="5">
        <f t="shared" si="3"/>
        <v>1968</v>
      </c>
      <c r="I97" s="271">
        <v>165</v>
      </c>
      <c r="J97" s="272">
        <v>7</v>
      </c>
      <c r="K97" s="272">
        <v>3582</v>
      </c>
      <c r="L97" s="272">
        <v>1968</v>
      </c>
      <c r="M97" s="272" t="s">
        <v>87</v>
      </c>
      <c r="N97" s="273">
        <v>489.2</v>
      </c>
      <c r="O97" s="272">
        <v>223</v>
      </c>
      <c r="P97" s="272">
        <v>780</v>
      </c>
      <c r="Q97" s="272">
        <v>3582</v>
      </c>
      <c r="R97" s="272">
        <v>1968</v>
      </c>
      <c r="S97" s="272">
        <v>595.20000000000005</v>
      </c>
      <c r="T97" s="272">
        <v>194</v>
      </c>
      <c r="V97" s="5">
        <f t="shared" si="4"/>
        <v>3582</v>
      </c>
      <c r="W97" s="5">
        <f t="shared" si="5"/>
        <v>1968</v>
      </c>
    </row>
    <row r="98" spans="2:23" x14ac:dyDescent="0.25">
      <c r="B98" s="133">
        <v>3978</v>
      </c>
      <c r="C98" s="134" t="s">
        <v>88</v>
      </c>
      <c r="D98" s="5">
        <f t="shared" si="3"/>
        <v>3978</v>
      </c>
      <c r="I98" s="271">
        <v>178</v>
      </c>
      <c r="J98" s="272">
        <v>13</v>
      </c>
      <c r="K98" s="272">
        <v>3978</v>
      </c>
      <c r="L98" s="272">
        <v>3978</v>
      </c>
      <c r="M98" s="272" t="s">
        <v>88</v>
      </c>
      <c r="N98" s="273">
        <v>550</v>
      </c>
      <c r="O98" s="272">
        <v>199</v>
      </c>
      <c r="P98" s="272">
        <v>13281</v>
      </c>
      <c r="Q98" s="272">
        <v>3978</v>
      </c>
      <c r="R98" s="272">
        <v>3978</v>
      </c>
      <c r="S98" s="272">
        <v>424</v>
      </c>
      <c r="T98" s="272">
        <v>250</v>
      </c>
      <c r="V98" s="5">
        <f t="shared" si="4"/>
        <v>3978</v>
      </c>
      <c r="W98" s="5">
        <f t="shared" si="5"/>
        <v>3978</v>
      </c>
    </row>
    <row r="99" spans="2:23" x14ac:dyDescent="0.25">
      <c r="B99" s="133">
        <v>6741</v>
      </c>
      <c r="C99" s="134" t="s">
        <v>89</v>
      </c>
      <c r="D99" s="5">
        <f t="shared" si="3"/>
        <v>6741</v>
      </c>
      <c r="I99" s="271">
        <v>298</v>
      </c>
      <c r="J99" s="272">
        <v>5</v>
      </c>
      <c r="K99" s="272">
        <v>6741</v>
      </c>
      <c r="L99" s="272">
        <v>6741</v>
      </c>
      <c r="M99" s="272" t="s">
        <v>89</v>
      </c>
      <c r="N99" s="273">
        <v>807</v>
      </c>
      <c r="O99" s="272">
        <v>137</v>
      </c>
      <c r="P99" s="272">
        <v>552</v>
      </c>
      <c r="Q99" s="272">
        <v>6741</v>
      </c>
      <c r="R99" s="272">
        <v>6741</v>
      </c>
      <c r="S99" s="272">
        <v>730</v>
      </c>
      <c r="T99" s="272">
        <v>159</v>
      </c>
      <c r="V99" s="5">
        <f t="shared" si="4"/>
        <v>6741</v>
      </c>
      <c r="W99" s="5">
        <f t="shared" si="5"/>
        <v>6741</v>
      </c>
    </row>
    <row r="100" spans="2:23" x14ac:dyDescent="0.25">
      <c r="B100" s="133">
        <v>1970</v>
      </c>
      <c r="C100" s="134" t="s">
        <v>90</v>
      </c>
      <c r="D100" s="5">
        <f t="shared" si="3"/>
        <v>1970</v>
      </c>
      <c r="I100" s="271">
        <v>97</v>
      </c>
      <c r="J100" s="272">
        <v>13</v>
      </c>
      <c r="K100" s="272">
        <v>1970</v>
      </c>
      <c r="L100" s="272">
        <v>1970</v>
      </c>
      <c r="M100" s="272" t="s">
        <v>90</v>
      </c>
      <c r="N100" s="273">
        <v>449</v>
      </c>
      <c r="O100" s="272">
        <v>240</v>
      </c>
      <c r="P100" s="272">
        <v>13274</v>
      </c>
      <c r="Q100" s="272">
        <v>1970</v>
      </c>
      <c r="R100" s="272">
        <v>1970</v>
      </c>
      <c r="S100" s="272">
        <v>425.3</v>
      </c>
      <c r="T100" s="272">
        <v>249</v>
      </c>
      <c r="V100" s="5">
        <f t="shared" si="4"/>
        <v>1970</v>
      </c>
      <c r="W100" s="5">
        <f t="shared" si="5"/>
        <v>1970</v>
      </c>
    </row>
    <row r="101" spans="2:23" x14ac:dyDescent="0.25">
      <c r="B101" s="133">
        <v>1972</v>
      </c>
      <c r="C101" s="134" t="s">
        <v>91</v>
      </c>
      <c r="D101" s="5">
        <f t="shared" si="3"/>
        <v>1972</v>
      </c>
      <c r="I101" s="271">
        <v>33</v>
      </c>
      <c r="J101" s="272">
        <v>1</v>
      </c>
      <c r="K101" s="272">
        <v>1972</v>
      </c>
      <c r="L101" s="272">
        <v>1972</v>
      </c>
      <c r="M101" s="272" t="s">
        <v>91</v>
      </c>
      <c r="N101" s="273">
        <v>307</v>
      </c>
      <c r="O101" s="272">
        <v>283</v>
      </c>
      <c r="P101" s="272">
        <v>111</v>
      </c>
      <c r="Q101" s="272">
        <v>1972</v>
      </c>
      <c r="R101" s="272">
        <v>1972</v>
      </c>
      <c r="S101" s="272">
        <v>284</v>
      </c>
      <c r="T101" s="272">
        <v>286</v>
      </c>
      <c r="V101" s="5">
        <f t="shared" si="4"/>
        <v>1972</v>
      </c>
      <c r="W101" s="5">
        <f t="shared" si="5"/>
        <v>1972</v>
      </c>
    </row>
    <row r="102" spans="2:23" x14ac:dyDescent="0.25">
      <c r="B102" s="133">
        <v>1965</v>
      </c>
      <c r="C102" s="134" t="s">
        <v>92</v>
      </c>
      <c r="D102" s="5">
        <f t="shared" si="3"/>
        <v>1965</v>
      </c>
      <c r="I102" s="271">
        <v>100</v>
      </c>
      <c r="J102" s="272">
        <v>9</v>
      </c>
      <c r="K102" s="272">
        <v>1965</v>
      </c>
      <c r="L102" s="272">
        <v>1965</v>
      </c>
      <c r="M102" s="272" t="s">
        <v>92</v>
      </c>
      <c r="N102" s="273">
        <v>531.6</v>
      </c>
      <c r="O102" s="272">
        <v>207</v>
      </c>
      <c r="P102" s="272">
        <v>9126</v>
      </c>
      <c r="Q102" s="272">
        <v>1965</v>
      </c>
      <c r="R102" s="272">
        <v>1965</v>
      </c>
      <c r="S102" s="272">
        <v>459.3</v>
      </c>
      <c r="T102" s="272">
        <v>236</v>
      </c>
      <c r="V102" s="5">
        <f t="shared" si="4"/>
        <v>1965</v>
      </c>
      <c r="W102" s="5">
        <f t="shared" si="5"/>
        <v>1965</v>
      </c>
    </row>
    <row r="103" spans="2:23" x14ac:dyDescent="0.25">
      <c r="B103" s="133">
        <v>657</v>
      </c>
      <c r="C103" s="134" t="s">
        <v>333</v>
      </c>
      <c r="D103" s="5">
        <f t="shared" si="3"/>
        <v>657</v>
      </c>
      <c r="I103" s="271">
        <v>36</v>
      </c>
      <c r="J103" s="272">
        <v>15</v>
      </c>
      <c r="K103" s="272">
        <v>657</v>
      </c>
      <c r="L103" s="272">
        <v>657</v>
      </c>
      <c r="M103" s="272" t="s">
        <v>333</v>
      </c>
      <c r="N103" s="273">
        <v>789.1</v>
      </c>
      <c r="O103" s="272">
        <v>141</v>
      </c>
      <c r="P103" s="272">
        <v>15320</v>
      </c>
      <c r="Q103" s="272">
        <v>657</v>
      </c>
      <c r="R103" s="272">
        <v>657</v>
      </c>
      <c r="S103" s="272">
        <v>929.4</v>
      </c>
      <c r="T103" s="272">
        <v>126</v>
      </c>
      <c r="V103" s="5">
        <f t="shared" si="4"/>
        <v>657</v>
      </c>
      <c r="W103" s="5">
        <f t="shared" si="5"/>
        <v>657</v>
      </c>
    </row>
    <row r="104" spans="2:23" x14ac:dyDescent="0.25">
      <c r="B104" s="133">
        <v>1989</v>
      </c>
      <c r="C104" s="134" t="s">
        <v>93</v>
      </c>
      <c r="D104" s="5">
        <f t="shared" si="3"/>
        <v>1989</v>
      </c>
      <c r="I104" s="271">
        <v>103</v>
      </c>
      <c r="J104" s="272">
        <v>1</v>
      </c>
      <c r="K104" s="272">
        <v>1989</v>
      </c>
      <c r="L104" s="272">
        <v>1989</v>
      </c>
      <c r="M104" s="272" t="s">
        <v>93</v>
      </c>
      <c r="N104" s="273">
        <v>378</v>
      </c>
      <c r="O104" s="272">
        <v>265</v>
      </c>
      <c r="P104" s="272">
        <v>114</v>
      </c>
      <c r="Q104" s="272">
        <v>1989</v>
      </c>
      <c r="R104" s="272">
        <v>1989</v>
      </c>
      <c r="S104" s="272">
        <v>455</v>
      </c>
      <c r="T104" s="272">
        <v>238</v>
      </c>
      <c r="V104" s="5">
        <f t="shared" si="4"/>
        <v>1989</v>
      </c>
      <c r="W104" s="5">
        <f t="shared" si="5"/>
        <v>1989</v>
      </c>
    </row>
    <row r="105" spans="2:23" x14ac:dyDescent="0.25">
      <c r="B105" s="133">
        <v>2007</v>
      </c>
      <c r="C105" s="134" t="s">
        <v>94</v>
      </c>
      <c r="D105" s="5">
        <f t="shared" si="3"/>
        <v>2007</v>
      </c>
      <c r="I105" s="271">
        <v>104</v>
      </c>
      <c r="J105" s="272">
        <v>7</v>
      </c>
      <c r="K105" s="272">
        <v>2007</v>
      </c>
      <c r="L105" s="272">
        <v>2007</v>
      </c>
      <c r="M105" s="272" t="s">
        <v>94</v>
      </c>
      <c r="N105" s="273">
        <v>528.79999999999995</v>
      </c>
      <c r="O105" s="272">
        <v>208</v>
      </c>
      <c r="P105" s="272">
        <v>785</v>
      </c>
      <c r="Q105" s="272">
        <v>2007</v>
      </c>
      <c r="R105" s="272">
        <v>2007</v>
      </c>
      <c r="S105" s="272">
        <v>483.6</v>
      </c>
      <c r="T105" s="272">
        <v>230</v>
      </c>
      <c r="V105" s="5">
        <f t="shared" si="4"/>
        <v>2007</v>
      </c>
      <c r="W105" s="5">
        <f t="shared" si="5"/>
        <v>2007</v>
      </c>
    </row>
    <row r="106" spans="2:23" x14ac:dyDescent="0.25">
      <c r="B106" s="133">
        <v>2088</v>
      </c>
      <c r="C106" s="134" t="s">
        <v>95</v>
      </c>
      <c r="D106" s="5">
        <f t="shared" si="3"/>
        <v>2088</v>
      </c>
      <c r="I106" s="271">
        <v>105</v>
      </c>
      <c r="J106" s="272">
        <v>5</v>
      </c>
      <c r="K106" s="272">
        <v>2088</v>
      </c>
      <c r="L106" s="272">
        <v>2088</v>
      </c>
      <c r="M106" s="272" t="s">
        <v>95</v>
      </c>
      <c r="N106" s="273">
        <v>603.6</v>
      </c>
      <c r="O106" s="272">
        <v>180</v>
      </c>
      <c r="P106" s="272">
        <v>548</v>
      </c>
      <c r="Q106" s="272">
        <v>2088</v>
      </c>
      <c r="R106" s="272">
        <v>2088</v>
      </c>
      <c r="S106" s="272">
        <v>682.6</v>
      </c>
      <c r="T106" s="272">
        <v>170</v>
      </c>
      <c r="V106" s="5">
        <f t="shared" si="4"/>
        <v>2088</v>
      </c>
      <c r="W106" s="5">
        <f t="shared" si="5"/>
        <v>2088</v>
      </c>
    </row>
    <row r="107" spans="2:23" x14ac:dyDescent="0.25">
      <c r="B107" s="133">
        <v>2097</v>
      </c>
      <c r="C107" s="134" t="s">
        <v>96</v>
      </c>
      <c r="D107" s="5">
        <f t="shared" si="3"/>
        <v>2097</v>
      </c>
      <c r="I107" s="271">
        <v>106</v>
      </c>
      <c r="J107" s="272">
        <v>10</v>
      </c>
      <c r="K107" s="272">
        <v>2097</v>
      </c>
      <c r="L107" s="272">
        <v>2097</v>
      </c>
      <c r="M107" s="272" t="s">
        <v>96</v>
      </c>
      <c r="N107" s="273">
        <v>443.4</v>
      </c>
      <c r="O107" s="272">
        <v>242</v>
      </c>
      <c r="P107" s="272">
        <v>10146</v>
      </c>
      <c r="Q107" s="272">
        <v>2097</v>
      </c>
      <c r="R107" s="272">
        <v>2097</v>
      </c>
      <c r="S107" s="272">
        <v>372.9</v>
      </c>
      <c r="T107" s="272">
        <v>263</v>
      </c>
      <c r="V107" s="5">
        <f t="shared" si="4"/>
        <v>2097</v>
      </c>
      <c r="W107" s="5">
        <f t="shared" si="5"/>
        <v>2097</v>
      </c>
    </row>
    <row r="108" spans="2:23" x14ac:dyDescent="0.25">
      <c r="B108" s="133">
        <v>2113</v>
      </c>
      <c r="C108" s="134" t="s">
        <v>97</v>
      </c>
      <c r="D108" s="5">
        <f t="shared" si="3"/>
        <v>2113</v>
      </c>
      <c r="I108" s="271">
        <v>107</v>
      </c>
      <c r="J108" s="272">
        <v>13</v>
      </c>
      <c r="K108" s="272">
        <v>2113</v>
      </c>
      <c r="L108" s="272">
        <v>2113</v>
      </c>
      <c r="M108" s="272" t="s">
        <v>97</v>
      </c>
      <c r="N108" s="273">
        <v>163</v>
      </c>
      <c r="O108" s="272">
        <v>320</v>
      </c>
      <c r="P108" s="272">
        <v>13262</v>
      </c>
      <c r="Q108" s="272">
        <v>2113</v>
      </c>
      <c r="R108" s="272">
        <v>2113</v>
      </c>
      <c r="S108" s="272">
        <v>178.1</v>
      </c>
      <c r="T108" s="272">
        <v>301</v>
      </c>
      <c r="V108" s="5">
        <f t="shared" si="4"/>
        <v>2113</v>
      </c>
      <c r="W108" s="5">
        <f t="shared" si="5"/>
        <v>2113</v>
      </c>
    </row>
    <row r="109" spans="2:23" x14ac:dyDescent="0.25">
      <c r="B109" s="133">
        <v>2124</v>
      </c>
      <c r="C109" s="134" t="s">
        <v>397</v>
      </c>
      <c r="D109" s="5">
        <f t="shared" si="3"/>
        <v>2124</v>
      </c>
      <c r="I109" s="271">
        <v>108</v>
      </c>
      <c r="J109" s="272">
        <v>5</v>
      </c>
      <c r="K109" s="272">
        <v>2124</v>
      </c>
      <c r="L109" s="272">
        <v>2124</v>
      </c>
      <c r="M109" s="272" t="s">
        <v>397</v>
      </c>
      <c r="N109" s="273">
        <v>1147.7</v>
      </c>
      <c r="O109" s="272">
        <v>91</v>
      </c>
      <c r="P109" s="272">
        <v>558</v>
      </c>
      <c r="Q109" s="272">
        <v>2124</v>
      </c>
      <c r="R109" s="272">
        <v>2124</v>
      </c>
      <c r="S109" s="272">
        <v>1089.7</v>
      </c>
      <c r="T109" s="272">
        <v>108</v>
      </c>
      <c r="V109" s="5">
        <f t="shared" si="4"/>
        <v>2124</v>
      </c>
      <c r="W109" s="5">
        <f t="shared" si="5"/>
        <v>2124</v>
      </c>
    </row>
    <row r="110" spans="2:23" x14ac:dyDescent="0.25">
      <c r="B110" s="133">
        <v>2151</v>
      </c>
      <c r="C110" s="134" t="s">
        <v>406</v>
      </c>
      <c r="D110" s="5">
        <f t="shared" si="3"/>
        <v>2151</v>
      </c>
      <c r="I110" s="271">
        <v>109</v>
      </c>
      <c r="J110" s="272">
        <v>11</v>
      </c>
      <c r="K110" s="272">
        <v>2151</v>
      </c>
      <c r="L110" s="272">
        <v>2151</v>
      </c>
      <c r="M110" s="272" t="s">
        <v>406</v>
      </c>
      <c r="N110" s="273">
        <v>423.5</v>
      </c>
      <c r="O110" s="272">
        <v>249</v>
      </c>
      <c r="P110" s="272">
        <v>11180</v>
      </c>
      <c r="Q110" s="272">
        <v>2151</v>
      </c>
      <c r="R110" s="272">
        <v>2151</v>
      </c>
      <c r="S110" s="272">
        <v>369.5</v>
      </c>
      <c r="T110" s="272">
        <v>265</v>
      </c>
      <c r="V110" s="5">
        <f t="shared" si="4"/>
        <v>2151</v>
      </c>
      <c r="W110" s="5">
        <f t="shared" si="5"/>
        <v>2151</v>
      </c>
    </row>
    <row r="111" spans="2:23" x14ac:dyDescent="0.25">
      <c r="B111" s="133">
        <v>2169</v>
      </c>
      <c r="C111" s="134" t="s">
        <v>98</v>
      </c>
      <c r="D111" s="5">
        <f t="shared" si="3"/>
        <v>2169</v>
      </c>
      <c r="I111" s="271">
        <v>110</v>
      </c>
      <c r="J111" s="272">
        <v>15</v>
      </c>
      <c r="K111" s="272">
        <v>2169</v>
      </c>
      <c r="L111" s="272">
        <v>2169</v>
      </c>
      <c r="M111" s="272" t="s">
        <v>98</v>
      </c>
      <c r="N111" s="273">
        <v>1479.7</v>
      </c>
      <c r="O111" s="272">
        <v>65</v>
      </c>
      <c r="P111" s="272">
        <v>15328</v>
      </c>
      <c r="Q111" s="272">
        <v>2169</v>
      </c>
      <c r="R111" s="272">
        <v>2169</v>
      </c>
      <c r="S111" s="272">
        <v>1401.3</v>
      </c>
      <c r="T111" s="272">
        <v>77</v>
      </c>
      <c r="V111" s="5">
        <f t="shared" si="4"/>
        <v>2169</v>
      </c>
      <c r="W111" s="5">
        <f t="shared" si="5"/>
        <v>2169</v>
      </c>
    </row>
    <row r="112" spans="2:23" x14ac:dyDescent="0.25">
      <c r="B112" s="133">
        <v>2295</v>
      </c>
      <c r="C112" s="134" t="s">
        <v>99</v>
      </c>
      <c r="D112" s="5">
        <f t="shared" si="3"/>
        <v>2295</v>
      </c>
      <c r="I112" s="271">
        <v>111</v>
      </c>
      <c r="J112" s="272">
        <v>7</v>
      </c>
      <c r="K112" s="272">
        <v>2295</v>
      </c>
      <c r="L112" s="272">
        <v>2295</v>
      </c>
      <c r="M112" s="272" t="s">
        <v>99</v>
      </c>
      <c r="N112" s="273">
        <v>1018.8</v>
      </c>
      <c r="O112" s="272">
        <v>106</v>
      </c>
      <c r="P112" s="272">
        <v>7108</v>
      </c>
      <c r="Q112" s="272">
        <v>2295</v>
      </c>
      <c r="R112" s="272">
        <v>2295</v>
      </c>
      <c r="S112" s="272">
        <v>1015.1</v>
      </c>
      <c r="T112" s="272">
        <v>115</v>
      </c>
      <c r="V112" s="5">
        <f t="shared" si="4"/>
        <v>2295</v>
      </c>
      <c r="W112" s="5">
        <f t="shared" si="5"/>
        <v>2295</v>
      </c>
    </row>
    <row r="113" spans="2:23" x14ac:dyDescent="0.25">
      <c r="B113" s="133">
        <v>2313</v>
      </c>
      <c r="C113" s="134" t="s">
        <v>100</v>
      </c>
      <c r="D113" s="5">
        <f t="shared" si="3"/>
        <v>2313</v>
      </c>
      <c r="I113" s="271">
        <v>112</v>
      </c>
      <c r="J113" s="272">
        <v>5</v>
      </c>
      <c r="K113" s="272">
        <v>2313</v>
      </c>
      <c r="L113" s="272">
        <v>2313</v>
      </c>
      <c r="M113" s="272" t="s">
        <v>100</v>
      </c>
      <c r="N113" s="273">
        <v>3422.9</v>
      </c>
      <c r="O113" s="272">
        <v>29</v>
      </c>
      <c r="P113" s="272">
        <v>566</v>
      </c>
      <c r="Q113" s="272">
        <v>2313</v>
      </c>
      <c r="R113" s="272">
        <v>2313</v>
      </c>
      <c r="S113" s="272">
        <v>3274.6</v>
      </c>
      <c r="T113" s="272">
        <v>29</v>
      </c>
      <c r="V113" s="5">
        <f t="shared" si="4"/>
        <v>2313</v>
      </c>
      <c r="W113" s="5">
        <f t="shared" si="5"/>
        <v>2313</v>
      </c>
    </row>
    <row r="114" spans="2:23" x14ac:dyDescent="0.25">
      <c r="B114" s="133">
        <v>2322</v>
      </c>
      <c r="C114" s="134" t="s">
        <v>101</v>
      </c>
      <c r="D114" s="5">
        <f t="shared" si="3"/>
        <v>2322</v>
      </c>
      <c r="I114" s="271">
        <v>113</v>
      </c>
      <c r="J114" s="272">
        <v>15</v>
      </c>
      <c r="K114" s="272">
        <v>2322</v>
      </c>
      <c r="L114" s="272">
        <v>2322</v>
      </c>
      <c r="M114" s="272" t="s">
        <v>101</v>
      </c>
      <c r="N114" s="273">
        <v>2080.5</v>
      </c>
      <c r="O114" s="272">
        <v>44</v>
      </c>
      <c r="P114" s="272">
        <v>15331</v>
      </c>
      <c r="Q114" s="272">
        <v>2322</v>
      </c>
      <c r="R114" s="272">
        <v>2322</v>
      </c>
      <c r="S114" s="272">
        <v>1722.6</v>
      </c>
      <c r="T114" s="272">
        <v>54</v>
      </c>
      <c r="V114" s="5">
        <f t="shared" si="4"/>
        <v>2322</v>
      </c>
      <c r="W114" s="5">
        <f t="shared" si="5"/>
        <v>2322</v>
      </c>
    </row>
    <row r="115" spans="2:23" x14ac:dyDescent="0.25">
      <c r="B115" s="133">
        <v>2369</v>
      </c>
      <c r="C115" s="134" t="s">
        <v>102</v>
      </c>
      <c r="D115" s="5">
        <f t="shared" si="3"/>
        <v>2369</v>
      </c>
      <c r="I115" s="271">
        <v>114</v>
      </c>
      <c r="J115" s="272">
        <v>13</v>
      </c>
      <c r="K115" s="272">
        <v>2369</v>
      </c>
      <c r="L115" s="272">
        <v>2369</v>
      </c>
      <c r="M115" s="272" t="s">
        <v>102</v>
      </c>
      <c r="N115" s="273">
        <v>440</v>
      </c>
      <c r="O115" s="272">
        <v>247</v>
      </c>
      <c r="P115" s="272">
        <v>13275</v>
      </c>
      <c r="Q115" s="272">
        <v>2369</v>
      </c>
      <c r="R115" s="272">
        <v>2369</v>
      </c>
      <c r="S115" s="272">
        <v>429</v>
      </c>
      <c r="T115" s="272">
        <v>248</v>
      </c>
      <c r="V115" s="5">
        <f t="shared" si="4"/>
        <v>2369</v>
      </c>
      <c r="W115" s="5">
        <f t="shared" si="5"/>
        <v>2369</v>
      </c>
    </row>
    <row r="116" spans="2:23" x14ac:dyDescent="0.25">
      <c r="B116" s="133">
        <v>2682</v>
      </c>
      <c r="C116" s="134" t="s">
        <v>1</v>
      </c>
      <c r="D116" s="5">
        <f t="shared" si="3"/>
        <v>2682</v>
      </c>
      <c r="I116" s="271">
        <v>115</v>
      </c>
      <c r="J116" s="272">
        <v>12</v>
      </c>
      <c r="K116" s="272">
        <v>2376</v>
      </c>
      <c r="L116" s="272">
        <v>2376</v>
      </c>
      <c r="M116" s="272" t="s">
        <v>103</v>
      </c>
      <c r="N116" s="273">
        <v>470.4</v>
      </c>
      <c r="O116" s="272">
        <v>230</v>
      </c>
      <c r="P116" s="272">
        <v>12233</v>
      </c>
      <c r="Q116" s="272">
        <v>2376</v>
      </c>
      <c r="R116" s="272">
        <v>2376</v>
      </c>
      <c r="S116" s="272">
        <v>501.1</v>
      </c>
      <c r="T116" s="272">
        <v>223</v>
      </c>
      <c r="V116" s="5">
        <f t="shared" si="4"/>
        <v>2376</v>
      </c>
      <c r="W116" s="5">
        <f t="shared" si="5"/>
        <v>2376</v>
      </c>
    </row>
    <row r="117" spans="2:23" x14ac:dyDescent="0.25">
      <c r="B117" s="133">
        <v>2376</v>
      </c>
      <c r="C117" s="134" t="s">
        <v>103</v>
      </c>
      <c r="D117" s="5">
        <f t="shared" si="3"/>
        <v>2376</v>
      </c>
      <c r="I117" s="271">
        <v>116</v>
      </c>
      <c r="J117" s="272">
        <v>7</v>
      </c>
      <c r="K117" s="272">
        <v>2403</v>
      </c>
      <c r="L117" s="272">
        <v>2403</v>
      </c>
      <c r="M117" s="272" t="s">
        <v>398</v>
      </c>
      <c r="N117" s="273">
        <v>824.3</v>
      </c>
      <c r="O117" s="272">
        <v>133</v>
      </c>
      <c r="P117" s="272">
        <v>7101</v>
      </c>
      <c r="Q117" s="272">
        <v>2403</v>
      </c>
      <c r="R117" s="272">
        <v>2403</v>
      </c>
      <c r="S117" s="272">
        <v>866.8</v>
      </c>
      <c r="T117" s="272">
        <v>136</v>
      </c>
      <c r="V117" s="5">
        <f t="shared" si="4"/>
        <v>2403</v>
      </c>
      <c r="W117" s="5">
        <f t="shared" si="5"/>
        <v>2403</v>
      </c>
    </row>
    <row r="118" spans="2:23" x14ac:dyDescent="0.25">
      <c r="B118" s="133">
        <v>2403</v>
      </c>
      <c r="C118" s="134" t="s">
        <v>398</v>
      </c>
      <c r="D118" s="5">
        <f t="shared" si="3"/>
        <v>2403</v>
      </c>
      <c r="I118" s="271">
        <v>117</v>
      </c>
      <c r="J118" s="272">
        <v>12</v>
      </c>
      <c r="K118" s="272">
        <v>2457</v>
      </c>
      <c r="L118" s="272">
        <v>2457</v>
      </c>
      <c r="M118" s="272" t="s">
        <v>104</v>
      </c>
      <c r="N118" s="273">
        <v>413.2</v>
      </c>
      <c r="O118" s="272">
        <v>254</v>
      </c>
      <c r="P118" s="272">
        <v>12232</v>
      </c>
      <c r="Q118" s="272">
        <v>2457</v>
      </c>
      <c r="R118" s="272">
        <v>2457</v>
      </c>
      <c r="S118" s="272">
        <v>366</v>
      </c>
      <c r="T118" s="272">
        <v>267</v>
      </c>
      <c r="V118" s="5">
        <f t="shared" si="4"/>
        <v>2457</v>
      </c>
      <c r="W118" s="5">
        <f t="shared" si="5"/>
        <v>2457</v>
      </c>
    </row>
    <row r="119" spans="2:23" x14ac:dyDescent="0.25">
      <c r="B119" s="133">
        <v>2457</v>
      </c>
      <c r="C119" s="134" t="s">
        <v>104</v>
      </c>
      <c r="D119" s="5">
        <f t="shared" si="3"/>
        <v>2457</v>
      </c>
      <c r="I119" s="271">
        <v>118</v>
      </c>
      <c r="J119" s="272">
        <v>11</v>
      </c>
      <c r="K119" s="272">
        <v>2466</v>
      </c>
      <c r="L119" s="272">
        <v>2466</v>
      </c>
      <c r="M119" s="272" t="s">
        <v>105</v>
      </c>
      <c r="N119" s="273">
        <v>1590.5</v>
      </c>
      <c r="O119" s="272">
        <v>60</v>
      </c>
      <c r="P119" s="272">
        <v>11202</v>
      </c>
      <c r="Q119" s="272">
        <v>2466</v>
      </c>
      <c r="R119" s="272">
        <v>2466</v>
      </c>
      <c r="S119" s="272">
        <v>1620</v>
      </c>
      <c r="T119" s="272">
        <v>60</v>
      </c>
      <c r="V119" s="5">
        <f t="shared" si="4"/>
        <v>2466</v>
      </c>
      <c r="W119" s="5">
        <f t="shared" si="5"/>
        <v>2466</v>
      </c>
    </row>
    <row r="120" spans="2:23" x14ac:dyDescent="0.25">
      <c r="B120" s="133">
        <v>2466</v>
      </c>
      <c r="C120" s="134" t="s">
        <v>105</v>
      </c>
      <c r="D120" s="5">
        <f t="shared" si="3"/>
        <v>2466</v>
      </c>
      <c r="I120" s="271">
        <v>119</v>
      </c>
      <c r="J120" s="272">
        <v>5</v>
      </c>
      <c r="K120" s="272">
        <v>2493</v>
      </c>
      <c r="L120" s="272">
        <v>2493</v>
      </c>
      <c r="M120" s="272" t="s">
        <v>106</v>
      </c>
      <c r="N120" s="273">
        <v>158.1</v>
      </c>
      <c r="O120" s="272">
        <v>322</v>
      </c>
      <c r="P120" s="272">
        <v>533</v>
      </c>
      <c r="Q120" s="272">
        <v>2493</v>
      </c>
      <c r="R120" s="272">
        <v>2493</v>
      </c>
      <c r="S120" s="272">
        <v>59</v>
      </c>
      <c r="T120" s="272">
        <v>322</v>
      </c>
      <c r="V120" s="5">
        <f t="shared" si="4"/>
        <v>2493</v>
      </c>
      <c r="W120" s="5">
        <f t="shared" si="5"/>
        <v>2493</v>
      </c>
    </row>
    <row r="121" spans="2:23" x14ac:dyDescent="0.25">
      <c r="B121" s="133">
        <v>2493</v>
      </c>
      <c r="C121" s="134" t="s">
        <v>106</v>
      </c>
      <c r="D121" s="5">
        <f t="shared" si="3"/>
        <v>2493</v>
      </c>
      <c r="I121" s="271">
        <v>120</v>
      </c>
      <c r="J121" s="272">
        <v>7</v>
      </c>
      <c r="K121" s="272">
        <v>2502</v>
      </c>
      <c r="L121" s="272">
        <v>2502</v>
      </c>
      <c r="M121" s="272" t="s">
        <v>107</v>
      </c>
      <c r="N121" s="273">
        <v>615.5</v>
      </c>
      <c r="O121" s="272">
        <v>176</v>
      </c>
      <c r="P121" s="272">
        <v>790</v>
      </c>
      <c r="Q121" s="272">
        <v>2502</v>
      </c>
      <c r="R121" s="272">
        <v>2502</v>
      </c>
      <c r="S121" s="272">
        <v>468.3</v>
      </c>
      <c r="T121" s="272">
        <v>234</v>
      </c>
      <c r="V121" s="5">
        <f t="shared" si="4"/>
        <v>2502</v>
      </c>
      <c r="W121" s="5">
        <f t="shared" si="5"/>
        <v>2502</v>
      </c>
    </row>
    <row r="122" spans="2:23" x14ac:dyDescent="0.25">
      <c r="B122" s="133">
        <v>2502</v>
      </c>
      <c r="C122" s="134" t="s">
        <v>107</v>
      </c>
      <c r="D122" s="5">
        <f t="shared" si="3"/>
        <v>2502</v>
      </c>
      <c r="I122" s="271">
        <v>121</v>
      </c>
      <c r="J122" s="272">
        <v>13</v>
      </c>
      <c r="K122" s="272">
        <v>2511</v>
      </c>
      <c r="L122" s="272">
        <v>2511</v>
      </c>
      <c r="M122" s="272" t="s">
        <v>108</v>
      </c>
      <c r="N122" s="273">
        <v>1864.1</v>
      </c>
      <c r="O122" s="272">
        <v>49</v>
      </c>
      <c r="P122" s="272">
        <v>13300</v>
      </c>
      <c r="Q122" s="272">
        <v>2511</v>
      </c>
      <c r="R122" s="272">
        <v>2511</v>
      </c>
      <c r="S122" s="272">
        <v>1878.1</v>
      </c>
      <c r="T122" s="272">
        <v>51</v>
      </c>
      <c r="V122" s="5">
        <f t="shared" si="4"/>
        <v>2511</v>
      </c>
      <c r="W122" s="5">
        <f t="shared" si="5"/>
        <v>2511</v>
      </c>
    </row>
    <row r="123" spans="2:23" x14ac:dyDescent="0.25">
      <c r="B123" s="133">
        <v>2511</v>
      </c>
      <c r="C123" s="134" t="s">
        <v>108</v>
      </c>
      <c r="D123" s="5">
        <f t="shared" si="3"/>
        <v>2511</v>
      </c>
      <c r="I123" s="271">
        <v>124</v>
      </c>
      <c r="J123" s="272">
        <v>11</v>
      </c>
      <c r="K123" s="272">
        <v>2520</v>
      </c>
      <c r="L123" s="272">
        <v>2520</v>
      </c>
      <c r="M123" s="272" t="s">
        <v>109</v>
      </c>
      <c r="N123" s="273">
        <v>313.3</v>
      </c>
      <c r="O123" s="272">
        <v>281</v>
      </c>
      <c r="P123" s="272">
        <v>11175</v>
      </c>
      <c r="Q123" s="272">
        <v>2520</v>
      </c>
      <c r="R123" s="272">
        <v>2520</v>
      </c>
      <c r="S123" s="272">
        <v>365.3</v>
      </c>
      <c r="T123" s="272">
        <v>268</v>
      </c>
      <c r="V123" s="5">
        <f t="shared" si="4"/>
        <v>2520</v>
      </c>
      <c r="W123" s="5">
        <f t="shared" si="5"/>
        <v>2520</v>
      </c>
    </row>
    <row r="124" spans="2:23" x14ac:dyDescent="0.25">
      <c r="B124" s="133">
        <v>2520</v>
      </c>
      <c r="C124" s="134" t="s">
        <v>109</v>
      </c>
      <c r="D124" s="5">
        <f t="shared" si="3"/>
        <v>2520</v>
      </c>
      <c r="I124" s="271">
        <v>125</v>
      </c>
      <c r="J124" s="272">
        <v>7</v>
      </c>
      <c r="K124" s="272">
        <v>2682</v>
      </c>
      <c r="L124" s="272">
        <v>2682</v>
      </c>
      <c r="M124" s="272" t="s">
        <v>1</v>
      </c>
      <c r="N124" s="273">
        <v>249.3</v>
      </c>
      <c r="O124" s="272">
        <v>300</v>
      </c>
      <c r="P124" s="272">
        <v>767</v>
      </c>
      <c r="Q124" s="272">
        <v>2682</v>
      </c>
      <c r="R124" s="272">
        <v>2682</v>
      </c>
      <c r="S124" s="272">
        <v>446.3</v>
      </c>
      <c r="T124" s="272">
        <v>240</v>
      </c>
      <c r="V124" s="5">
        <f t="shared" si="4"/>
        <v>2682</v>
      </c>
      <c r="W124" s="5">
        <f t="shared" si="5"/>
        <v>2682</v>
      </c>
    </row>
    <row r="125" spans="2:23" x14ac:dyDescent="0.25">
      <c r="B125" s="133">
        <v>2556</v>
      </c>
      <c r="C125" s="134" t="s">
        <v>110</v>
      </c>
      <c r="D125" s="5">
        <f t="shared" si="3"/>
        <v>2556</v>
      </c>
      <c r="I125" s="271">
        <v>122</v>
      </c>
      <c r="J125" s="272">
        <v>5</v>
      </c>
      <c r="K125" s="272">
        <v>2556</v>
      </c>
      <c r="L125" s="272">
        <v>2556</v>
      </c>
      <c r="M125" s="272" t="s">
        <v>110</v>
      </c>
      <c r="N125" s="273">
        <v>376.3</v>
      </c>
      <c r="O125" s="272">
        <v>266</v>
      </c>
      <c r="P125" s="272">
        <v>543</v>
      </c>
      <c r="Q125" s="272">
        <v>2556</v>
      </c>
      <c r="R125" s="272">
        <v>2556</v>
      </c>
      <c r="S125" s="272">
        <v>297.3</v>
      </c>
      <c r="T125" s="272">
        <v>282</v>
      </c>
      <c r="V125" s="5">
        <f t="shared" si="4"/>
        <v>2556</v>
      </c>
      <c r="W125" s="5">
        <f t="shared" si="5"/>
        <v>2556</v>
      </c>
    </row>
    <row r="126" spans="2:23" x14ac:dyDescent="0.25">
      <c r="B126" s="133">
        <v>3195</v>
      </c>
      <c r="C126" s="134" t="s">
        <v>111</v>
      </c>
      <c r="D126" s="5">
        <f t="shared" si="3"/>
        <v>3195</v>
      </c>
      <c r="I126" s="271">
        <v>153</v>
      </c>
      <c r="J126" s="272">
        <v>5</v>
      </c>
      <c r="K126" s="272">
        <v>3195</v>
      </c>
      <c r="L126" s="272">
        <v>3195</v>
      </c>
      <c r="M126" s="272" t="s">
        <v>111</v>
      </c>
      <c r="N126" s="273">
        <v>1199.2</v>
      </c>
      <c r="O126" s="272">
        <v>87</v>
      </c>
      <c r="P126" s="272">
        <v>560</v>
      </c>
      <c r="Q126" s="272">
        <v>3195</v>
      </c>
      <c r="R126" s="272">
        <v>3195</v>
      </c>
      <c r="S126" s="272">
        <v>1163.3</v>
      </c>
      <c r="T126" s="272">
        <v>99</v>
      </c>
      <c r="V126" s="5">
        <f t="shared" si="4"/>
        <v>3195</v>
      </c>
      <c r="W126" s="5">
        <f t="shared" si="5"/>
        <v>3195</v>
      </c>
    </row>
    <row r="127" spans="2:23" x14ac:dyDescent="0.25">
      <c r="B127" s="133">
        <v>2709</v>
      </c>
      <c r="C127" s="134" t="s">
        <v>112</v>
      </c>
      <c r="D127" s="5">
        <f t="shared" si="3"/>
        <v>2709</v>
      </c>
      <c r="I127" s="271">
        <v>126</v>
      </c>
      <c r="J127" s="272">
        <v>7</v>
      </c>
      <c r="K127" s="272">
        <v>2709</v>
      </c>
      <c r="L127" s="272">
        <v>2709</v>
      </c>
      <c r="M127" s="272" t="s">
        <v>112</v>
      </c>
      <c r="N127" s="273">
        <v>1502.2</v>
      </c>
      <c r="O127" s="272">
        <v>64</v>
      </c>
      <c r="P127" s="272">
        <v>7114</v>
      </c>
      <c r="Q127" s="272">
        <v>2709</v>
      </c>
      <c r="R127" s="272">
        <v>2709</v>
      </c>
      <c r="S127" s="272">
        <v>1476.2</v>
      </c>
      <c r="T127" s="272">
        <v>73</v>
      </c>
      <c r="V127" s="5">
        <f t="shared" si="4"/>
        <v>2709</v>
      </c>
      <c r="W127" s="5">
        <f t="shared" si="5"/>
        <v>2709</v>
      </c>
    </row>
    <row r="128" spans="2:23" x14ac:dyDescent="0.25">
      <c r="B128" s="133">
        <v>2718</v>
      </c>
      <c r="C128" s="134" t="s">
        <v>113</v>
      </c>
      <c r="D128" s="5">
        <f t="shared" si="3"/>
        <v>2718</v>
      </c>
      <c r="I128" s="271">
        <v>127</v>
      </c>
      <c r="J128" s="272">
        <v>13</v>
      </c>
      <c r="K128" s="272">
        <v>2718</v>
      </c>
      <c r="L128" s="272">
        <v>2718</v>
      </c>
      <c r="M128" s="272" t="s">
        <v>113</v>
      </c>
      <c r="N128" s="273">
        <v>443.1</v>
      </c>
      <c r="O128" s="272">
        <v>243</v>
      </c>
      <c r="P128" s="272">
        <v>13277</v>
      </c>
      <c r="Q128" s="272">
        <v>2718</v>
      </c>
      <c r="R128" s="272">
        <v>2718</v>
      </c>
      <c r="S128" s="272">
        <v>389.3</v>
      </c>
      <c r="T128" s="272">
        <v>257</v>
      </c>
      <c r="V128" s="5">
        <f t="shared" si="4"/>
        <v>2718</v>
      </c>
      <c r="W128" s="5">
        <f t="shared" si="5"/>
        <v>2718</v>
      </c>
    </row>
    <row r="129" spans="2:23" x14ac:dyDescent="0.25">
      <c r="B129" s="133">
        <v>2727</v>
      </c>
      <c r="C129" s="134" t="s">
        <v>114</v>
      </c>
      <c r="D129" s="5">
        <f t="shared" si="3"/>
        <v>2727</v>
      </c>
      <c r="I129" s="271">
        <v>128</v>
      </c>
      <c r="J129" s="272">
        <v>7</v>
      </c>
      <c r="K129" s="272">
        <v>2727</v>
      </c>
      <c r="L129" s="272">
        <v>2727</v>
      </c>
      <c r="M129" s="272" t="s">
        <v>114</v>
      </c>
      <c r="N129" s="273">
        <v>681</v>
      </c>
      <c r="O129" s="272">
        <v>162</v>
      </c>
      <c r="P129" s="272">
        <v>792</v>
      </c>
      <c r="Q129" s="272">
        <v>2727</v>
      </c>
      <c r="R129" s="272">
        <v>2727</v>
      </c>
      <c r="S129" s="272">
        <v>748.1</v>
      </c>
      <c r="T129" s="272">
        <v>156</v>
      </c>
      <c r="V129" s="5">
        <f t="shared" si="4"/>
        <v>2727</v>
      </c>
      <c r="W129" s="5">
        <f t="shared" si="5"/>
        <v>2727</v>
      </c>
    </row>
    <row r="130" spans="2:23" x14ac:dyDescent="0.25">
      <c r="B130" s="133">
        <v>2754</v>
      </c>
      <c r="C130" s="134" t="s">
        <v>115</v>
      </c>
      <c r="D130" s="5">
        <f t="shared" si="3"/>
        <v>2754</v>
      </c>
      <c r="I130" s="271">
        <v>131</v>
      </c>
      <c r="J130" s="272">
        <v>11</v>
      </c>
      <c r="K130" s="272">
        <v>2754</v>
      </c>
      <c r="L130" s="272">
        <v>2754</v>
      </c>
      <c r="M130" s="272" t="s">
        <v>115</v>
      </c>
      <c r="N130" s="273">
        <v>388.2</v>
      </c>
      <c r="O130" s="272">
        <v>261</v>
      </c>
      <c r="P130" s="272">
        <v>11179</v>
      </c>
      <c r="Q130" s="272">
        <v>2754</v>
      </c>
      <c r="R130" s="272">
        <v>2754</v>
      </c>
      <c r="S130" s="272">
        <v>418.1</v>
      </c>
      <c r="T130" s="272">
        <v>252</v>
      </c>
      <c r="V130" s="5">
        <f t="shared" si="4"/>
        <v>2754</v>
      </c>
      <c r="W130" s="5">
        <f t="shared" si="5"/>
        <v>2754</v>
      </c>
    </row>
    <row r="131" spans="2:23" x14ac:dyDescent="0.25">
      <c r="B131" s="133">
        <v>2766</v>
      </c>
      <c r="C131" s="134" t="s">
        <v>334</v>
      </c>
      <c r="D131" s="5">
        <f t="shared" ref="D131:D194" si="6">B131</f>
        <v>2766</v>
      </c>
      <c r="I131" s="271">
        <v>134</v>
      </c>
      <c r="J131" s="272">
        <v>13</v>
      </c>
      <c r="K131" s="272">
        <v>2772</v>
      </c>
      <c r="L131" s="272">
        <v>2772</v>
      </c>
      <c r="M131" s="272" t="s">
        <v>116</v>
      </c>
      <c r="N131" s="273">
        <v>203</v>
      </c>
      <c r="O131" s="272">
        <v>310</v>
      </c>
      <c r="P131" s="272">
        <v>13265</v>
      </c>
      <c r="Q131" s="272">
        <v>2772</v>
      </c>
      <c r="R131" s="272">
        <v>2772</v>
      </c>
      <c r="S131" s="272">
        <v>172</v>
      </c>
      <c r="T131" s="272">
        <v>304</v>
      </c>
      <c r="V131" s="5">
        <f t="shared" si="4"/>
        <v>2772</v>
      </c>
      <c r="W131" s="5">
        <f t="shared" si="5"/>
        <v>2772</v>
      </c>
    </row>
    <row r="132" spans="2:23" x14ac:dyDescent="0.25">
      <c r="B132" s="133">
        <v>2772</v>
      </c>
      <c r="C132" s="134" t="s">
        <v>116</v>
      </c>
      <c r="D132" s="5">
        <f t="shared" si="6"/>
        <v>2772</v>
      </c>
      <c r="I132" s="271">
        <v>135</v>
      </c>
      <c r="J132" s="272">
        <v>7</v>
      </c>
      <c r="K132" s="272">
        <v>2781</v>
      </c>
      <c r="L132" s="272">
        <v>2781</v>
      </c>
      <c r="M132" s="272" t="s">
        <v>117</v>
      </c>
      <c r="N132" s="273">
        <v>1087.8</v>
      </c>
      <c r="O132" s="272">
        <v>101</v>
      </c>
      <c r="P132" s="272">
        <v>7109</v>
      </c>
      <c r="Q132" s="272">
        <v>2781</v>
      </c>
      <c r="R132" s="272">
        <v>2781</v>
      </c>
      <c r="S132" s="272">
        <v>1206.0999999999999</v>
      </c>
      <c r="T132" s="272">
        <v>96</v>
      </c>
      <c r="V132" s="5">
        <f t="shared" si="4"/>
        <v>2781</v>
      </c>
      <c r="W132" s="5">
        <f t="shared" si="5"/>
        <v>2781</v>
      </c>
    </row>
    <row r="133" spans="2:23" x14ac:dyDescent="0.25">
      <c r="B133" s="133">
        <v>2781</v>
      </c>
      <c r="C133" s="134" t="s">
        <v>117</v>
      </c>
      <c r="D133" s="5">
        <f t="shared" si="6"/>
        <v>2781</v>
      </c>
      <c r="I133" s="271">
        <v>136</v>
      </c>
      <c r="J133" s="272">
        <v>13</v>
      </c>
      <c r="K133" s="272">
        <v>2826</v>
      </c>
      <c r="L133" s="272">
        <v>2826</v>
      </c>
      <c r="M133" s="272" t="s">
        <v>118</v>
      </c>
      <c r="N133" s="273">
        <v>1346.7</v>
      </c>
      <c r="O133" s="272">
        <v>78</v>
      </c>
      <c r="P133" s="272">
        <v>13296</v>
      </c>
      <c r="Q133" s="272">
        <v>2826</v>
      </c>
      <c r="R133" s="272">
        <v>2826</v>
      </c>
      <c r="S133" s="272">
        <v>1411.5</v>
      </c>
      <c r="T133" s="272">
        <v>75</v>
      </c>
      <c r="V133" s="5">
        <f t="shared" ref="V133:V196" si="7">Q133</f>
        <v>2826</v>
      </c>
      <c r="W133" s="5">
        <f t="shared" ref="W133:W196" si="8">R133</f>
        <v>2826</v>
      </c>
    </row>
    <row r="134" spans="2:23" x14ac:dyDescent="0.25">
      <c r="B134" s="133">
        <v>2826</v>
      </c>
      <c r="C134" s="134" t="s">
        <v>118</v>
      </c>
      <c r="D134" s="5">
        <f t="shared" si="6"/>
        <v>2826</v>
      </c>
      <c r="I134" s="271">
        <v>137</v>
      </c>
      <c r="J134" s="272">
        <v>5</v>
      </c>
      <c r="K134" s="272">
        <v>2846</v>
      </c>
      <c r="L134" s="272">
        <v>2846</v>
      </c>
      <c r="M134" s="272" t="s">
        <v>119</v>
      </c>
      <c r="N134" s="273">
        <v>299</v>
      </c>
      <c r="O134" s="272">
        <v>287</v>
      </c>
      <c r="P134" s="272">
        <v>539</v>
      </c>
      <c r="Q134" s="272">
        <v>2846</v>
      </c>
      <c r="R134" s="272">
        <v>2846</v>
      </c>
      <c r="S134" s="272">
        <v>293</v>
      </c>
      <c r="T134" s="272">
        <v>283</v>
      </c>
      <c r="V134" s="5">
        <f t="shared" si="7"/>
        <v>2846</v>
      </c>
      <c r="W134" s="5">
        <f t="shared" si="8"/>
        <v>2846</v>
      </c>
    </row>
    <row r="135" spans="2:23" x14ac:dyDescent="0.25">
      <c r="B135" s="133">
        <v>2846</v>
      </c>
      <c r="C135" s="134" t="s">
        <v>119</v>
      </c>
      <c r="D135" s="5">
        <f t="shared" si="6"/>
        <v>2846</v>
      </c>
      <c r="I135" s="271">
        <v>130</v>
      </c>
      <c r="J135" s="272">
        <v>12</v>
      </c>
      <c r="K135" s="272">
        <v>2862</v>
      </c>
      <c r="L135" s="272">
        <v>2862</v>
      </c>
      <c r="M135" s="272" t="s">
        <v>120</v>
      </c>
      <c r="N135" s="273">
        <v>633.1</v>
      </c>
      <c r="O135" s="272">
        <v>174</v>
      </c>
      <c r="P135" s="272">
        <v>12245</v>
      </c>
      <c r="Q135" s="272">
        <v>2862</v>
      </c>
      <c r="R135" s="272">
        <v>2862</v>
      </c>
      <c r="S135" s="272">
        <v>607.1</v>
      </c>
      <c r="T135" s="272">
        <v>189</v>
      </c>
      <c r="V135" s="5">
        <f t="shared" si="7"/>
        <v>2862</v>
      </c>
      <c r="W135" s="5">
        <f t="shared" si="8"/>
        <v>2862</v>
      </c>
    </row>
    <row r="136" spans="2:23" x14ac:dyDescent="0.25">
      <c r="B136" s="133">
        <v>2862</v>
      </c>
      <c r="C136" s="134" t="s">
        <v>120</v>
      </c>
      <c r="D136" s="5">
        <f t="shared" si="6"/>
        <v>2862</v>
      </c>
      <c r="I136" s="271">
        <v>138</v>
      </c>
      <c r="J136" s="272">
        <v>10</v>
      </c>
      <c r="K136" s="272">
        <v>2977</v>
      </c>
      <c r="L136" s="272">
        <v>2977</v>
      </c>
      <c r="M136" s="272" t="s">
        <v>121</v>
      </c>
      <c r="N136" s="273">
        <v>553.79999999999995</v>
      </c>
      <c r="O136" s="272">
        <v>196</v>
      </c>
      <c r="P136" s="272">
        <v>10152</v>
      </c>
      <c r="Q136" s="272">
        <v>2977</v>
      </c>
      <c r="R136" s="272">
        <v>2977</v>
      </c>
      <c r="S136" s="272">
        <v>478</v>
      </c>
      <c r="T136" s="272">
        <v>231</v>
      </c>
      <c r="V136" s="5">
        <f t="shared" si="7"/>
        <v>2977</v>
      </c>
      <c r="W136" s="5">
        <f t="shared" si="8"/>
        <v>2977</v>
      </c>
    </row>
    <row r="137" spans="2:23" x14ac:dyDescent="0.25">
      <c r="B137" s="133">
        <v>2977</v>
      </c>
      <c r="C137" s="134" t="s">
        <v>121</v>
      </c>
      <c r="D137" s="5">
        <f t="shared" si="6"/>
        <v>2977</v>
      </c>
      <c r="I137" s="271">
        <v>139</v>
      </c>
      <c r="J137" s="272">
        <v>12</v>
      </c>
      <c r="K137" s="272">
        <v>2988</v>
      </c>
      <c r="L137" s="272">
        <v>2988</v>
      </c>
      <c r="M137" s="272" t="s">
        <v>122</v>
      </c>
      <c r="N137" s="273">
        <v>572.29999999999995</v>
      </c>
      <c r="O137" s="272">
        <v>191</v>
      </c>
      <c r="P137" s="272">
        <v>12239</v>
      </c>
      <c r="Q137" s="272">
        <v>2988</v>
      </c>
      <c r="R137" s="272">
        <v>2988</v>
      </c>
      <c r="S137" s="272">
        <v>824.1</v>
      </c>
      <c r="T137" s="272">
        <v>142</v>
      </c>
      <c r="V137" s="5">
        <f t="shared" si="7"/>
        <v>2988</v>
      </c>
      <c r="W137" s="5">
        <f t="shared" si="8"/>
        <v>2988</v>
      </c>
    </row>
    <row r="138" spans="2:23" x14ac:dyDescent="0.25">
      <c r="B138" s="133">
        <v>2988</v>
      </c>
      <c r="C138" s="134" t="s">
        <v>122</v>
      </c>
      <c r="D138" s="5">
        <f t="shared" si="6"/>
        <v>2988</v>
      </c>
      <c r="I138" s="271">
        <v>133</v>
      </c>
      <c r="J138" s="272">
        <v>10</v>
      </c>
      <c r="K138" s="272">
        <v>2766</v>
      </c>
      <c r="L138" s="272">
        <v>2766</v>
      </c>
      <c r="M138" s="272" t="s">
        <v>334</v>
      </c>
      <c r="N138" s="273">
        <v>308</v>
      </c>
      <c r="O138" s="272">
        <v>282</v>
      </c>
      <c r="P138" s="272">
        <v>10143</v>
      </c>
      <c r="Q138" s="272">
        <v>2766</v>
      </c>
      <c r="R138" s="272">
        <v>2766</v>
      </c>
      <c r="S138" s="272">
        <v>280</v>
      </c>
      <c r="T138" s="272">
        <v>288</v>
      </c>
      <c r="V138" s="5">
        <f t="shared" si="7"/>
        <v>2766</v>
      </c>
      <c r="W138" s="5">
        <f t="shared" si="8"/>
        <v>2766</v>
      </c>
    </row>
    <row r="139" spans="2:23" x14ac:dyDescent="0.25">
      <c r="B139" s="133">
        <v>3029</v>
      </c>
      <c r="C139" s="134" t="s">
        <v>123</v>
      </c>
      <c r="D139" s="5">
        <f t="shared" si="6"/>
        <v>3029</v>
      </c>
      <c r="I139" s="271">
        <v>140</v>
      </c>
      <c r="J139" s="272">
        <v>1</v>
      </c>
      <c r="K139" s="272">
        <v>3029</v>
      </c>
      <c r="L139" s="272">
        <v>3029</v>
      </c>
      <c r="M139" s="272" t="s">
        <v>123</v>
      </c>
      <c r="N139" s="273">
        <v>1147</v>
      </c>
      <c r="O139" s="272">
        <v>92</v>
      </c>
      <c r="P139" s="272">
        <v>125</v>
      </c>
      <c r="Q139" s="272">
        <v>3029</v>
      </c>
      <c r="R139" s="272">
        <v>3029</v>
      </c>
      <c r="S139" s="272">
        <v>995.4</v>
      </c>
      <c r="T139" s="272">
        <v>118</v>
      </c>
      <c r="V139" s="5">
        <f t="shared" si="7"/>
        <v>3029</v>
      </c>
      <c r="W139" s="5">
        <f t="shared" si="8"/>
        <v>3029</v>
      </c>
    </row>
    <row r="140" spans="2:23" x14ac:dyDescent="0.25">
      <c r="B140" s="133">
        <v>3033</v>
      </c>
      <c r="C140" s="134" t="s">
        <v>124</v>
      </c>
      <c r="D140" s="5">
        <f t="shared" si="6"/>
        <v>3033</v>
      </c>
      <c r="I140" s="271">
        <v>141</v>
      </c>
      <c r="J140" s="272">
        <v>7</v>
      </c>
      <c r="K140" s="272">
        <v>3033</v>
      </c>
      <c r="L140" s="272">
        <v>3033</v>
      </c>
      <c r="M140" s="272" t="s">
        <v>124</v>
      </c>
      <c r="N140" s="273">
        <v>408.3</v>
      </c>
      <c r="O140" s="272">
        <v>256</v>
      </c>
      <c r="P140" s="272">
        <v>773</v>
      </c>
      <c r="Q140" s="272">
        <v>3033</v>
      </c>
      <c r="R140" s="272">
        <v>3033</v>
      </c>
      <c r="S140" s="272">
        <v>363.3</v>
      </c>
      <c r="T140" s="272">
        <v>269</v>
      </c>
      <c r="V140" s="5">
        <f t="shared" si="7"/>
        <v>3033</v>
      </c>
      <c r="W140" s="5">
        <f t="shared" si="8"/>
        <v>3033</v>
      </c>
    </row>
    <row r="141" spans="2:23" x14ac:dyDescent="0.25">
      <c r="B141" s="133">
        <v>3042</v>
      </c>
      <c r="C141" s="134" t="s">
        <v>125</v>
      </c>
      <c r="D141" s="5">
        <f t="shared" si="6"/>
        <v>3042</v>
      </c>
      <c r="I141" s="271">
        <v>148</v>
      </c>
      <c r="J141" s="272">
        <v>7</v>
      </c>
      <c r="K141" s="272">
        <v>3042</v>
      </c>
      <c r="L141" s="272">
        <v>3042</v>
      </c>
      <c r="M141" s="272" t="s">
        <v>125</v>
      </c>
      <c r="N141" s="273">
        <v>776.5</v>
      </c>
      <c r="O141" s="272">
        <v>144</v>
      </c>
      <c r="P141" s="272">
        <v>794</v>
      </c>
      <c r="Q141" s="272">
        <v>3042</v>
      </c>
      <c r="R141" s="272">
        <v>3042</v>
      </c>
      <c r="S141" s="272">
        <v>876.6</v>
      </c>
      <c r="T141" s="272">
        <v>135</v>
      </c>
      <c r="V141" s="5">
        <f t="shared" si="7"/>
        <v>3042</v>
      </c>
      <c r="W141" s="5">
        <f t="shared" si="8"/>
        <v>3042</v>
      </c>
    </row>
    <row r="142" spans="2:23" x14ac:dyDescent="0.25">
      <c r="B142" s="133">
        <v>3060</v>
      </c>
      <c r="C142" s="134" t="s">
        <v>126</v>
      </c>
      <c r="D142" s="5">
        <f t="shared" si="6"/>
        <v>3060</v>
      </c>
      <c r="I142" s="271">
        <v>142</v>
      </c>
      <c r="J142" s="272">
        <v>5</v>
      </c>
      <c r="K142" s="272">
        <v>3060</v>
      </c>
      <c r="L142" s="272">
        <v>3060</v>
      </c>
      <c r="M142" s="272" t="s">
        <v>126</v>
      </c>
      <c r="N142" s="273">
        <v>1199.2</v>
      </c>
      <c r="O142" s="272">
        <v>87</v>
      </c>
      <c r="P142" s="272">
        <v>561</v>
      </c>
      <c r="Q142" s="272">
        <v>3060</v>
      </c>
      <c r="R142" s="272">
        <v>3060</v>
      </c>
      <c r="S142" s="272">
        <v>1386.8</v>
      </c>
      <c r="T142" s="272">
        <v>79</v>
      </c>
      <c r="V142" s="5">
        <f t="shared" si="7"/>
        <v>3060</v>
      </c>
      <c r="W142" s="5">
        <f t="shared" si="8"/>
        <v>3060</v>
      </c>
    </row>
    <row r="143" spans="2:23" x14ac:dyDescent="0.25">
      <c r="B143" s="133">
        <v>3168</v>
      </c>
      <c r="C143" s="134" t="s">
        <v>127</v>
      </c>
      <c r="D143" s="5">
        <f t="shared" si="6"/>
        <v>3168</v>
      </c>
      <c r="I143" s="271">
        <v>151</v>
      </c>
      <c r="J143" s="272">
        <v>13</v>
      </c>
      <c r="K143" s="272">
        <v>3168</v>
      </c>
      <c r="L143" s="272">
        <v>3168</v>
      </c>
      <c r="M143" s="272" t="s">
        <v>127</v>
      </c>
      <c r="N143" s="273">
        <v>674.7</v>
      </c>
      <c r="O143" s="272">
        <v>164</v>
      </c>
      <c r="P143" s="272">
        <v>13288</v>
      </c>
      <c r="Q143" s="272">
        <v>3168</v>
      </c>
      <c r="R143" s="272">
        <v>3168</v>
      </c>
      <c r="S143" s="272">
        <v>650.6</v>
      </c>
      <c r="T143" s="272">
        <v>181</v>
      </c>
      <c r="V143" s="5">
        <f t="shared" si="7"/>
        <v>3168</v>
      </c>
      <c r="W143" s="5">
        <f t="shared" si="8"/>
        <v>3168</v>
      </c>
    </row>
    <row r="144" spans="2:23" x14ac:dyDescent="0.25">
      <c r="B144" s="133">
        <v>3105</v>
      </c>
      <c r="C144" s="134" t="s">
        <v>128</v>
      </c>
      <c r="D144" s="5">
        <f t="shared" si="6"/>
        <v>3105</v>
      </c>
      <c r="I144" s="271">
        <v>143</v>
      </c>
      <c r="J144" s="272">
        <v>7</v>
      </c>
      <c r="K144" s="272">
        <v>3105</v>
      </c>
      <c r="L144" s="272">
        <v>3105</v>
      </c>
      <c r="M144" s="272" t="s">
        <v>128</v>
      </c>
      <c r="N144" s="273">
        <v>1354.8</v>
      </c>
      <c r="O144" s="272">
        <v>77</v>
      </c>
      <c r="P144" s="272">
        <v>7111</v>
      </c>
      <c r="Q144" s="272">
        <v>3105</v>
      </c>
      <c r="R144" s="272">
        <v>3105</v>
      </c>
      <c r="S144" s="272">
        <v>1340.9</v>
      </c>
      <c r="T144" s="272">
        <v>81</v>
      </c>
      <c r="V144" s="5">
        <f t="shared" si="7"/>
        <v>3105</v>
      </c>
      <c r="W144" s="5">
        <f t="shared" si="8"/>
        <v>3105</v>
      </c>
    </row>
    <row r="145" spans="2:23" x14ac:dyDescent="0.25">
      <c r="B145" s="133">
        <v>3114</v>
      </c>
      <c r="C145" s="134" t="s">
        <v>129</v>
      </c>
      <c r="D145" s="5">
        <f t="shared" si="6"/>
        <v>3114</v>
      </c>
      <c r="I145" s="271">
        <v>144</v>
      </c>
      <c r="J145" s="272">
        <v>11</v>
      </c>
      <c r="K145" s="272">
        <v>3114</v>
      </c>
      <c r="L145" s="272">
        <v>3114</v>
      </c>
      <c r="M145" s="272" t="s">
        <v>129</v>
      </c>
      <c r="N145" s="273">
        <v>3430.2</v>
      </c>
      <c r="O145" s="272">
        <v>28</v>
      </c>
      <c r="P145" s="272">
        <v>11215</v>
      </c>
      <c r="Q145" s="272">
        <v>3114</v>
      </c>
      <c r="R145" s="272">
        <v>3114</v>
      </c>
      <c r="S145" s="272">
        <v>3513.4</v>
      </c>
      <c r="T145" s="272">
        <v>25</v>
      </c>
      <c r="V145" s="5">
        <f t="shared" si="7"/>
        <v>3114</v>
      </c>
      <c r="W145" s="5">
        <f t="shared" si="8"/>
        <v>3114</v>
      </c>
    </row>
    <row r="146" spans="2:23" x14ac:dyDescent="0.25">
      <c r="B146" s="133">
        <v>3119</v>
      </c>
      <c r="C146" s="134" t="s">
        <v>130</v>
      </c>
      <c r="D146" s="5">
        <f t="shared" si="6"/>
        <v>3119</v>
      </c>
      <c r="I146" s="271">
        <v>145</v>
      </c>
      <c r="J146" s="272">
        <v>11</v>
      </c>
      <c r="K146" s="272">
        <v>3119</v>
      </c>
      <c r="L146" s="272">
        <v>3119</v>
      </c>
      <c r="M146" s="272" t="s">
        <v>130</v>
      </c>
      <c r="N146" s="273">
        <v>820.3</v>
      </c>
      <c r="O146" s="272">
        <v>134</v>
      </c>
      <c r="P146" s="272">
        <v>11194</v>
      </c>
      <c r="Q146" s="272">
        <v>3119</v>
      </c>
      <c r="R146" s="272">
        <v>3119</v>
      </c>
      <c r="S146" s="272">
        <v>796</v>
      </c>
      <c r="T146" s="272">
        <v>150</v>
      </c>
      <c r="V146" s="5">
        <f t="shared" si="7"/>
        <v>3119</v>
      </c>
      <c r="W146" s="5">
        <f t="shared" si="8"/>
        <v>3119</v>
      </c>
    </row>
    <row r="147" spans="2:23" x14ac:dyDescent="0.25">
      <c r="B147" s="133">
        <v>3141</v>
      </c>
      <c r="C147" s="134" t="s">
        <v>131</v>
      </c>
      <c r="D147" s="5">
        <f t="shared" si="6"/>
        <v>3141</v>
      </c>
      <c r="I147" s="271">
        <v>146</v>
      </c>
      <c r="J147" s="272">
        <v>10</v>
      </c>
      <c r="K147" s="272">
        <v>3141</v>
      </c>
      <c r="L147" s="272">
        <v>3141</v>
      </c>
      <c r="M147" s="272" t="s">
        <v>131</v>
      </c>
      <c r="N147" s="273">
        <v>14550.6</v>
      </c>
      <c r="O147" s="272">
        <v>3</v>
      </c>
      <c r="P147" s="272">
        <v>10171</v>
      </c>
      <c r="Q147" s="272">
        <v>3141</v>
      </c>
      <c r="R147" s="272">
        <v>3141</v>
      </c>
      <c r="S147" s="272">
        <v>14579.5</v>
      </c>
      <c r="T147" s="272">
        <v>2</v>
      </c>
      <c r="V147" s="5">
        <f t="shared" si="7"/>
        <v>3141</v>
      </c>
      <c r="W147" s="5">
        <f t="shared" si="8"/>
        <v>3141</v>
      </c>
    </row>
    <row r="148" spans="2:23" x14ac:dyDescent="0.25">
      <c r="B148" s="133">
        <v>3150</v>
      </c>
      <c r="C148" s="134" t="s">
        <v>132</v>
      </c>
      <c r="D148" s="5">
        <f t="shared" si="6"/>
        <v>3150</v>
      </c>
      <c r="I148" s="271">
        <v>147</v>
      </c>
      <c r="J148" s="272">
        <v>7</v>
      </c>
      <c r="K148" s="272">
        <v>3150</v>
      </c>
      <c r="L148" s="272">
        <v>3150</v>
      </c>
      <c r="M148" s="272" t="s">
        <v>132</v>
      </c>
      <c r="N148" s="273">
        <v>965.8</v>
      </c>
      <c r="O148" s="272">
        <v>118</v>
      </c>
      <c r="P148" s="272">
        <v>7107</v>
      </c>
      <c r="Q148" s="272">
        <v>3150</v>
      </c>
      <c r="R148" s="272">
        <v>3150</v>
      </c>
      <c r="S148" s="272">
        <v>1163.5999999999999</v>
      </c>
      <c r="T148" s="272">
        <v>98</v>
      </c>
      <c r="V148" s="5">
        <f t="shared" si="7"/>
        <v>3150</v>
      </c>
      <c r="W148" s="5">
        <f t="shared" si="8"/>
        <v>3150</v>
      </c>
    </row>
    <row r="149" spans="2:23" x14ac:dyDescent="0.25">
      <c r="B149" s="133">
        <v>3154</v>
      </c>
      <c r="C149" s="134" t="s">
        <v>133</v>
      </c>
      <c r="D149" s="5">
        <f t="shared" si="6"/>
        <v>3154</v>
      </c>
      <c r="I149" s="271">
        <v>149</v>
      </c>
      <c r="J149" s="272">
        <v>10</v>
      </c>
      <c r="K149" s="272">
        <v>3154</v>
      </c>
      <c r="L149" s="272">
        <v>3154</v>
      </c>
      <c r="M149" s="272" t="s">
        <v>133</v>
      </c>
      <c r="N149" s="273">
        <v>484.8</v>
      </c>
      <c r="O149" s="272">
        <v>225</v>
      </c>
      <c r="P149" s="272">
        <v>10149</v>
      </c>
      <c r="Q149" s="272">
        <v>3154</v>
      </c>
      <c r="R149" s="272">
        <v>3154</v>
      </c>
      <c r="S149" s="272">
        <v>478</v>
      </c>
      <c r="T149" s="272">
        <v>231</v>
      </c>
      <c r="V149" s="5">
        <f t="shared" si="7"/>
        <v>3154</v>
      </c>
      <c r="W149" s="5">
        <f t="shared" si="8"/>
        <v>3154</v>
      </c>
    </row>
    <row r="150" spans="2:23" x14ac:dyDescent="0.25">
      <c r="B150" s="133">
        <v>3186</v>
      </c>
      <c r="C150" s="134" t="s">
        <v>335</v>
      </c>
      <c r="D150" s="5">
        <f t="shared" si="6"/>
        <v>3186</v>
      </c>
      <c r="I150" s="271">
        <v>152</v>
      </c>
      <c r="J150" s="272">
        <v>7</v>
      </c>
      <c r="K150" s="272">
        <v>3186</v>
      </c>
      <c r="L150" s="272">
        <v>3186</v>
      </c>
      <c r="M150" s="272" t="s">
        <v>335</v>
      </c>
      <c r="N150" s="273">
        <v>443.1</v>
      </c>
      <c r="O150" s="272">
        <v>243</v>
      </c>
      <c r="P150" s="272">
        <v>775</v>
      </c>
      <c r="Q150" s="272">
        <v>3186</v>
      </c>
      <c r="R150" s="272">
        <v>3186</v>
      </c>
      <c r="S150" s="272">
        <v>444.5</v>
      </c>
      <c r="T150" s="272">
        <v>242</v>
      </c>
      <c r="V150" s="5">
        <f t="shared" si="7"/>
        <v>3186</v>
      </c>
      <c r="W150" s="5">
        <f t="shared" si="8"/>
        <v>3186</v>
      </c>
    </row>
    <row r="151" spans="2:23" x14ac:dyDescent="0.25">
      <c r="B151" s="133">
        <v>3204</v>
      </c>
      <c r="C151" s="134" t="s">
        <v>134</v>
      </c>
      <c r="D151" s="5">
        <f t="shared" si="6"/>
        <v>3204</v>
      </c>
      <c r="I151" s="271">
        <v>154</v>
      </c>
      <c r="J151" s="272">
        <v>7</v>
      </c>
      <c r="K151" s="272">
        <v>3204</v>
      </c>
      <c r="L151" s="272">
        <v>3204</v>
      </c>
      <c r="M151" s="272" t="s">
        <v>134</v>
      </c>
      <c r="N151" s="273">
        <v>869.7</v>
      </c>
      <c r="O151" s="272">
        <v>129</v>
      </c>
      <c r="P151" s="272">
        <v>7104</v>
      </c>
      <c r="Q151" s="272">
        <v>3204</v>
      </c>
      <c r="R151" s="272">
        <v>3204</v>
      </c>
      <c r="S151" s="272">
        <v>934.6</v>
      </c>
      <c r="T151" s="272">
        <v>125</v>
      </c>
      <c r="V151" s="5">
        <f t="shared" si="7"/>
        <v>3204</v>
      </c>
      <c r="W151" s="5">
        <f t="shared" si="8"/>
        <v>3204</v>
      </c>
    </row>
    <row r="152" spans="2:23" x14ac:dyDescent="0.25">
      <c r="B152" s="133">
        <v>3231</v>
      </c>
      <c r="C152" s="134" t="s">
        <v>135</v>
      </c>
      <c r="D152" s="5">
        <f t="shared" si="6"/>
        <v>3231</v>
      </c>
      <c r="I152" s="271">
        <v>155</v>
      </c>
      <c r="J152" s="272">
        <v>11</v>
      </c>
      <c r="K152" s="272">
        <v>3231</v>
      </c>
      <c r="L152" s="272">
        <v>3231</v>
      </c>
      <c r="M152" s="272" t="s">
        <v>135</v>
      </c>
      <c r="N152" s="273">
        <v>6737.5</v>
      </c>
      <c r="O152" s="272">
        <v>14</v>
      </c>
      <c r="P152" s="272">
        <v>11220</v>
      </c>
      <c r="Q152" s="272">
        <v>3231</v>
      </c>
      <c r="R152" s="272">
        <v>3231</v>
      </c>
      <c r="S152" s="272">
        <v>7161.2</v>
      </c>
      <c r="T152" s="272">
        <v>14</v>
      </c>
      <c r="V152" s="5">
        <f t="shared" si="7"/>
        <v>3231</v>
      </c>
      <c r="W152" s="5">
        <f t="shared" si="8"/>
        <v>3231</v>
      </c>
    </row>
    <row r="153" spans="2:23" x14ac:dyDescent="0.25">
      <c r="B153" s="133">
        <v>3312</v>
      </c>
      <c r="C153" s="134" t="s">
        <v>136</v>
      </c>
      <c r="D153" s="5">
        <f t="shared" si="6"/>
        <v>3312</v>
      </c>
      <c r="I153" s="271">
        <v>156</v>
      </c>
      <c r="J153" s="272">
        <v>15</v>
      </c>
      <c r="K153" s="272">
        <v>3312</v>
      </c>
      <c r="L153" s="272">
        <v>3312</v>
      </c>
      <c r="M153" s="272" t="s">
        <v>136</v>
      </c>
      <c r="N153" s="273">
        <v>1788.3</v>
      </c>
      <c r="O153" s="272">
        <v>51</v>
      </c>
      <c r="P153" s="272">
        <v>15330</v>
      </c>
      <c r="Q153" s="272">
        <v>3312</v>
      </c>
      <c r="R153" s="272">
        <v>3312</v>
      </c>
      <c r="S153" s="272">
        <v>1653.3</v>
      </c>
      <c r="T153" s="272">
        <v>58</v>
      </c>
      <c r="V153" s="5">
        <f t="shared" si="7"/>
        <v>3312</v>
      </c>
      <c r="W153" s="5">
        <f t="shared" si="8"/>
        <v>3312</v>
      </c>
    </row>
    <row r="154" spans="2:23" x14ac:dyDescent="0.25">
      <c r="B154" s="133">
        <v>3330</v>
      </c>
      <c r="C154" s="134" t="s">
        <v>137</v>
      </c>
      <c r="D154" s="5">
        <f t="shared" si="6"/>
        <v>3330</v>
      </c>
      <c r="I154" s="271">
        <v>157</v>
      </c>
      <c r="J154" s="272">
        <v>15</v>
      </c>
      <c r="K154" s="272">
        <v>3330</v>
      </c>
      <c r="L154" s="272">
        <v>3330</v>
      </c>
      <c r="M154" s="272" t="s">
        <v>137</v>
      </c>
      <c r="N154" s="273">
        <v>331.5</v>
      </c>
      <c r="O154" s="272">
        <v>277</v>
      </c>
      <c r="P154" s="272">
        <v>15309</v>
      </c>
      <c r="Q154" s="272">
        <v>3330</v>
      </c>
      <c r="R154" s="272">
        <v>3330</v>
      </c>
      <c r="S154" s="272">
        <v>254.5</v>
      </c>
      <c r="T154" s="272">
        <v>294</v>
      </c>
      <c r="V154" s="5">
        <f t="shared" si="7"/>
        <v>3330</v>
      </c>
      <c r="W154" s="5">
        <f t="shared" si="8"/>
        <v>3330</v>
      </c>
    </row>
    <row r="155" spans="2:23" x14ac:dyDescent="0.25">
      <c r="B155" s="133">
        <v>3348</v>
      </c>
      <c r="C155" s="134" t="s">
        <v>138</v>
      </c>
      <c r="D155" s="5">
        <f t="shared" si="6"/>
        <v>3348</v>
      </c>
      <c r="I155" s="271">
        <v>158</v>
      </c>
      <c r="J155" s="272">
        <v>12</v>
      </c>
      <c r="K155" s="272">
        <v>3348</v>
      </c>
      <c r="L155" s="272">
        <v>3348</v>
      </c>
      <c r="M155" s="272" t="s">
        <v>138</v>
      </c>
      <c r="N155" s="273">
        <v>461.2</v>
      </c>
      <c r="O155" s="272">
        <v>232</v>
      </c>
      <c r="P155" s="272">
        <v>12234</v>
      </c>
      <c r="Q155" s="272">
        <v>3348</v>
      </c>
      <c r="R155" s="272">
        <v>3348</v>
      </c>
      <c r="S155" s="272">
        <v>439.2</v>
      </c>
      <c r="T155" s="272">
        <v>245</v>
      </c>
      <c r="V155" s="5">
        <f t="shared" si="7"/>
        <v>3348</v>
      </c>
      <c r="W155" s="5">
        <f t="shared" si="8"/>
        <v>3348</v>
      </c>
    </row>
    <row r="156" spans="2:23" x14ac:dyDescent="0.25">
      <c r="B156" s="133">
        <v>3375</v>
      </c>
      <c r="C156" s="134" t="s">
        <v>139</v>
      </c>
      <c r="D156" s="5">
        <f t="shared" si="6"/>
        <v>3375</v>
      </c>
      <c r="I156" s="271">
        <v>159</v>
      </c>
      <c r="J156" s="272">
        <v>11</v>
      </c>
      <c r="K156" s="272">
        <v>3375</v>
      </c>
      <c r="L156" s="272">
        <v>3375</v>
      </c>
      <c r="M156" s="272" t="s">
        <v>139</v>
      </c>
      <c r="N156" s="273">
        <v>1719.4</v>
      </c>
      <c r="O156" s="272">
        <v>55</v>
      </c>
      <c r="P156" s="272">
        <v>11205</v>
      </c>
      <c r="Q156" s="272">
        <v>3375</v>
      </c>
      <c r="R156" s="272">
        <v>3375</v>
      </c>
      <c r="S156" s="272">
        <v>1552.7</v>
      </c>
      <c r="T156" s="272">
        <v>62</v>
      </c>
      <c r="V156" s="5">
        <f t="shared" si="7"/>
        <v>3375</v>
      </c>
      <c r="W156" s="5">
        <f t="shared" si="8"/>
        <v>3375</v>
      </c>
    </row>
    <row r="157" spans="2:23" x14ac:dyDescent="0.25">
      <c r="B157" s="133">
        <v>3420</v>
      </c>
      <c r="C157" s="134" t="s">
        <v>140</v>
      </c>
      <c r="D157" s="5">
        <f t="shared" si="6"/>
        <v>3420</v>
      </c>
      <c r="I157" s="271">
        <v>160</v>
      </c>
      <c r="J157" s="272">
        <v>7</v>
      </c>
      <c r="K157" s="272">
        <v>3420</v>
      </c>
      <c r="L157" s="272">
        <v>3420</v>
      </c>
      <c r="M157" s="272" t="s">
        <v>140</v>
      </c>
      <c r="N157" s="273">
        <v>552.9</v>
      </c>
      <c r="O157" s="272">
        <v>197</v>
      </c>
      <c r="P157" s="272">
        <v>786</v>
      </c>
      <c r="Q157" s="272">
        <v>3420</v>
      </c>
      <c r="R157" s="272">
        <v>3420</v>
      </c>
      <c r="S157" s="272">
        <v>579.20000000000005</v>
      </c>
      <c r="T157" s="272">
        <v>199</v>
      </c>
      <c r="V157" s="5">
        <f t="shared" si="7"/>
        <v>3420</v>
      </c>
      <c r="W157" s="5">
        <f t="shared" si="8"/>
        <v>3420</v>
      </c>
    </row>
    <row r="158" spans="2:23" x14ac:dyDescent="0.25">
      <c r="B158" s="133">
        <v>3465</v>
      </c>
      <c r="C158" s="134" t="s">
        <v>141</v>
      </c>
      <c r="D158" s="5">
        <f t="shared" si="6"/>
        <v>3465</v>
      </c>
      <c r="I158" s="271">
        <v>161</v>
      </c>
      <c r="J158" s="272">
        <v>13</v>
      </c>
      <c r="K158" s="272">
        <v>3465</v>
      </c>
      <c r="L158" s="272">
        <v>3465</v>
      </c>
      <c r="M158" s="272" t="s">
        <v>141</v>
      </c>
      <c r="N158" s="273">
        <v>290.3</v>
      </c>
      <c r="O158" s="272">
        <v>290</v>
      </c>
      <c r="P158" s="272">
        <v>13269</v>
      </c>
      <c r="Q158" s="272">
        <v>3465</v>
      </c>
      <c r="R158" s="272">
        <v>3465</v>
      </c>
      <c r="S158" s="272">
        <v>305.3</v>
      </c>
      <c r="T158" s="272">
        <v>278</v>
      </c>
      <c r="V158" s="5">
        <f t="shared" si="7"/>
        <v>3465</v>
      </c>
      <c r="W158" s="5">
        <f t="shared" si="8"/>
        <v>3465</v>
      </c>
    </row>
    <row r="159" spans="2:23" x14ac:dyDescent="0.25">
      <c r="B159" s="133">
        <v>3537</v>
      </c>
      <c r="C159" s="134" t="s">
        <v>142</v>
      </c>
      <c r="D159" s="5">
        <f t="shared" si="6"/>
        <v>3537</v>
      </c>
      <c r="I159" s="271">
        <v>162</v>
      </c>
      <c r="J159" s="272">
        <v>5</v>
      </c>
      <c r="K159" s="272">
        <v>3537</v>
      </c>
      <c r="L159" s="272">
        <v>3537</v>
      </c>
      <c r="M159" s="272" t="s">
        <v>142</v>
      </c>
      <c r="N159" s="273">
        <v>315</v>
      </c>
      <c r="O159" s="272">
        <v>280</v>
      </c>
      <c r="P159" s="272">
        <v>540</v>
      </c>
      <c r="Q159" s="272">
        <v>3537</v>
      </c>
      <c r="R159" s="272">
        <v>3537</v>
      </c>
      <c r="S159" s="272">
        <v>129</v>
      </c>
      <c r="T159" s="272">
        <v>310</v>
      </c>
      <c r="V159" s="5">
        <f t="shared" si="7"/>
        <v>3537</v>
      </c>
      <c r="W159" s="5">
        <f t="shared" si="8"/>
        <v>3537</v>
      </c>
    </row>
    <row r="160" spans="2:23" x14ac:dyDescent="0.25">
      <c r="B160" s="133">
        <v>3555</v>
      </c>
      <c r="C160" s="134" t="s">
        <v>143</v>
      </c>
      <c r="D160" s="5">
        <f t="shared" si="6"/>
        <v>3555</v>
      </c>
      <c r="I160" s="271">
        <v>163</v>
      </c>
      <c r="J160" s="272">
        <v>12</v>
      </c>
      <c r="K160" s="272">
        <v>3555</v>
      </c>
      <c r="L160" s="272">
        <v>3555</v>
      </c>
      <c r="M160" s="272" t="s">
        <v>143</v>
      </c>
      <c r="N160" s="273">
        <v>601.29999999999995</v>
      </c>
      <c r="O160" s="272">
        <v>182</v>
      </c>
      <c r="P160" s="272">
        <v>12244</v>
      </c>
      <c r="Q160" s="272">
        <v>3555</v>
      </c>
      <c r="R160" s="272">
        <v>3555</v>
      </c>
      <c r="S160" s="272">
        <v>709.1</v>
      </c>
      <c r="T160" s="272">
        <v>165</v>
      </c>
      <c r="V160" s="5">
        <f t="shared" si="7"/>
        <v>3555</v>
      </c>
      <c r="W160" s="5">
        <f t="shared" si="8"/>
        <v>3555</v>
      </c>
    </row>
    <row r="161" spans="2:23" x14ac:dyDescent="0.25">
      <c r="B161" s="133">
        <v>3600</v>
      </c>
      <c r="C161" s="134" t="s">
        <v>144</v>
      </c>
      <c r="D161" s="5">
        <f t="shared" si="6"/>
        <v>3600</v>
      </c>
      <c r="I161" s="271">
        <v>166</v>
      </c>
      <c r="J161" s="272">
        <v>12</v>
      </c>
      <c r="K161" s="272">
        <v>3600</v>
      </c>
      <c r="L161" s="272">
        <v>3600</v>
      </c>
      <c r="M161" s="272" t="s">
        <v>144</v>
      </c>
      <c r="N161" s="273">
        <v>2152.9</v>
      </c>
      <c r="O161" s="272">
        <v>42</v>
      </c>
      <c r="P161" s="272">
        <v>12258</v>
      </c>
      <c r="Q161" s="272">
        <v>3600</v>
      </c>
      <c r="R161" s="272">
        <v>3600</v>
      </c>
      <c r="S161" s="272">
        <v>2121.9</v>
      </c>
      <c r="T161" s="272">
        <v>45</v>
      </c>
      <c r="V161" s="5">
        <f t="shared" si="7"/>
        <v>3600</v>
      </c>
      <c r="W161" s="5">
        <f t="shared" si="8"/>
        <v>3600</v>
      </c>
    </row>
    <row r="162" spans="2:23" x14ac:dyDescent="0.25">
      <c r="B162" s="133">
        <v>3609</v>
      </c>
      <c r="C162" s="134" t="s">
        <v>145</v>
      </c>
      <c r="D162" s="5">
        <f t="shared" si="6"/>
        <v>3609</v>
      </c>
      <c r="I162" s="271">
        <v>167</v>
      </c>
      <c r="J162" s="272">
        <v>13</v>
      </c>
      <c r="K162" s="272">
        <v>3609</v>
      </c>
      <c r="L162" s="272">
        <v>3609</v>
      </c>
      <c r="M162" s="272" t="s">
        <v>145</v>
      </c>
      <c r="N162" s="273">
        <v>453.4</v>
      </c>
      <c r="O162" s="272">
        <v>236</v>
      </c>
      <c r="P162" s="272">
        <v>13278</v>
      </c>
      <c r="Q162" s="272">
        <v>3609</v>
      </c>
      <c r="R162" s="272">
        <v>3609</v>
      </c>
      <c r="S162" s="272">
        <v>523.20000000000005</v>
      </c>
      <c r="T162" s="272">
        <v>214</v>
      </c>
      <c r="V162" s="5">
        <f t="shared" si="7"/>
        <v>3609</v>
      </c>
      <c r="W162" s="5">
        <f t="shared" si="8"/>
        <v>3609</v>
      </c>
    </row>
    <row r="163" spans="2:23" x14ac:dyDescent="0.25">
      <c r="B163" s="133">
        <v>3645</v>
      </c>
      <c r="C163" s="134" t="s">
        <v>146</v>
      </c>
      <c r="D163" s="5">
        <f t="shared" si="6"/>
        <v>3645</v>
      </c>
      <c r="I163" s="271">
        <v>168</v>
      </c>
      <c r="J163" s="272">
        <v>13</v>
      </c>
      <c r="K163" s="272">
        <v>3645</v>
      </c>
      <c r="L163" s="272">
        <v>3645</v>
      </c>
      <c r="M163" s="272" t="s">
        <v>146</v>
      </c>
      <c r="N163" s="273">
        <v>2616.4</v>
      </c>
      <c r="O163" s="272">
        <v>37</v>
      </c>
      <c r="P163" s="272">
        <v>13301</v>
      </c>
      <c r="Q163" s="272">
        <v>3645</v>
      </c>
      <c r="R163" s="272">
        <v>3645</v>
      </c>
      <c r="S163" s="272">
        <v>3065.7</v>
      </c>
      <c r="T163" s="272">
        <v>32</v>
      </c>
      <c r="V163" s="5">
        <f t="shared" si="7"/>
        <v>3645</v>
      </c>
      <c r="W163" s="5">
        <f t="shared" si="8"/>
        <v>3645</v>
      </c>
    </row>
    <row r="164" spans="2:23" x14ac:dyDescent="0.25">
      <c r="B164" s="133">
        <v>3715</v>
      </c>
      <c r="C164" s="134" t="s">
        <v>147</v>
      </c>
      <c r="D164" s="5">
        <f t="shared" si="6"/>
        <v>3715</v>
      </c>
      <c r="I164" s="271">
        <v>170</v>
      </c>
      <c r="J164" s="272">
        <v>10</v>
      </c>
      <c r="K164" s="272">
        <v>3715</v>
      </c>
      <c r="L164" s="272">
        <v>3715</v>
      </c>
      <c r="M164" s="272" t="s">
        <v>147</v>
      </c>
      <c r="N164" s="273">
        <v>7493.7</v>
      </c>
      <c r="O164" s="272">
        <v>12</v>
      </c>
      <c r="P164" s="272">
        <v>10170</v>
      </c>
      <c r="Q164" s="272">
        <v>3715</v>
      </c>
      <c r="R164" s="272">
        <v>3715</v>
      </c>
      <c r="S164" s="272">
        <v>7205.5</v>
      </c>
      <c r="T164" s="272">
        <v>13</v>
      </c>
      <c r="V164" s="5">
        <f t="shared" si="7"/>
        <v>3715</v>
      </c>
      <c r="W164" s="5">
        <f t="shared" si="8"/>
        <v>3715</v>
      </c>
    </row>
    <row r="165" spans="2:23" x14ac:dyDescent="0.25">
      <c r="B165" s="133">
        <v>3744</v>
      </c>
      <c r="C165" s="134" t="s">
        <v>148</v>
      </c>
      <c r="D165" s="5">
        <f t="shared" si="6"/>
        <v>3744</v>
      </c>
      <c r="I165" s="271">
        <v>171</v>
      </c>
      <c r="J165" s="272">
        <v>10</v>
      </c>
      <c r="K165" s="272">
        <v>3744</v>
      </c>
      <c r="L165" s="272">
        <v>3744</v>
      </c>
      <c r="M165" s="272" t="s">
        <v>148</v>
      </c>
      <c r="N165" s="273">
        <v>678.4</v>
      </c>
      <c r="O165" s="272">
        <v>163</v>
      </c>
      <c r="P165" s="272">
        <v>10153</v>
      </c>
      <c r="Q165" s="272">
        <v>3744</v>
      </c>
      <c r="R165" s="272">
        <v>3744</v>
      </c>
      <c r="S165" s="272">
        <v>701.1</v>
      </c>
      <c r="T165" s="272">
        <v>166</v>
      </c>
      <c r="V165" s="5">
        <f t="shared" si="7"/>
        <v>3744</v>
      </c>
      <c r="W165" s="5">
        <f t="shared" si="8"/>
        <v>3744</v>
      </c>
    </row>
    <row r="166" spans="2:23" x14ac:dyDescent="0.25">
      <c r="B166" s="133">
        <v>3798</v>
      </c>
      <c r="C166" s="134" t="s">
        <v>149</v>
      </c>
      <c r="D166" s="5">
        <f t="shared" si="6"/>
        <v>3798</v>
      </c>
      <c r="I166" s="271">
        <v>173</v>
      </c>
      <c r="J166" s="272">
        <v>13</v>
      </c>
      <c r="K166" s="272">
        <v>3798</v>
      </c>
      <c r="L166" s="272">
        <v>3798</v>
      </c>
      <c r="M166" s="272" t="s">
        <v>149</v>
      </c>
      <c r="N166" s="273">
        <v>586</v>
      </c>
      <c r="O166" s="272">
        <v>186</v>
      </c>
      <c r="P166" s="272">
        <v>13283</v>
      </c>
      <c r="Q166" s="272">
        <v>3798</v>
      </c>
      <c r="R166" s="272">
        <v>3798</v>
      </c>
      <c r="S166" s="272">
        <v>664.7</v>
      </c>
      <c r="T166" s="272">
        <v>176</v>
      </c>
      <c r="V166" s="5">
        <f t="shared" si="7"/>
        <v>3798</v>
      </c>
      <c r="W166" s="5">
        <f t="shared" si="8"/>
        <v>3798</v>
      </c>
    </row>
    <row r="167" spans="2:23" x14ac:dyDescent="0.25">
      <c r="B167" s="133">
        <v>3816</v>
      </c>
      <c r="C167" s="134" t="s">
        <v>150</v>
      </c>
      <c r="D167" s="5">
        <f t="shared" si="6"/>
        <v>3816</v>
      </c>
      <c r="I167" s="271">
        <v>174</v>
      </c>
      <c r="J167" s="272">
        <v>10</v>
      </c>
      <c r="K167" s="272">
        <v>3816</v>
      </c>
      <c r="L167" s="272">
        <v>3816</v>
      </c>
      <c r="M167" s="272" t="s">
        <v>150</v>
      </c>
      <c r="N167" s="273">
        <v>299.8</v>
      </c>
      <c r="O167" s="272">
        <v>286</v>
      </c>
      <c r="P167" s="272">
        <v>10142</v>
      </c>
      <c r="Q167" s="272">
        <v>3816</v>
      </c>
      <c r="R167" s="272">
        <v>3816</v>
      </c>
      <c r="S167" s="272">
        <v>374.7</v>
      </c>
      <c r="T167" s="272">
        <v>262</v>
      </c>
      <c r="V167" s="5">
        <f t="shared" si="7"/>
        <v>3816</v>
      </c>
      <c r="W167" s="5">
        <f t="shared" si="8"/>
        <v>3816</v>
      </c>
    </row>
    <row r="168" spans="2:23" x14ac:dyDescent="0.25">
      <c r="B168" s="133">
        <v>3841</v>
      </c>
      <c r="C168" s="134" t="s">
        <v>151</v>
      </c>
      <c r="D168" s="5">
        <f t="shared" si="6"/>
        <v>3841</v>
      </c>
      <c r="I168" s="271">
        <v>175</v>
      </c>
      <c r="J168" s="272">
        <v>9</v>
      </c>
      <c r="K168" s="272">
        <v>3841</v>
      </c>
      <c r="L168" s="272">
        <v>3841</v>
      </c>
      <c r="M168" s="272" t="s">
        <v>151</v>
      </c>
      <c r="N168" s="273">
        <v>669</v>
      </c>
      <c r="O168" s="272">
        <v>167</v>
      </c>
      <c r="P168" s="272">
        <v>9128</v>
      </c>
      <c r="Q168" s="272">
        <v>3841</v>
      </c>
      <c r="R168" s="272">
        <v>3841</v>
      </c>
      <c r="S168" s="272">
        <v>774</v>
      </c>
      <c r="T168" s="272">
        <v>154</v>
      </c>
      <c r="V168" s="5">
        <f t="shared" si="7"/>
        <v>3841</v>
      </c>
      <c r="W168" s="5">
        <f t="shared" si="8"/>
        <v>3841</v>
      </c>
    </row>
    <row r="169" spans="2:23" x14ac:dyDescent="0.25">
      <c r="B169" s="133">
        <v>3906</v>
      </c>
      <c r="C169" s="134" t="s">
        <v>152</v>
      </c>
      <c r="D169" s="5">
        <f t="shared" si="6"/>
        <v>3906</v>
      </c>
      <c r="I169" s="271">
        <v>176</v>
      </c>
      <c r="J169" s="272">
        <v>11</v>
      </c>
      <c r="K169" s="272">
        <v>3906</v>
      </c>
      <c r="L169" s="272">
        <v>3906</v>
      </c>
      <c r="M169" s="272" t="s">
        <v>152</v>
      </c>
      <c r="N169" s="273">
        <v>425.8</v>
      </c>
      <c r="O169" s="272">
        <v>248</v>
      </c>
      <c r="P169" s="272">
        <v>11182</v>
      </c>
      <c r="Q169" s="272">
        <v>3906</v>
      </c>
      <c r="R169" s="272">
        <v>3906</v>
      </c>
      <c r="S169" s="272">
        <v>505.1</v>
      </c>
      <c r="T169" s="272">
        <v>220</v>
      </c>
      <c r="V169" s="5">
        <f t="shared" si="7"/>
        <v>3906</v>
      </c>
      <c r="W169" s="5">
        <f t="shared" si="8"/>
        <v>3906</v>
      </c>
    </row>
    <row r="170" spans="2:23" x14ac:dyDescent="0.25">
      <c r="B170" s="133">
        <v>4419</v>
      </c>
      <c r="C170" s="134" t="s">
        <v>336</v>
      </c>
      <c r="D170" s="5">
        <f t="shared" si="6"/>
        <v>4419</v>
      </c>
      <c r="I170" s="271">
        <v>177</v>
      </c>
      <c r="J170" s="272">
        <v>11</v>
      </c>
      <c r="K170" s="272">
        <v>3942</v>
      </c>
      <c r="L170" s="272">
        <v>3942</v>
      </c>
      <c r="M170" s="272" t="s">
        <v>153</v>
      </c>
      <c r="N170" s="273">
        <v>619.5</v>
      </c>
      <c r="O170" s="272">
        <v>175</v>
      </c>
      <c r="P170" s="272">
        <v>11191</v>
      </c>
      <c r="Q170" s="272">
        <v>3942</v>
      </c>
      <c r="R170" s="272">
        <v>3942</v>
      </c>
      <c r="S170" s="272">
        <v>616.4</v>
      </c>
      <c r="T170" s="272">
        <v>186</v>
      </c>
      <c r="V170" s="5">
        <f t="shared" si="7"/>
        <v>3942</v>
      </c>
      <c r="W170" s="5">
        <f t="shared" si="8"/>
        <v>3942</v>
      </c>
    </row>
    <row r="171" spans="2:23" x14ac:dyDescent="0.25">
      <c r="B171" s="133">
        <v>3942</v>
      </c>
      <c r="C171" s="134" t="s">
        <v>153</v>
      </c>
      <c r="D171" s="5">
        <f t="shared" si="6"/>
        <v>3942</v>
      </c>
      <c r="I171" s="271">
        <v>179</v>
      </c>
      <c r="J171" s="272">
        <v>5</v>
      </c>
      <c r="K171" s="272">
        <v>4023</v>
      </c>
      <c r="L171" s="272">
        <v>4023</v>
      </c>
      <c r="M171" s="272" t="s">
        <v>337</v>
      </c>
      <c r="N171" s="273">
        <v>660.3</v>
      </c>
      <c r="O171" s="272">
        <v>169</v>
      </c>
      <c r="P171" s="272">
        <v>550</v>
      </c>
      <c r="Q171" s="272">
        <v>4023</v>
      </c>
      <c r="R171" s="272">
        <v>4023</v>
      </c>
      <c r="S171" s="272">
        <v>716.3</v>
      </c>
      <c r="T171" s="272">
        <v>163</v>
      </c>
      <c r="V171" s="5">
        <f t="shared" si="7"/>
        <v>4023</v>
      </c>
      <c r="W171" s="5">
        <f t="shared" si="8"/>
        <v>4023</v>
      </c>
    </row>
    <row r="172" spans="2:23" x14ac:dyDescent="0.25">
      <c r="B172" s="133">
        <v>4023</v>
      </c>
      <c r="C172" s="134" t="s">
        <v>337</v>
      </c>
      <c r="D172" s="5">
        <f t="shared" si="6"/>
        <v>4023</v>
      </c>
      <c r="I172" s="271">
        <v>180</v>
      </c>
      <c r="J172" s="272">
        <v>12</v>
      </c>
      <c r="K172" s="272">
        <v>4033</v>
      </c>
      <c r="L172" s="272">
        <v>4033</v>
      </c>
      <c r="M172" s="272" t="s">
        <v>154</v>
      </c>
      <c r="N172" s="273">
        <v>560.29999999999995</v>
      </c>
      <c r="O172" s="272">
        <v>193</v>
      </c>
      <c r="P172" s="272">
        <v>12241</v>
      </c>
      <c r="Q172" s="272">
        <v>4033</v>
      </c>
      <c r="R172" s="272">
        <v>4033</v>
      </c>
      <c r="S172" s="272">
        <v>574.29999999999995</v>
      </c>
      <c r="T172" s="272">
        <v>200</v>
      </c>
      <c r="V172" s="5">
        <f t="shared" si="7"/>
        <v>4033</v>
      </c>
      <c r="W172" s="5">
        <f t="shared" si="8"/>
        <v>4033</v>
      </c>
    </row>
    <row r="173" spans="2:23" x14ac:dyDescent="0.25">
      <c r="B173" s="133">
        <v>4033</v>
      </c>
      <c r="C173" s="134" t="s">
        <v>154</v>
      </c>
      <c r="D173" s="5">
        <f t="shared" si="6"/>
        <v>4033</v>
      </c>
      <c r="I173" s="271">
        <v>181</v>
      </c>
      <c r="J173" s="272">
        <v>9</v>
      </c>
      <c r="K173" s="272">
        <v>4041</v>
      </c>
      <c r="L173" s="272">
        <v>4041</v>
      </c>
      <c r="M173" s="272" t="s">
        <v>155</v>
      </c>
      <c r="N173" s="273">
        <v>1201.3</v>
      </c>
      <c r="O173" s="272">
        <v>86</v>
      </c>
      <c r="P173" s="272">
        <v>9132</v>
      </c>
      <c r="Q173" s="272">
        <v>4041</v>
      </c>
      <c r="R173" s="272">
        <v>4041</v>
      </c>
      <c r="S173" s="272">
        <v>1219.0999999999999</v>
      </c>
      <c r="T173" s="272">
        <v>94</v>
      </c>
      <c r="V173" s="5">
        <f t="shared" si="7"/>
        <v>4041</v>
      </c>
      <c r="W173" s="5">
        <f t="shared" si="8"/>
        <v>4041</v>
      </c>
    </row>
    <row r="174" spans="2:23" x14ac:dyDescent="0.25">
      <c r="B174" s="133">
        <v>4041</v>
      </c>
      <c r="C174" s="134" t="s">
        <v>155</v>
      </c>
      <c r="D174" s="5">
        <f t="shared" si="6"/>
        <v>4041</v>
      </c>
      <c r="I174" s="271">
        <v>183</v>
      </c>
      <c r="J174" s="272">
        <v>1</v>
      </c>
      <c r="K174" s="272">
        <v>4043</v>
      </c>
      <c r="L174" s="272">
        <v>4043</v>
      </c>
      <c r="M174" s="272" t="s">
        <v>156</v>
      </c>
      <c r="N174" s="273">
        <v>671.9</v>
      </c>
      <c r="O174" s="272">
        <v>165</v>
      </c>
      <c r="P174" s="272">
        <v>119</v>
      </c>
      <c r="Q174" s="272">
        <v>4043</v>
      </c>
      <c r="R174" s="272">
        <v>4043</v>
      </c>
      <c r="S174" s="272">
        <v>675</v>
      </c>
      <c r="T174" s="272">
        <v>173</v>
      </c>
      <c r="V174" s="5">
        <f t="shared" si="7"/>
        <v>4043</v>
      </c>
      <c r="W174" s="5">
        <f t="shared" si="8"/>
        <v>4043</v>
      </c>
    </row>
    <row r="175" spans="2:23" x14ac:dyDescent="0.25">
      <c r="B175" s="133">
        <v>4043</v>
      </c>
      <c r="C175" s="134" t="s">
        <v>156</v>
      </c>
      <c r="D175" s="5">
        <f t="shared" si="6"/>
        <v>4043</v>
      </c>
      <c r="I175" s="271">
        <v>184</v>
      </c>
      <c r="J175" s="272">
        <v>12</v>
      </c>
      <c r="K175" s="272">
        <v>4068</v>
      </c>
      <c r="L175" s="272">
        <v>4068</v>
      </c>
      <c r="M175" s="272" t="s">
        <v>338</v>
      </c>
      <c r="N175" s="273">
        <v>444.8</v>
      </c>
      <c r="O175" s="272">
        <v>241</v>
      </c>
      <c r="P175" s="272">
        <v>12235</v>
      </c>
      <c r="Q175" s="272">
        <v>4068</v>
      </c>
      <c r="R175" s="272">
        <v>4068</v>
      </c>
      <c r="S175" s="272">
        <v>352.4</v>
      </c>
      <c r="T175" s="272">
        <v>273</v>
      </c>
      <c r="V175" s="5">
        <f t="shared" si="7"/>
        <v>4068</v>
      </c>
      <c r="W175" s="5">
        <f t="shared" si="8"/>
        <v>4068</v>
      </c>
    </row>
    <row r="176" spans="2:23" x14ac:dyDescent="0.25">
      <c r="B176" s="133">
        <v>4068</v>
      </c>
      <c r="C176" s="134" t="s">
        <v>338</v>
      </c>
      <c r="D176" s="5">
        <f t="shared" si="6"/>
        <v>4068</v>
      </c>
      <c r="I176" s="271">
        <v>188</v>
      </c>
      <c r="J176" s="272">
        <v>10</v>
      </c>
      <c r="K176" s="272">
        <v>4086</v>
      </c>
      <c r="L176" s="272">
        <v>4086</v>
      </c>
      <c r="M176" s="272" t="s">
        <v>339</v>
      </c>
      <c r="N176" s="273">
        <v>1706.9</v>
      </c>
      <c r="O176" s="272">
        <v>56</v>
      </c>
      <c r="P176" s="272">
        <v>10167</v>
      </c>
      <c r="Q176" s="272">
        <v>4086</v>
      </c>
      <c r="R176" s="272">
        <v>4086</v>
      </c>
      <c r="S176" s="272">
        <v>2532.6999999999998</v>
      </c>
      <c r="T176" s="272">
        <v>38</v>
      </c>
      <c r="V176" s="5">
        <f t="shared" si="7"/>
        <v>4086</v>
      </c>
      <c r="W176" s="5">
        <f t="shared" si="8"/>
        <v>4086</v>
      </c>
    </row>
    <row r="177" spans="2:23" x14ac:dyDescent="0.25">
      <c r="B177" s="133">
        <v>4086</v>
      </c>
      <c r="C177" s="134" t="s">
        <v>339</v>
      </c>
      <c r="D177" s="5">
        <f t="shared" si="6"/>
        <v>4086</v>
      </c>
      <c r="I177" s="271">
        <v>185</v>
      </c>
      <c r="J177" s="272">
        <v>7</v>
      </c>
      <c r="K177" s="272">
        <v>4104</v>
      </c>
      <c r="L177" s="272">
        <v>4104</v>
      </c>
      <c r="M177" s="272" t="s">
        <v>157</v>
      </c>
      <c r="N177" s="273">
        <v>5380.3</v>
      </c>
      <c r="O177" s="272">
        <v>17</v>
      </c>
      <c r="P177" s="272">
        <v>7117</v>
      </c>
      <c r="Q177" s="272">
        <v>4104</v>
      </c>
      <c r="R177" s="272">
        <v>4104</v>
      </c>
      <c r="S177" s="272">
        <v>4961.2</v>
      </c>
      <c r="T177" s="272">
        <v>18</v>
      </c>
      <c r="V177" s="5">
        <f t="shared" si="7"/>
        <v>4104</v>
      </c>
      <c r="W177" s="5">
        <f t="shared" si="8"/>
        <v>4104</v>
      </c>
    </row>
    <row r="178" spans="2:23" x14ac:dyDescent="0.25">
      <c r="B178" s="133">
        <v>4104</v>
      </c>
      <c r="C178" s="134" t="s">
        <v>157</v>
      </c>
      <c r="D178" s="5">
        <f t="shared" si="6"/>
        <v>4104</v>
      </c>
      <c r="I178" s="271">
        <v>186</v>
      </c>
      <c r="J178" s="272">
        <v>11</v>
      </c>
      <c r="K178" s="272">
        <v>4122</v>
      </c>
      <c r="L178" s="272">
        <v>4122</v>
      </c>
      <c r="M178" s="272" t="s">
        <v>158</v>
      </c>
      <c r="N178" s="273">
        <v>474</v>
      </c>
      <c r="O178" s="272">
        <v>227</v>
      </c>
      <c r="P178" s="272">
        <v>11185</v>
      </c>
      <c r="Q178" s="272">
        <v>4122</v>
      </c>
      <c r="R178" s="272">
        <v>4122</v>
      </c>
      <c r="S178" s="272">
        <v>496.7</v>
      </c>
      <c r="T178" s="272">
        <v>226</v>
      </c>
      <c r="V178" s="5">
        <f t="shared" si="7"/>
        <v>4122</v>
      </c>
      <c r="W178" s="5">
        <f t="shared" si="8"/>
        <v>4122</v>
      </c>
    </row>
    <row r="179" spans="2:23" x14ac:dyDescent="0.25">
      <c r="B179" s="133">
        <v>4122</v>
      </c>
      <c r="C179" s="134" t="s">
        <v>158</v>
      </c>
      <c r="D179" s="5">
        <f t="shared" si="6"/>
        <v>4122</v>
      </c>
      <c r="I179" s="271">
        <v>187</v>
      </c>
      <c r="J179" s="272">
        <v>7</v>
      </c>
      <c r="K179" s="272">
        <v>4131</v>
      </c>
      <c r="L179" s="272">
        <v>4131</v>
      </c>
      <c r="M179" s="272" t="s">
        <v>159</v>
      </c>
      <c r="N179" s="273">
        <v>3280.2</v>
      </c>
      <c r="O179" s="272">
        <v>30</v>
      </c>
      <c r="P179" s="272">
        <v>7116</v>
      </c>
      <c r="Q179" s="272">
        <v>4131</v>
      </c>
      <c r="R179" s="272">
        <v>4131</v>
      </c>
      <c r="S179" s="272">
        <v>3219.2</v>
      </c>
      <c r="T179" s="272">
        <v>30</v>
      </c>
      <c r="V179" s="5">
        <f t="shared" si="7"/>
        <v>4131</v>
      </c>
      <c r="W179" s="5">
        <f t="shared" si="8"/>
        <v>4131</v>
      </c>
    </row>
    <row r="180" spans="2:23" x14ac:dyDescent="0.25">
      <c r="B180" s="133">
        <v>4131</v>
      </c>
      <c r="C180" s="134" t="s">
        <v>159</v>
      </c>
      <c r="D180" s="5">
        <f t="shared" si="6"/>
        <v>4131</v>
      </c>
      <c r="I180" s="271">
        <v>189</v>
      </c>
      <c r="J180" s="272">
        <v>15</v>
      </c>
      <c r="K180" s="272">
        <v>4203</v>
      </c>
      <c r="L180" s="272">
        <v>4203</v>
      </c>
      <c r="M180" s="272" t="s">
        <v>160</v>
      </c>
      <c r="N180" s="273">
        <v>870.6</v>
      </c>
      <c r="O180" s="272">
        <v>128</v>
      </c>
      <c r="P180" s="272">
        <v>15322</v>
      </c>
      <c r="Q180" s="272">
        <v>4203</v>
      </c>
      <c r="R180" s="272">
        <v>4203</v>
      </c>
      <c r="S180" s="272">
        <v>941.1</v>
      </c>
      <c r="T180" s="272">
        <v>124</v>
      </c>
      <c r="V180" s="5">
        <f t="shared" si="7"/>
        <v>4203</v>
      </c>
      <c r="W180" s="5">
        <f t="shared" si="8"/>
        <v>4203</v>
      </c>
    </row>
    <row r="181" spans="2:23" x14ac:dyDescent="0.25">
      <c r="B181" s="133">
        <v>4203</v>
      </c>
      <c r="C181" s="134" t="s">
        <v>160</v>
      </c>
      <c r="D181" s="5">
        <f t="shared" si="6"/>
        <v>4203</v>
      </c>
      <c r="I181" s="271">
        <v>190</v>
      </c>
      <c r="J181" s="272">
        <v>11</v>
      </c>
      <c r="K181" s="272">
        <v>4212</v>
      </c>
      <c r="L181" s="272">
        <v>4212</v>
      </c>
      <c r="M181" s="272" t="s">
        <v>161</v>
      </c>
      <c r="N181" s="273">
        <v>287.39999999999998</v>
      </c>
      <c r="O181" s="272">
        <v>292</v>
      </c>
      <c r="P181" s="272">
        <v>11173</v>
      </c>
      <c r="Q181" s="272">
        <v>4212</v>
      </c>
      <c r="R181" s="272">
        <v>4212</v>
      </c>
      <c r="S181" s="272">
        <v>288.10000000000002</v>
      </c>
      <c r="T181" s="272">
        <v>284</v>
      </c>
      <c r="V181" s="5">
        <f t="shared" si="7"/>
        <v>4212</v>
      </c>
      <c r="W181" s="5">
        <f t="shared" si="8"/>
        <v>4212</v>
      </c>
    </row>
    <row r="182" spans="2:23" x14ac:dyDescent="0.25">
      <c r="B182" s="133">
        <v>4212</v>
      </c>
      <c r="C182" s="134" t="s">
        <v>161</v>
      </c>
      <c r="D182" s="5">
        <f t="shared" si="6"/>
        <v>4212</v>
      </c>
      <c r="I182" s="271">
        <v>194</v>
      </c>
      <c r="J182" s="272">
        <v>1</v>
      </c>
      <c r="K182" s="272">
        <v>4419</v>
      </c>
      <c r="L182" s="272">
        <v>4419</v>
      </c>
      <c r="M182" s="272" t="s">
        <v>336</v>
      </c>
      <c r="N182" s="273">
        <v>794.9</v>
      </c>
      <c r="O182" s="272">
        <v>139</v>
      </c>
      <c r="P182" s="272">
        <v>121</v>
      </c>
      <c r="Q182" s="272">
        <v>4419</v>
      </c>
      <c r="R182" s="272">
        <v>4419</v>
      </c>
      <c r="S182" s="272">
        <v>804.7</v>
      </c>
      <c r="T182" s="272">
        <v>146</v>
      </c>
      <c r="V182" s="5">
        <f t="shared" si="7"/>
        <v>4419</v>
      </c>
      <c r="W182" s="5">
        <f t="shared" si="8"/>
        <v>4419</v>
      </c>
    </row>
    <row r="183" spans="2:23" x14ac:dyDescent="0.25">
      <c r="B183" s="133">
        <v>4271</v>
      </c>
      <c r="C183" s="134" t="s">
        <v>162</v>
      </c>
      <c r="D183" s="5">
        <f t="shared" si="6"/>
        <v>4271</v>
      </c>
      <c r="I183" s="271">
        <v>191</v>
      </c>
      <c r="J183" s="272">
        <v>10</v>
      </c>
      <c r="K183" s="272">
        <v>4269</v>
      </c>
      <c r="L183" s="272">
        <v>4269</v>
      </c>
      <c r="M183" s="272" t="s">
        <v>163</v>
      </c>
      <c r="N183" s="273">
        <v>493.7</v>
      </c>
      <c r="O183" s="272">
        <v>220</v>
      </c>
      <c r="P183" s="272">
        <v>10148</v>
      </c>
      <c r="Q183" s="272">
        <v>4269</v>
      </c>
      <c r="R183" s="272">
        <v>4269</v>
      </c>
      <c r="S183" s="272">
        <v>477.2</v>
      </c>
      <c r="T183" s="272">
        <v>233</v>
      </c>
      <c r="V183" s="5">
        <f t="shared" si="7"/>
        <v>4269</v>
      </c>
      <c r="W183" s="5">
        <f t="shared" si="8"/>
        <v>4269</v>
      </c>
    </row>
    <row r="184" spans="2:23" x14ac:dyDescent="0.25">
      <c r="B184" s="133">
        <v>4269</v>
      </c>
      <c r="C184" s="134" t="s">
        <v>163</v>
      </c>
      <c r="D184" s="5">
        <f t="shared" si="6"/>
        <v>4269</v>
      </c>
      <c r="I184" s="271">
        <v>192</v>
      </c>
      <c r="J184" s="272">
        <v>10</v>
      </c>
      <c r="K184" s="272">
        <v>4271</v>
      </c>
      <c r="L184" s="272">
        <v>4271</v>
      </c>
      <c r="M184" s="272" t="s">
        <v>162</v>
      </c>
      <c r="N184" s="273">
        <v>1154.5999999999999</v>
      </c>
      <c r="O184" s="272">
        <v>89</v>
      </c>
      <c r="P184" s="272">
        <v>10161</v>
      </c>
      <c r="Q184" s="272">
        <v>4271</v>
      </c>
      <c r="R184" s="272">
        <v>4271</v>
      </c>
      <c r="S184" s="272">
        <v>1506.6</v>
      </c>
      <c r="T184" s="272">
        <v>68</v>
      </c>
      <c r="V184" s="5">
        <f t="shared" si="7"/>
        <v>4271</v>
      </c>
      <c r="W184" s="5">
        <f t="shared" si="8"/>
        <v>4271</v>
      </c>
    </row>
    <row r="185" spans="2:23" x14ac:dyDescent="0.25">
      <c r="B185" s="133">
        <v>4356</v>
      </c>
      <c r="C185" s="134" t="s">
        <v>164</v>
      </c>
      <c r="D185" s="5">
        <f t="shared" si="6"/>
        <v>4356</v>
      </c>
      <c r="I185" s="271">
        <v>193</v>
      </c>
      <c r="J185" s="272">
        <v>13</v>
      </c>
      <c r="K185" s="272">
        <v>4356</v>
      </c>
      <c r="L185" s="272">
        <v>4356</v>
      </c>
      <c r="M185" s="272" t="s">
        <v>164</v>
      </c>
      <c r="N185" s="273">
        <v>732.6</v>
      </c>
      <c r="O185" s="272">
        <v>153</v>
      </c>
      <c r="P185" s="272">
        <v>13290</v>
      </c>
      <c r="Q185" s="272">
        <v>4356</v>
      </c>
      <c r="R185" s="272">
        <v>4356</v>
      </c>
      <c r="S185" s="272">
        <v>712.8</v>
      </c>
      <c r="T185" s="272">
        <v>164</v>
      </c>
      <c r="V185" s="5">
        <f t="shared" si="7"/>
        <v>4356</v>
      </c>
      <c r="W185" s="5">
        <f t="shared" si="8"/>
        <v>4356</v>
      </c>
    </row>
    <row r="186" spans="2:23" x14ac:dyDescent="0.25">
      <c r="B186" s="133">
        <v>4149</v>
      </c>
      <c r="C186" s="134" t="s">
        <v>340</v>
      </c>
      <c r="D186" s="5">
        <f t="shared" si="6"/>
        <v>4149</v>
      </c>
      <c r="I186" s="271">
        <v>182</v>
      </c>
      <c r="J186" s="272">
        <v>12</v>
      </c>
      <c r="K186" s="272">
        <v>4149</v>
      </c>
      <c r="L186" s="272">
        <v>4149</v>
      </c>
      <c r="M186" s="272" t="s">
        <v>340</v>
      </c>
      <c r="N186" s="273">
        <v>1529.5</v>
      </c>
      <c r="O186" s="272">
        <v>63</v>
      </c>
      <c r="P186" s="272">
        <v>12256</v>
      </c>
      <c r="Q186" s="272">
        <v>4149</v>
      </c>
      <c r="R186" s="272">
        <v>4149</v>
      </c>
      <c r="S186" s="272">
        <v>1518.6</v>
      </c>
      <c r="T186" s="272">
        <v>67</v>
      </c>
      <c r="V186" s="5">
        <f t="shared" si="7"/>
        <v>4149</v>
      </c>
      <c r="W186" s="5">
        <f t="shared" si="8"/>
        <v>4149</v>
      </c>
    </row>
    <row r="187" spans="2:23" x14ac:dyDescent="0.25">
      <c r="B187" s="133">
        <v>4437</v>
      </c>
      <c r="C187" s="134" t="s">
        <v>165</v>
      </c>
      <c r="D187" s="5">
        <f t="shared" si="6"/>
        <v>4437</v>
      </c>
      <c r="I187" s="271">
        <v>195</v>
      </c>
      <c r="J187" s="272">
        <v>7</v>
      </c>
      <c r="K187" s="272">
        <v>4437</v>
      </c>
      <c r="L187" s="272">
        <v>4437</v>
      </c>
      <c r="M187" s="272" t="s">
        <v>165</v>
      </c>
      <c r="N187" s="273">
        <v>454.4</v>
      </c>
      <c r="O187" s="272">
        <v>235</v>
      </c>
      <c r="P187" s="272">
        <v>778</v>
      </c>
      <c r="Q187" s="272">
        <v>4437</v>
      </c>
      <c r="R187" s="272">
        <v>4437</v>
      </c>
      <c r="S187" s="272">
        <v>438.1</v>
      </c>
      <c r="T187" s="272">
        <v>246</v>
      </c>
      <c r="V187" s="5">
        <f t="shared" si="7"/>
        <v>4437</v>
      </c>
      <c r="W187" s="5">
        <f t="shared" si="8"/>
        <v>4437</v>
      </c>
    </row>
    <row r="188" spans="2:23" x14ac:dyDescent="0.25">
      <c r="B188" s="133">
        <v>4446</v>
      </c>
      <c r="C188" s="134" t="s">
        <v>166</v>
      </c>
      <c r="D188" s="5">
        <f t="shared" si="6"/>
        <v>4446</v>
      </c>
      <c r="I188" s="271">
        <v>196</v>
      </c>
      <c r="J188" s="272">
        <v>10</v>
      </c>
      <c r="K188" s="272">
        <v>4446</v>
      </c>
      <c r="L188" s="272">
        <v>4446</v>
      </c>
      <c r="M188" s="272" t="s">
        <v>166</v>
      </c>
      <c r="N188" s="273">
        <v>967.6</v>
      </c>
      <c r="O188" s="272">
        <v>116</v>
      </c>
      <c r="P188" s="272">
        <v>10157</v>
      </c>
      <c r="Q188" s="272">
        <v>4446</v>
      </c>
      <c r="R188" s="272">
        <v>4446</v>
      </c>
      <c r="S188" s="272">
        <v>967.8</v>
      </c>
      <c r="T188" s="272">
        <v>120</v>
      </c>
      <c r="V188" s="5">
        <f t="shared" si="7"/>
        <v>4446</v>
      </c>
      <c r="W188" s="5">
        <f t="shared" si="8"/>
        <v>4446</v>
      </c>
    </row>
    <row r="189" spans="2:23" x14ac:dyDescent="0.25">
      <c r="B189" s="133">
        <v>4491</v>
      </c>
      <c r="C189" s="134" t="s">
        <v>167</v>
      </c>
      <c r="D189" s="5">
        <f t="shared" si="6"/>
        <v>4491</v>
      </c>
      <c r="I189" s="271">
        <v>197</v>
      </c>
      <c r="J189" s="272">
        <v>15</v>
      </c>
      <c r="K189" s="272">
        <v>4491</v>
      </c>
      <c r="L189" s="272">
        <v>4491</v>
      </c>
      <c r="M189" s="272" t="s">
        <v>167</v>
      </c>
      <c r="N189" s="273">
        <v>304.39999999999998</v>
      </c>
      <c r="O189" s="272">
        <v>284</v>
      </c>
      <c r="P189" s="272">
        <v>15308</v>
      </c>
      <c r="Q189" s="272">
        <v>4491</v>
      </c>
      <c r="R189" s="272">
        <v>4491</v>
      </c>
      <c r="S189" s="272">
        <v>339</v>
      </c>
      <c r="T189" s="272">
        <v>276</v>
      </c>
      <c r="V189" s="5">
        <f t="shared" si="7"/>
        <v>4491</v>
      </c>
      <c r="W189" s="5">
        <f t="shared" si="8"/>
        <v>4491</v>
      </c>
    </row>
    <row r="190" spans="2:23" x14ac:dyDescent="0.25">
      <c r="B190" s="133">
        <v>4505</v>
      </c>
      <c r="C190" s="134" t="s">
        <v>168</v>
      </c>
      <c r="D190" s="5">
        <f t="shared" si="6"/>
        <v>4505</v>
      </c>
      <c r="I190" s="271">
        <v>198</v>
      </c>
      <c r="J190" s="272">
        <v>13</v>
      </c>
      <c r="K190" s="272">
        <v>4505</v>
      </c>
      <c r="L190" s="272">
        <v>4505</v>
      </c>
      <c r="M190" s="272" t="s">
        <v>168</v>
      </c>
      <c r="N190" s="273">
        <v>206.4</v>
      </c>
      <c r="O190" s="272">
        <v>307</v>
      </c>
      <c r="P190" s="272">
        <v>13267</v>
      </c>
      <c r="Q190" s="272">
        <v>4505</v>
      </c>
      <c r="R190" s="272">
        <v>4505</v>
      </c>
      <c r="S190" s="272">
        <v>199.5</v>
      </c>
      <c r="T190" s="272">
        <v>299</v>
      </c>
      <c r="V190" s="5">
        <f t="shared" si="7"/>
        <v>4505</v>
      </c>
      <c r="W190" s="5">
        <f t="shared" si="8"/>
        <v>4505</v>
      </c>
    </row>
    <row r="191" spans="2:23" x14ac:dyDescent="0.25">
      <c r="B191" s="133">
        <v>4509</v>
      </c>
      <c r="C191" s="134" t="s">
        <v>169</v>
      </c>
      <c r="D191" s="5">
        <f t="shared" si="6"/>
        <v>4509</v>
      </c>
      <c r="I191" s="271">
        <v>199</v>
      </c>
      <c r="J191" s="272">
        <v>15</v>
      </c>
      <c r="K191" s="272">
        <v>4509</v>
      </c>
      <c r="L191" s="272">
        <v>4509</v>
      </c>
      <c r="M191" s="272" t="s">
        <v>169</v>
      </c>
      <c r="N191" s="273">
        <v>191</v>
      </c>
      <c r="O191" s="272">
        <v>313</v>
      </c>
      <c r="P191" s="272">
        <v>15304</v>
      </c>
      <c r="Q191" s="272">
        <v>4509</v>
      </c>
      <c r="R191" s="272">
        <v>4509</v>
      </c>
      <c r="S191" s="272">
        <v>108</v>
      </c>
      <c r="T191" s="272">
        <v>314</v>
      </c>
      <c r="V191" s="5">
        <f t="shared" si="7"/>
        <v>4509</v>
      </c>
      <c r="W191" s="5">
        <f t="shared" si="8"/>
        <v>4509</v>
      </c>
    </row>
    <row r="192" spans="2:23" x14ac:dyDescent="0.25">
      <c r="B192" s="133">
        <v>4518</v>
      </c>
      <c r="C192" s="134" t="s">
        <v>170</v>
      </c>
      <c r="D192" s="5">
        <f t="shared" si="6"/>
        <v>4518</v>
      </c>
      <c r="I192" s="271">
        <v>200</v>
      </c>
      <c r="J192" s="272">
        <v>15</v>
      </c>
      <c r="K192" s="272">
        <v>4518</v>
      </c>
      <c r="L192" s="272">
        <v>4518</v>
      </c>
      <c r="M192" s="272" t="s">
        <v>170</v>
      </c>
      <c r="N192" s="273">
        <v>203.8</v>
      </c>
      <c r="O192" s="272">
        <v>309</v>
      </c>
      <c r="P192" s="272">
        <v>15303</v>
      </c>
      <c r="Q192" s="272">
        <v>4518</v>
      </c>
      <c r="R192" s="272">
        <v>4518</v>
      </c>
      <c r="S192" s="272">
        <v>178</v>
      </c>
      <c r="T192" s="272">
        <v>302</v>
      </c>
      <c r="V192" s="5">
        <f t="shared" si="7"/>
        <v>4518</v>
      </c>
      <c r="W192" s="5">
        <f t="shared" si="8"/>
        <v>4518</v>
      </c>
    </row>
    <row r="193" spans="2:23" x14ac:dyDescent="0.25">
      <c r="B193" s="133">
        <v>4527</v>
      </c>
      <c r="C193" s="134" t="s">
        <v>171</v>
      </c>
      <c r="D193" s="5">
        <f t="shared" si="6"/>
        <v>4527</v>
      </c>
      <c r="I193" s="271">
        <v>201</v>
      </c>
      <c r="J193" s="272">
        <v>13</v>
      </c>
      <c r="K193" s="272">
        <v>4527</v>
      </c>
      <c r="L193" s="272">
        <v>4527</v>
      </c>
      <c r="M193" s="272" t="s">
        <v>171</v>
      </c>
      <c r="N193" s="273">
        <v>587.29999999999995</v>
      </c>
      <c r="O193" s="272">
        <v>184</v>
      </c>
      <c r="P193" s="272">
        <v>13284</v>
      </c>
      <c r="Q193" s="272">
        <v>4527</v>
      </c>
      <c r="R193" s="272">
        <v>4527</v>
      </c>
      <c r="S193" s="272">
        <v>558.1</v>
      </c>
      <c r="T193" s="272">
        <v>204</v>
      </c>
      <c r="V193" s="5">
        <f t="shared" si="7"/>
        <v>4527</v>
      </c>
      <c r="W193" s="5">
        <f t="shared" si="8"/>
        <v>4527</v>
      </c>
    </row>
    <row r="194" spans="2:23" x14ac:dyDescent="0.25">
      <c r="B194" s="133">
        <v>4536</v>
      </c>
      <c r="C194" s="134" t="s">
        <v>172</v>
      </c>
      <c r="D194" s="5">
        <f t="shared" si="6"/>
        <v>4536</v>
      </c>
      <c r="I194" s="271">
        <v>203</v>
      </c>
      <c r="J194" s="272">
        <v>15</v>
      </c>
      <c r="K194" s="272">
        <v>4536</v>
      </c>
      <c r="L194" s="272">
        <v>4536</v>
      </c>
      <c r="M194" s="272" t="s">
        <v>172</v>
      </c>
      <c r="N194" s="273">
        <v>1757.1</v>
      </c>
      <c r="O194" s="272">
        <v>53</v>
      </c>
      <c r="P194" s="272">
        <v>15329</v>
      </c>
      <c r="Q194" s="272">
        <v>4536</v>
      </c>
      <c r="R194" s="272">
        <v>4536</v>
      </c>
      <c r="S194" s="272">
        <v>1762.4</v>
      </c>
      <c r="T194" s="272">
        <v>53</v>
      </c>
      <c r="V194" s="5">
        <f t="shared" si="7"/>
        <v>4536</v>
      </c>
      <c r="W194" s="5">
        <f t="shared" si="8"/>
        <v>4536</v>
      </c>
    </row>
    <row r="195" spans="2:23" x14ac:dyDescent="0.25">
      <c r="B195" s="133">
        <v>4554</v>
      </c>
      <c r="C195" s="134" t="s">
        <v>173</v>
      </c>
      <c r="D195" s="5">
        <f t="shared" ref="D195:D258" si="9">B195</f>
        <v>4554</v>
      </c>
      <c r="I195" s="271">
        <v>204</v>
      </c>
      <c r="J195" s="272">
        <v>10</v>
      </c>
      <c r="K195" s="272">
        <v>4554</v>
      </c>
      <c r="L195" s="272">
        <v>4554</v>
      </c>
      <c r="M195" s="272" t="s">
        <v>173</v>
      </c>
      <c r="N195" s="273">
        <v>1080.3</v>
      </c>
      <c r="O195" s="272">
        <v>103</v>
      </c>
      <c r="P195" s="272">
        <v>10158</v>
      </c>
      <c r="Q195" s="272">
        <v>4554</v>
      </c>
      <c r="R195" s="272">
        <v>4554</v>
      </c>
      <c r="S195" s="272">
        <v>1384</v>
      </c>
      <c r="T195" s="272">
        <v>80</v>
      </c>
      <c r="V195" s="5">
        <f t="shared" si="7"/>
        <v>4554</v>
      </c>
      <c r="W195" s="5">
        <f t="shared" si="8"/>
        <v>4554</v>
      </c>
    </row>
    <row r="196" spans="2:23" x14ac:dyDescent="0.25">
      <c r="B196" s="133">
        <v>4572</v>
      </c>
      <c r="C196" s="134" t="s">
        <v>174</v>
      </c>
      <c r="D196" s="5">
        <f t="shared" si="9"/>
        <v>4572</v>
      </c>
      <c r="I196" s="271">
        <v>202</v>
      </c>
      <c r="J196" s="272">
        <v>13</v>
      </c>
      <c r="K196" s="272">
        <v>4572</v>
      </c>
      <c r="L196" s="272">
        <v>4572</v>
      </c>
      <c r="M196" s="272" t="s">
        <v>174</v>
      </c>
      <c r="N196" s="273">
        <v>219.4</v>
      </c>
      <c r="O196" s="272">
        <v>305</v>
      </c>
      <c r="P196" s="272">
        <v>13266</v>
      </c>
      <c r="Q196" s="272">
        <v>4572</v>
      </c>
      <c r="R196" s="272">
        <v>4572</v>
      </c>
      <c r="S196" s="272">
        <v>298</v>
      </c>
      <c r="T196" s="272">
        <v>281</v>
      </c>
      <c r="V196" s="5">
        <f t="shared" si="7"/>
        <v>4572</v>
      </c>
      <c r="W196" s="5">
        <f t="shared" si="8"/>
        <v>4572</v>
      </c>
    </row>
    <row r="197" spans="2:23" x14ac:dyDescent="0.25">
      <c r="B197" s="133">
        <v>4581</v>
      </c>
      <c r="C197" s="134" t="s">
        <v>175</v>
      </c>
      <c r="D197" s="5">
        <f t="shared" si="9"/>
        <v>4581</v>
      </c>
      <c r="I197" s="271">
        <v>205</v>
      </c>
      <c r="J197" s="272">
        <v>9</v>
      </c>
      <c r="K197" s="272">
        <v>4581</v>
      </c>
      <c r="L197" s="272">
        <v>4581</v>
      </c>
      <c r="M197" s="272" t="s">
        <v>175</v>
      </c>
      <c r="N197" s="273">
        <v>4315.8999999999996</v>
      </c>
      <c r="O197" s="272">
        <v>21</v>
      </c>
      <c r="P197" s="272">
        <v>9138</v>
      </c>
      <c r="Q197" s="272">
        <v>4581</v>
      </c>
      <c r="R197" s="272">
        <v>4581</v>
      </c>
      <c r="S197" s="272">
        <v>4105.3</v>
      </c>
      <c r="T197" s="272">
        <v>22</v>
      </c>
      <c r="V197" s="5">
        <f t="shared" ref="V197:V260" si="10">Q197</f>
        <v>4581</v>
      </c>
      <c r="W197" s="5">
        <f t="shared" ref="W197:W260" si="11">R197</f>
        <v>4581</v>
      </c>
    </row>
    <row r="198" spans="2:23" x14ac:dyDescent="0.25">
      <c r="B198" s="133">
        <v>4599</v>
      </c>
      <c r="C198" s="134" t="s">
        <v>176</v>
      </c>
      <c r="D198" s="5">
        <f t="shared" si="9"/>
        <v>4599</v>
      </c>
      <c r="I198" s="271">
        <v>123</v>
      </c>
      <c r="J198" s="272">
        <v>7</v>
      </c>
      <c r="K198" s="272">
        <v>4599</v>
      </c>
      <c r="L198" s="272">
        <v>4599</v>
      </c>
      <c r="M198" s="272" t="s">
        <v>176</v>
      </c>
      <c r="N198" s="273">
        <v>573.6</v>
      </c>
      <c r="O198" s="272">
        <v>190</v>
      </c>
      <c r="P198" s="272">
        <v>789</v>
      </c>
      <c r="Q198" s="272">
        <v>4599</v>
      </c>
      <c r="R198" s="272">
        <v>4599</v>
      </c>
      <c r="S198" s="272">
        <v>548</v>
      </c>
      <c r="T198" s="272">
        <v>208</v>
      </c>
      <c r="V198" s="5">
        <f t="shared" si="10"/>
        <v>4599</v>
      </c>
      <c r="W198" s="5">
        <f t="shared" si="11"/>
        <v>4599</v>
      </c>
    </row>
    <row r="199" spans="2:23" x14ac:dyDescent="0.25">
      <c r="B199" s="133">
        <v>4617</v>
      </c>
      <c r="C199" s="134" t="s">
        <v>177</v>
      </c>
      <c r="D199" s="5">
        <f t="shared" si="9"/>
        <v>4617</v>
      </c>
      <c r="I199" s="271">
        <v>11</v>
      </c>
      <c r="J199" s="272">
        <v>11</v>
      </c>
      <c r="K199" s="272">
        <v>4617</v>
      </c>
      <c r="L199" s="272">
        <v>4617</v>
      </c>
      <c r="M199" s="272" t="s">
        <v>177</v>
      </c>
      <c r="N199" s="273">
        <v>1398.9</v>
      </c>
      <c r="O199" s="272">
        <v>75</v>
      </c>
      <c r="P199" s="272">
        <v>11201</v>
      </c>
      <c r="Q199" s="272">
        <v>4617</v>
      </c>
      <c r="R199" s="272">
        <v>4617</v>
      </c>
      <c r="S199" s="272">
        <v>1485.7</v>
      </c>
      <c r="T199" s="272">
        <v>72</v>
      </c>
      <c r="V199" s="5">
        <f t="shared" si="10"/>
        <v>4617</v>
      </c>
      <c r="W199" s="5">
        <f t="shared" si="11"/>
        <v>4617</v>
      </c>
    </row>
    <row r="200" spans="2:23" x14ac:dyDescent="0.25">
      <c r="B200" s="133">
        <v>4662</v>
      </c>
      <c r="C200" s="134" t="s">
        <v>178</v>
      </c>
      <c r="D200" s="5">
        <f t="shared" si="9"/>
        <v>4662</v>
      </c>
      <c r="I200" s="271">
        <v>208</v>
      </c>
      <c r="J200" s="272">
        <v>1</v>
      </c>
      <c r="K200" s="272">
        <v>4662</v>
      </c>
      <c r="L200" s="272">
        <v>4662</v>
      </c>
      <c r="M200" s="272" t="s">
        <v>178</v>
      </c>
      <c r="N200" s="273">
        <v>992.8</v>
      </c>
      <c r="O200" s="272">
        <v>111</v>
      </c>
      <c r="P200" s="272">
        <v>122</v>
      </c>
      <c r="Q200" s="272">
        <v>4662</v>
      </c>
      <c r="R200" s="272">
        <v>4662</v>
      </c>
      <c r="S200" s="272">
        <v>1010.1</v>
      </c>
      <c r="T200" s="272">
        <v>117</v>
      </c>
      <c r="V200" s="5">
        <f t="shared" si="10"/>
        <v>4662</v>
      </c>
      <c r="W200" s="5">
        <f t="shared" si="11"/>
        <v>4662</v>
      </c>
    </row>
    <row r="201" spans="2:23" x14ac:dyDescent="0.25">
      <c r="B201" s="133">
        <v>4689</v>
      </c>
      <c r="C201" s="134" t="s">
        <v>179</v>
      </c>
      <c r="D201" s="5">
        <f t="shared" si="9"/>
        <v>4689</v>
      </c>
      <c r="I201" s="271">
        <v>39</v>
      </c>
      <c r="J201" s="272">
        <v>15</v>
      </c>
      <c r="K201" s="272">
        <v>4689</v>
      </c>
      <c r="L201" s="272">
        <v>4689</v>
      </c>
      <c r="M201" s="272" t="s">
        <v>179</v>
      </c>
      <c r="N201" s="273">
        <v>544.9</v>
      </c>
      <c r="O201" s="272">
        <v>203</v>
      </c>
      <c r="P201" s="272">
        <v>15316</v>
      </c>
      <c r="Q201" s="272">
        <v>4689</v>
      </c>
      <c r="R201" s="272">
        <v>4689</v>
      </c>
      <c r="S201" s="272">
        <v>580</v>
      </c>
      <c r="T201" s="272">
        <v>198</v>
      </c>
      <c r="V201" s="5">
        <f t="shared" si="10"/>
        <v>4689</v>
      </c>
      <c r="W201" s="5">
        <f t="shared" si="11"/>
        <v>4689</v>
      </c>
    </row>
    <row r="202" spans="2:23" x14ac:dyDescent="0.25">
      <c r="B202" s="133">
        <v>4644</v>
      </c>
      <c r="C202" s="134" t="s">
        <v>180</v>
      </c>
      <c r="D202" s="5">
        <f t="shared" si="9"/>
        <v>4644</v>
      </c>
      <c r="I202" s="271">
        <v>164</v>
      </c>
      <c r="J202" s="272">
        <v>5</v>
      </c>
      <c r="K202" s="272">
        <v>4644</v>
      </c>
      <c r="L202" s="272">
        <v>4644</v>
      </c>
      <c r="M202" s="272" t="s">
        <v>180</v>
      </c>
      <c r="N202" s="273">
        <v>451.9</v>
      </c>
      <c r="O202" s="272">
        <v>239</v>
      </c>
      <c r="P202" s="272">
        <v>546</v>
      </c>
      <c r="Q202" s="272">
        <v>4644</v>
      </c>
      <c r="R202" s="272">
        <v>4644</v>
      </c>
      <c r="S202" s="272">
        <v>514</v>
      </c>
      <c r="T202" s="272">
        <v>217</v>
      </c>
      <c r="V202" s="5">
        <f t="shared" si="10"/>
        <v>4644</v>
      </c>
      <c r="W202" s="5">
        <f t="shared" si="11"/>
        <v>4644</v>
      </c>
    </row>
    <row r="203" spans="2:23" x14ac:dyDescent="0.25">
      <c r="B203" s="133">
        <v>4725</v>
      </c>
      <c r="C203" s="134" t="s">
        <v>181</v>
      </c>
      <c r="D203" s="5">
        <f t="shared" si="9"/>
        <v>4725</v>
      </c>
      <c r="I203" s="271">
        <v>211</v>
      </c>
      <c r="J203" s="272">
        <v>11</v>
      </c>
      <c r="K203" s="272">
        <v>4725</v>
      </c>
      <c r="L203" s="272">
        <v>4725</v>
      </c>
      <c r="M203" s="272" t="s">
        <v>181</v>
      </c>
      <c r="N203" s="273">
        <v>2843.8</v>
      </c>
      <c r="O203" s="272">
        <v>34</v>
      </c>
      <c r="P203" s="272">
        <v>11214</v>
      </c>
      <c r="Q203" s="272">
        <v>4725</v>
      </c>
      <c r="R203" s="272">
        <v>4725</v>
      </c>
      <c r="S203" s="272">
        <v>2614.3000000000002</v>
      </c>
      <c r="T203" s="272">
        <v>37</v>
      </c>
      <c r="V203" s="5">
        <f t="shared" si="10"/>
        <v>4725</v>
      </c>
      <c r="W203" s="5">
        <f t="shared" si="11"/>
        <v>4725</v>
      </c>
    </row>
    <row r="204" spans="2:23" x14ac:dyDescent="0.25">
      <c r="B204" s="133">
        <v>2673</v>
      </c>
      <c r="C204" s="134" t="s">
        <v>182</v>
      </c>
      <c r="D204" s="5">
        <f t="shared" si="9"/>
        <v>2673</v>
      </c>
      <c r="I204" s="271">
        <v>150</v>
      </c>
      <c r="J204" s="272">
        <v>13</v>
      </c>
      <c r="K204" s="272">
        <v>2673</v>
      </c>
      <c r="L204" s="272">
        <v>2673</v>
      </c>
      <c r="M204" s="272" t="s">
        <v>182</v>
      </c>
      <c r="N204" s="273">
        <v>635.1</v>
      </c>
      <c r="O204" s="272">
        <v>173</v>
      </c>
      <c r="P204" s="272">
        <v>13287</v>
      </c>
      <c r="Q204" s="272">
        <v>2673</v>
      </c>
      <c r="R204" s="272">
        <v>2673</v>
      </c>
      <c r="S204" s="272">
        <v>611.70000000000005</v>
      </c>
      <c r="T204" s="272">
        <v>187</v>
      </c>
      <c r="V204" s="5">
        <f t="shared" si="10"/>
        <v>2673</v>
      </c>
      <c r="W204" s="5">
        <f t="shared" si="11"/>
        <v>2673</v>
      </c>
    </row>
    <row r="205" spans="2:23" x14ac:dyDescent="0.25">
      <c r="B205" s="133">
        <v>153</v>
      </c>
      <c r="C205" s="134" t="s">
        <v>183</v>
      </c>
      <c r="D205" s="5">
        <f t="shared" si="9"/>
        <v>153</v>
      </c>
      <c r="I205" s="271">
        <v>10</v>
      </c>
      <c r="J205" s="272">
        <v>7</v>
      </c>
      <c r="K205" s="272">
        <v>153</v>
      </c>
      <c r="L205" s="272">
        <v>153</v>
      </c>
      <c r="M205" s="272" t="s">
        <v>183</v>
      </c>
      <c r="N205" s="273">
        <v>522.9</v>
      </c>
      <c r="O205" s="272">
        <v>212</v>
      </c>
      <c r="P205" s="272">
        <v>783</v>
      </c>
      <c r="Q205" s="272">
        <v>153</v>
      </c>
      <c r="R205" s="272">
        <v>153</v>
      </c>
      <c r="S205" s="272">
        <v>497</v>
      </c>
      <c r="T205" s="272">
        <v>225</v>
      </c>
      <c r="V205" s="5">
        <f t="shared" si="10"/>
        <v>153</v>
      </c>
      <c r="W205" s="5">
        <f t="shared" si="11"/>
        <v>153</v>
      </c>
    </row>
    <row r="206" spans="2:23" x14ac:dyDescent="0.25">
      <c r="B206" s="133">
        <v>3691</v>
      </c>
      <c r="C206" s="134" t="s">
        <v>184</v>
      </c>
      <c r="D206" s="5">
        <f t="shared" si="9"/>
        <v>3691</v>
      </c>
      <c r="I206" s="271">
        <v>169</v>
      </c>
      <c r="J206" s="272">
        <v>10</v>
      </c>
      <c r="K206" s="272">
        <v>3691</v>
      </c>
      <c r="L206" s="272">
        <v>3691</v>
      </c>
      <c r="M206" s="272" t="s">
        <v>184</v>
      </c>
      <c r="N206" s="273">
        <v>703.9</v>
      </c>
      <c r="O206" s="272">
        <v>159</v>
      </c>
      <c r="P206" s="272">
        <v>10154</v>
      </c>
      <c r="Q206" s="272">
        <v>3691</v>
      </c>
      <c r="R206" s="272">
        <v>3691</v>
      </c>
      <c r="S206" s="272">
        <v>520.1</v>
      </c>
      <c r="T206" s="272">
        <v>215</v>
      </c>
      <c r="V206" s="5">
        <f t="shared" si="10"/>
        <v>3691</v>
      </c>
      <c r="W206" s="5">
        <f t="shared" si="11"/>
        <v>3691</v>
      </c>
    </row>
    <row r="207" spans="2:23" x14ac:dyDescent="0.25">
      <c r="B207" s="133">
        <v>4774</v>
      </c>
      <c r="C207" s="134" t="s">
        <v>341</v>
      </c>
      <c r="D207" s="5">
        <f t="shared" si="9"/>
        <v>4774</v>
      </c>
      <c r="I207" s="271">
        <v>212</v>
      </c>
      <c r="J207" s="272">
        <v>1</v>
      </c>
      <c r="K207" s="272">
        <v>4774</v>
      </c>
      <c r="L207" s="272">
        <v>4774</v>
      </c>
      <c r="M207" s="272" t="s">
        <v>341</v>
      </c>
      <c r="N207" s="273">
        <v>1108.4000000000001</v>
      </c>
      <c r="O207" s="272">
        <v>96</v>
      </c>
      <c r="P207" s="272">
        <v>123</v>
      </c>
      <c r="Q207" s="272">
        <v>4774</v>
      </c>
      <c r="R207" s="272">
        <v>4774</v>
      </c>
      <c r="S207" s="272">
        <v>1012.2</v>
      </c>
      <c r="T207" s="272">
        <v>116</v>
      </c>
      <c r="V207" s="5">
        <f t="shared" si="10"/>
        <v>4774</v>
      </c>
      <c r="W207" s="5">
        <f t="shared" si="11"/>
        <v>4774</v>
      </c>
    </row>
    <row r="208" spans="2:23" x14ac:dyDescent="0.25">
      <c r="B208" s="133">
        <v>873</v>
      </c>
      <c r="C208" s="134" t="s">
        <v>185</v>
      </c>
      <c r="D208" s="5">
        <f t="shared" si="9"/>
        <v>873</v>
      </c>
      <c r="I208" s="271">
        <v>41</v>
      </c>
      <c r="J208" s="272">
        <v>7</v>
      </c>
      <c r="K208" s="272">
        <v>873</v>
      </c>
      <c r="L208" s="272">
        <v>873</v>
      </c>
      <c r="M208" s="272" t="s">
        <v>185</v>
      </c>
      <c r="N208" s="273">
        <v>455.8</v>
      </c>
      <c r="O208" s="272">
        <v>234</v>
      </c>
      <c r="P208" s="272">
        <v>779</v>
      </c>
      <c r="Q208" s="272">
        <v>873</v>
      </c>
      <c r="R208" s="272">
        <v>873</v>
      </c>
      <c r="S208" s="272">
        <v>455.2</v>
      </c>
      <c r="T208" s="272">
        <v>237</v>
      </c>
      <c r="V208" s="5">
        <f t="shared" si="10"/>
        <v>873</v>
      </c>
      <c r="W208" s="5">
        <f t="shared" si="11"/>
        <v>873</v>
      </c>
    </row>
    <row r="209" spans="2:23" x14ac:dyDescent="0.25">
      <c r="B209" s="133">
        <v>4778</v>
      </c>
      <c r="C209" s="134" t="s">
        <v>186</v>
      </c>
      <c r="D209" s="5">
        <f t="shared" si="9"/>
        <v>4778</v>
      </c>
      <c r="I209" s="271">
        <v>18</v>
      </c>
      <c r="J209" s="272">
        <v>5</v>
      </c>
      <c r="K209" s="272">
        <v>4778</v>
      </c>
      <c r="L209" s="272">
        <v>4778</v>
      </c>
      <c r="M209" s="272" t="s">
        <v>186</v>
      </c>
      <c r="N209" s="273">
        <v>231.5</v>
      </c>
      <c r="O209" s="272">
        <v>302</v>
      </c>
      <c r="P209" s="272">
        <v>537</v>
      </c>
      <c r="Q209" s="272">
        <v>4778</v>
      </c>
      <c r="R209" s="272">
        <v>4778</v>
      </c>
      <c r="S209" s="272">
        <v>225.1</v>
      </c>
      <c r="T209" s="272">
        <v>298</v>
      </c>
      <c r="V209" s="5">
        <f t="shared" si="10"/>
        <v>4778</v>
      </c>
      <c r="W209" s="5">
        <f t="shared" si="11"/>
        <v>4778</v>
      </c>
    </row>
    <row r="210" spans="2:23" x14ac:dyDescent="0.25">
      <c r="B210" s="133">
        <v>4777</v>
      </c>
      <c r="C210" s="134" t="s">
        <v>187</v>
      </c>
      <c r="D210" s="5">
        <f t="shared" si="9"/>
        <v>4777</v>
      </c>
      <c r="I210" s="271">
        <v>214</v>
      </c>
      <c r="J210" s="272">
        <v>10</v>
      </c>
      <c r="K210" s="272">
        <v>4777</v>
      </c>
      <c r="L210" s="272">
        <v>4777</v>
      </c>
      <c r="M210" s="272" t="s">
        <v>187</v>
      </c>
      <c r="N210" s="273">
        <v>558.5</v>
      </c>
      <c r="O210" s="272">
        <v>195</v>
      </c>
      <c r="P210" s="272">
        <v>10151</v>
      </c>
      <c r="Q210" s="272">
        <v>4777</v>
      </c>
      <c r="R210" s="272">
        <v>4777</v>
      </c>
      <c r="S210" s="272">
        <v>503.4</v>
      </c>
      <c r="T210" s="272">
        <v>222</v>
      </c>
      <c r="V210" s="5">
        <f t="shared" si="10"/>
        <v>4777</v>
      </c>
      <c r="W210" s="5">
        <f t="shared" si="11"/>
        <v>4777</v>
      </c>
    </row>
    <row r="211" spans="2:23" x14ac:dyDescent="0.25">
      <c r="B211" s="133">
        <v>4776</v>
      </c>
      <c r="C211" s="134" t="s">
        <v>188</v>
      </c>
      <c r="D211" s="5">
        <f t="shared" si="9"/>
        <v>4776</v>
      </c>
      <c r="I211" s="271">
        <v>213</v>
      </c>
      <c r="J211" s="272">
        <v>15</v>
      </c>
      <c r="K211" s="272">
        <v>4776</v>
      </c>
      <c r="L211" s="272">
        <v>4776</v>
      </c>
      <c r="M211" s="272" t="s">
        <v>188</v>
      </c>
      <c r="N211" s="273">
        <v>471.6</v>
      </c>
      <c r="O211" s="272">
        <v>228</v>
      </c>
      <c r="P211" s="272">
        <v>15313</v>
      </c>
      <c r="Q211" s="272">
        <v>4776</v>
      </c>
      <c r="R211" s="272">
        <v>4776</v>
      </c>
      <c r="S211" s="272">
        <v>552.70000000000005</v>
      </c>
      <c r="T211" s="272">
        <v>206</v>
      </c>
      <c r="V211" s="5">
        <f t="shared" si="10"/>
        <v>4776</v>
      </c>
      <c r="W211" s="5">
        <f t="shared" si="11"/>
        <v>4776</v>
      </c>
    </row>
    <row r="212" spans="2:23" x14ac:dyDescent="0.25">
      <c r="B212" s="133">
        <v>4779</v>
      </c>
      <c r="C212" s="134" t="s">
        <v>189</v>
      </c>
      <c r="D212" s="5">
        <f t="shared" si="9"/>
        <v>4779</v>
      </c>
      <c r="I212" s="271">
        <v>207</v>
      </c>
      <c r="J212" s="272">
        <v>11</v>
      </c>
      <c r="K212" s="272">
        <v>4779</v>
      </c>
      <c r="L212" s="272">
        <v>4779</v>
      </c>
      <c r="M212" s="272" t="s">
        <v>189</v>
      </c>
      <c r="N212" s="273">
        <v>2191.6999999999998</v>
      </c>
      <c r="O212" s="272">
        <v>39</v>
      </c>
      <c r="P212" s="272">
        <v>11211</v>
      </c>
      <c r="Q212" s="272">
        <v>4779</v>
      </c>
      <c r="R212" s="272">
        <v>4779</v>
      </c>
      <c r="S212" s="272">
        <v>2245.8000000000002</v>
      </c>
      <c r="T212" s="272">
        <v>40</v>
      </c>
      <c r="V212" s="5">
        <f t="shared" si="10"/>
        <v>4779</v>
      </c>
      <c r="W212" s="5">
        <f t="shared" si="11"/>
        <v>4779</v>
      </c>
    </row>
    <row r="213" spans="2:23" x14ac:dyDescent="0.25">
      <c r="B213" s="133">
        <v>4784</v>
      </c>
      <c r="C213" s="134" t="s">
        <v>190</v>
      </c>
      <c r="D213" s="5">
        <f t="shared" si="9"/>
        <v>4784</v>
      </c>
      <c r="I213" s="271">
        <v>215</v>
      </c>
      <c r="J213" s="272">
        <v>9</v>
      </c>
      <c r="K213" s="272">
        <v>4784</v>
      </c>
      <c r="L213" s="272">
        <v>4784</v>
      </c>
      <c r="M213" s="272" t="s">
        <v>190</v>
      </c>
      <c r="N213" s="273">
        <v>2991.3</v>
      </c>
      <c r="O213" s="272">
        <v>33</v>
      </c>
      <c r="P213" s="272">
        <v>9135</v>
      </c>
      <c r="Q213" s="272">
        <v>4784</v>
      </c>
      <c r="R213" s="272">
        <v>4784</v>
      </c>
      <c r="S213" s="272">
        <v>3287.6</v>
      </c>
      <c r="T213" s="272">
        <v>28</v>
      </c>
      <c r="V213" s="5">
        <f t="shared" si="10"/>
        <v>4784</v>
      </c>
      <c r="W213" s="5">
        <f t="shared" si="11"/>
        <v>4784</v>
      </c>
    </row>
    <row r="214" spans="2:23" x14ac:dyDescent="0.25">
      <c r="B214" s="133">
        <v>4785</v>
      </c>
      <c r="C214" s="134" t="s">
        <v>342</v>
      </c>
      <c r="D214" s="5">
        <f t="shared" si="9"/>
        <v>4785</v>
      </c>
      <c r="I214" s="271">
        <v>216</v>
      </c>
      <c r="J214" s="272">
        <v>7</v>
      </c>
      <c r="K214" s="272">
        <v>4785</v>
      </c>
      <c r="L214" s="272">
        <v>4785</v>
      </c>
      <c r="M214" s="272" t="s">
        <v>342</v>
      </c>
      <c r="N214" s="273">
        <v>452.1</v>
      </c>
      <c r="O214" s="272">
        <v>237</v>
      </c>
      <c r="P214" s="272">
        <v>777</v>
      </c>
      <c r="Q214" s="272">
        <v>4785</v>
      </c>
      <c r="R214" s="272">
        <v>4785</v>
      </c>
      <c r="S214" s="272">
        <v>454.7</v>
      </c>
      <c r="T214" s="272">
        <v>239</v>
      </c>
      <c r="V214" s="5">
        <f t="shared" si="10"/>
        <v>4785</v>
      </c>
      <c r="W214" s="5">
        <f t="shared" si="11"/>
        <v>4785</v>
      </c>
    </row>
    <row r="215" spans="2:23" x14ac:dyDescent="0.25">
      <c r="B215" s="133">
        <v>333</v>
      </c>
      <c r="C215" s="134" t="s">
        <v>191</v>
      </c>
      <c r="D215" s="5">
        <f t="shared" si="9"/>
        <v>333</v>
      </c>
      <c r="I215" s="271">
        <v>19</v>
      </c>
      <c r="J215" s="272">
        <v>5</v>
      </c>
      <c r="K215" s="272">
        <v>333</v>
      </c>
      <c r="L215" s="272">
        <v>333</v>
      </c>
      <c r="M215" s="272" t="s">
        <v>191</v>
      </c>
      <c r="N215" s="273">
        <v>391</v>
      </c>
      <c r="O215" s="272">
        <v>260</v>
      </c>
      <c r="P215" s="272">
        <v>544</v>
      </c>
      <c r="Q215" s="272">
        <v>333</v>
      </c>
      <c r="R215" s="272">
        <v>333</v>
      </c>
      <c r="S215" s="272">
        <v>286.2</v>
      </c>
      <c r="T215" s="272">
        <v>285</v>
      </c>
      <c r="V215" s="5">
        <f t="shared" si="10"/>
        <v>333</v>
      </c>
      <c r="W215" s="5">
        <f t="shared" si="11"/>
        <v>333</v>
      </c>
    </row>
    <row r="216" spans="2:23" x14ac:dyDescent="0.25">
      <c r="B216" s="133">
        <v>4773</v>
      </c>
      <c r="C216" s="134" t="s">
        <v>192</v>
      </c>
      <c r="D216" s="5">
        <f t="shared" si="9"/>
        <v>4773</v>
      </c>
      <c r="I216" s="271">
        <v>209</v>
      </c>
      <c r="J216" s="272">
        <v>9</v>
      </c>
      <c r="K216" s="272">
        <v>4773</v>
      </c>
      <c r="L216" s="272">
        <v>4773</v>
      </c>
      <c r="M216" s="272" t="s">
        <v>192</v>
      </c>
      <c r="N216" s="273">
        <v>491</v>
      </c>
      <c r="O216" s="272">
        <v>221</v>
      </c>
      <c r="P216" s="272">
        <v>9125</v>
      </c>
      <c r="Q216" s="272">
        <v>4773</v>
      </c>
      <c r="R216" s="272">
        <v>4773</v>
      </c>
      <c r="S216" s="272">
        <v>811.5</v>
      </c>
      <c r="T216" s="272">
        <v>143</v>
      </c>
      <c r="V216" s="5">
        <f t="shared" si="10"/>
        <v>4773</v>
      </c>
      <c r="W216" s="5">
        <f t="shared" si="11"/>
        <v>4773</v>
      </c>
    </row>
    <row r="217" spans="2:23" x14ac:dyDescent="0.25">
      <c r="B217" s="133">
        <v>4788</v>
      </c>
      <c r="C217" s="134" t="s">
        <v>193</v>
      </c>
      <c r="D217" s="5">
        <f t="shared" si="9"/>
        <v>4788</v>
      </c>
      <c r="I217" s="271">
        <v>217</v>
      </c>
      <c r="J217" s="272">
        <v>7</v>
      </c>
      <c r="K217" s="272">
        <v>4788</v>
      </c>
      <c r="L217" s="272">
        <v>4788</v>
      </c>
      <c r="M217" s="272" t="s">
        <v>193</v>
      </c>
      <c r="N217" s="273">
        <v>489.6</v>
      </c>
      <c r="O217" s="272">
        <v>222</v>
      </c>
      <c r="P217" s="272">
        <v>782</v>
      </c>
      <c r="Q217" s="272">
        <v>4788</v>
      </c>
      <c r="R217" s="272">
        <v>4788</v>
      </c>
      <c r="S217" s="272">
        <v>493.6</v>
      </c>
      <c r="T217" s="272">
        <v>227</v>
      </c>
      <c r="V217" s="5">
        <f t="shared" si="10"/>
        <v>4788</v>
      </c>
      <c r="W217" s="5">
        <f t="shared" si="11"/>
        <v>4788</v>
      </c>
    </row>
    <row r="218" spans="2:23" x14ac:dyDescent="0.25">
      <c r="B218" s="133">
        <v>4797</v>
      </c>
      <c r="C218" s="134" t="s">
        <v>194</v>
      </c>
      <c r="D218" s="5">
        <f t="shared" si="9"/>
        <v>4797</v>
      </c>
      <c r="I218" s="271">
        <v>218</v>
      </c>
      <c r="J218" s="272">
        <v>11</v>
      </c>
      <c r="K218" s="272">
        <v>4797</v>
      </c>
      <c r="L218" s="272">
        <v>4797</v>
      </c>
      <c r="M218" s="272" t="s">
        <v>194</v>
      </c>
      <c r="N218" s="273">
        <v>3454.2</v>
      </c>
      <c r="O218" s="272">
        <v>26</v>
      </c>
      <c r="P218" s="272">
        <v>11216</v>
      </c>
      <c r="Q218" s="272">
        <v>4797</v>
      </c>
      <c r="R218" s="272">
        <v>4797</v>
      </c>
      <c r="S218" s="272">
        <v>3448</v>
      </c>
      <c r="T218" s="272">
        <v>27</v>
      </c>
      <c r="V218" s="5">
        <f t="shared" si="10"/>
        <v>4797</v>
      </c>
      <c r="W218" s="5">
        <f t="shared" si="11"/>
        <v>4797</v>
      </c>
    </row>
    <row r="219" spans="2:23" x14ac:dyDescent="0.25">
      <c r="B219" s="133">
        <v>4860</v>
      </c>
      <c r="C219" s="134" t="s">
        <v>343</v>
      </c>
      <c r="D219" s="5">
        <f t="shared" si="9"/>
        <v>4860</v>
      </c>
      <c r="I219" s="271">
        <v>220</v>
      </c>
      <c r="J219" s="272">
        <v>12</v>
      </c>
      <c r="K219" s="272">
        <v>4860</v>
      </c>
      <c r="L219" s="272">
        <v>4860</v>
      </c>
      <c r="M219" s="272" t="s">
        <v>343</v>
      </c>
      <c r="N219" s="273">
        <v>907</v>
      </c>
      <c r="O219" s="272">
        <v>124</v>
      </c>
      <c r="P219" s="272">
        <v>12250</v>
      </c>
      <c r="Q219" s="272">
        <v>4860</v>
      </c>
      <c r="R219" s="272">
        <v>4860</v>
      </c>
      <c r="S219" s="272">
        <v>898.2</v>
      </c>
      <c r="T219" s="272">
        <v>132</v>
      </c>
      <c r="V219" s="5">
        <f t="shared" si="10"/>
        <v>4860</v>
      </c>
      <c r="W219" s="5">
        <f t="shared" si="11"/>
        <v>4860</v>
      </c>
    </row>
    <row r="220" spans="2:23" x14ac:dyDescent="0.25">
      <c r="B220" s="133">
        <v>4869</v>
      </c>
      <c r="C220" s="134" t="s">
        <v>195</v>
      </c>
      <c r="D220" s="5">
        <f t="shared" si="9"/>
        <v>4869</v>
      </c>
      <c r="I220" s="271">
        <v>221</v>
      </c>
      <c r="J220" s="272">
        <v>1</v>
      </c>
      <c r="K220" s="272">
        <v>4869</v>
      </c>
      <c r="L220" s="272">
        <v>4869</v>
      </c>
      <c r="M220" s="272" t="s">
        <v>195</v>
      </c>
      <c r="N220" s="273">
        <v>1269.8</v>
      </c>
      <c r="O220" s="272">
        <v>82</v>
      </c>
      <c r="P220" s="272">
        <v>126</v>
      </c>
      <c r="Q220" s="272">
        <v>4869</v>
      </c>
      <c r="R220" s="272">
        <v>4869</v>
      </c>
      <c r="S220" s="272">
        <v>1244.5999999999999</v>
      </c>
      <c r="T220" s="272">
        <v>91</v>
      </c>
      <c r="V220" s="5">
        <f t="shared" si="10"/>
        <v>4869</v>
      </c>
      <c r="W220" s="5">
        <f t="shared" si="11"/>
        <v>4869</v>
      </c>
    </row>
    <row r="221" spans="2:23" x14ac:dyDescent="0.25">
      <c r="B221" s="133">
        <v>4878</v>
      </c>
      <c r="C221" s="134" t="s">
        <v>196</v>
      </c>
      <c r="D221" s="5">
        <f t="shared" si="9"/>
        <v>4878</v>
      </c>
      <c r="I221" s="271">
        <v>222</v>
      </c>
      <c r="J221" s="272">
        <v>11</v>
      </c>
      <c r="K221" s="272">
        <v>4878</v>
      </c>
      <c r="L221" s="272">
        <v>4878</v>
      </c>
      <c r="M221" s="272" t="s">
        <v>196</v>
      </c>
      <c r="N221" s="273">
        <v>551</v>
      </c>
      <c r="O221" s="272">
        <v>198</v>
      </c>
      <c r="P221" s="272">
        <v>11189</v>
      </c>
      <c r="Q221" s="272">
        <v>4878</v>
      </c>
      <c r="R221" s="272">
        <v>4878</v>
      </c>
      <c r="S221" s="272">
        <v>692.3</v>
      </c>
      <c r="T221" s="272">
        <v>168</v>
      </c>
      <c r="V221" s="5">
        <f t="shared" si="10"/>
        <v>4878</v>
      </c>
      <c r="W221" s="5">
        <f t="shared" si="11"/>
        <v>4878</v>
      </c>
    </row>
    <row r="222" spans="2:23" x14ac:dyDescent="0.25">
      <c r="B222" s="133">
        <v>4890</v>
      </c>
      <c r="C222" s="134" t="s">
        <v>197</v>
      </c>
      <c r="D222" s="5">
        <f t="shared" si="9"/>
        <v>4890</v>
      </c>
      <c r="I222" s="271">
        <v>223</v>
      </c>
      <c r="J222" s="272">
        <v>5</v>
      </c>
      <c r="K222" s="272">
        <v>4890</v>
      </c>
      <c r="L222" s="272">
        <v>4890</v>
      </c>
      <c r="M222" s="272" t="s">
        <v>197</v>
      </c>
      <c r="N222" s="273">
        <v>1015.4</v>
      </c>
      <c r="O222" s="272">
        <v>108</v>
      </c>
      <c r="P222" s="272">
        <v>556</v>
      </c>
      <c r="Q222" s="272">
        <v>4890</v>
      </c>
      <c r="R222" s="272">
        <v>4890</v>
      </c>
      <c r="S222" s="272">
        <v>1130.2</v>
      </c>
      <c r="T222" s="272">
        <v>104</v>
      </c>
      <c r="V222" s="5">
        <f t="shared" si="10"/>
        <v>4890</v>
      </c>
      <c r="W222" s="5">
        <f t="shared" si="11"/>
        <v>4890</v>
      </c>
    </row>
    <row r="223" spans="2:23" x14ac:dyDescent="0.25">
      <c r="B223" s="133">
        <v>4905</v>
      </c>
      <c r="C223" s="134" t="s">
        <v>344</v>
      </c>
      <c r="D223" s="5">
        <f t="shared" si="9"/>
        <v>4905</v>
      </c>
      <c r="I223" s="271">
        <v>224</v>
      </c>
      <c r="J223" s="272">
        <v>10</v>
      </c>
      <c r="K223" s="272">
        <v>4905</v>
      </c>
      <c r="L223" s="272">
        <v>4905</v>
      </c>
      <c r="M223" s="272" t="s">
        <v>344</v>
      </c>
      <c r="N223" s="273">
        <v>193.9</v>
      </c>
      <c r="O223" s="272">
        <v>312</v>
      </c>
      <c r="P223" s="272">
        <v>10141</v>
      </c>
      <c r="Q223" s="272">
        <v>4905</v>
      </c>
      <c r="R223" s="272">
        <v>4905</v>
      </c>
      <c r="S223" s="272">
        <v>61</v>
      </c>
      <c r="T223" s="272">
        <v>320</v>
      </c>
      <c r="V223" s="5">
        <f t="shared" si="10"/>
        <v>4905</v>
      </c>
      <c r="W223" s="5">
        <f t="shared" si="11"/>
        <v>4905</v>
      </c>
    </row>
    <row r="224" spans="2:23" x14ac:dyDescent="0.25">
      <c r="B224" s="133">
        <v>4978</v>
      </c>
      <c r="C224" s="134" t="s">
        <v>198</v>
      </c>
      <c r="D224" s="5">
        <f t="shared" si="9"/>
        <v>4978</v>
      </c>
      <c r="I224" s="271">
        <v>225</v>
      </c>
      <c r="J224" s="272">
        <v>13</v>
      </c>
      <c r="K224" s="272">
        <v>4978</v>
      </c>
      <c r="L224" s="272">
        <v>4978</v>
      </c>
      <c r="M224" s="272" t="s">
        <v>198</v>
      </c>
      <c r="N224" s="273">
        <v>137</v>
      </c>
      <c r="O224" s="272">
        <v>324</v>
      </c>
      <c r="P224" s="272">
        <v>13261</v>
      </c>
      <c r="Q224" s="272">
        <v>4978</v>
      </c>
      <c r="R224" s="272">
        <v>4978</v>
      </c>
      <c r="S224" s="272">
        <v>91</v>
      </c>
      <c r="T224" s="272">
        <v>317</v>
      </c>
      <c r="V224" s="5">
        <f t="shared" si="10"/>
        <v>4978</v>
      </c>
      <c r="W224" s="5">
        <f t="shared" si="11"/>
        <v>4978</v>
      </c>
    </row>
    <row r="225" spans="2:23" x14ac:dyDescent="0.25">
      <c r="B225" s="133">
        <v>4995</v>
      </c>
      <c r="C225" s="134" t="s">
        <v>199</v>
      </c>
      <c r="D225" s="5">
        <f t="shared" si="9"/>
        <v>4995</v>
      </c>
      <c r="I225" s="271">
        <v>226</v>
      </c>
      <c r="J225" s="272">
        <v>7</v>
      </c>
      <c r="K225" s="272">
        <v>4995</v>
      </c>
      <c r="L225" s="272">
        <v>4995</v>
      </c>
      <c r="M225" s="272" t="s">
        <v>199</v>
      </c>
      <c r="N225" s="273">
        <v>878.4</v>
      </c>
      <c r="O225" s="272">
        <v>126</v>
      </c>
      <c r="P225" s="272">
        <v>7105</v>
      </c>
      <c r="Q225" s="272">
        <v>4995</v>
      </c>
      <c r="R225" s="272">
        <v>4995</v>
      </c>
      <c r="S225" s="272">
        <v>929.1</v>
      </c>
      <c r="T225" s="272">
        <v>127</v>
      </c>
      <c r="V225" s="5">
        <f t="shared" si="10"/>
        <v>4995</v>
      </c>
      <c r="W225" s="5">
        <f t="shared" si="11"/>
        <v>4995</v>
      </c>
    </row>
    <row r="226" spans="2:23" x14ac:dyDescent="0.25">
      <c r="B226" s="133">
        <v>5013</v>
      </c>
      <c r="C226" s="134" t="s">
        <v>200</v>
      </c>
      <c r="D226" s="5">
        <f t="shared" si="9"/>
        <v>5013</v>
      </c>
      <c r="I226" s="271">
        <v>227</v>
      </c>
      <c r="J226" s="272">
        <v>15</v>
      </c>
      <c r="K226" s="272">
        <v>5013</v>
      </c>
      <c r="L226" s="272">
        <v>5013</v>
      </c>
      <c r="M226" s="272" t="s">
        <v>200</v>
      </c>
      <c r="N226" s="273">
        <v>2196</v>
      </c>
      <c r="O226" s="272">
        <v>38</v>
      </c>
      <c r="P226" s="272">
        <v>15332</v>
      </c>
      <c r="Q226" s="272">
        <v>5013</v>
      </c>
      <c r="R226" s="272">
        <v>5013</v>
      </c>
      <c r="S226" s="272">
        <v>2008.2</v>
      </c>
      <c r="T226" s="272">
        <v>48</v>
      </c>
      <c r="V226" s="5">
        <f t="shared" si="10"/>
        <v>5013</v>
      </c>
      <c r="W226" s="5">
        <f t="shared" si="11"/>
        <v>5013</v>
      </c>
    </row>
    <row r="227" spans="2:23" x14ac:dyDescent="0.25">
      <c r="B227" s="133">
        <v>5049</v>
      </c>
      <c r="C227" s="134" t="s">
        <v>201</v>
      </c>
      <c r="D227" s="5">
        <f t="shared" si="9"/>
        <v>5049</v>
      </c>
      <c r="I227" s="271">
        <v>228</v>
      </c>
      <c r="J227" s="272">
        <v>15</v>
      </c>
      <c r="K227" s="272">
        <v>5049</v>
      </c>
      <c r="L227" s="272">
        <v>5049</v>
      </c>
      <c r="M227" s="272" t="s">
        <v>201</v>
      </c>
      <c r="N227" s="273">
        <v>5124.3</v>
      </c>
      <c r="O227" s="272">
        <v>18</v>
      </c>
      <c r="P227" s="272">
        <v>15334</v>
      </c>
      <c r="Q227" s="272">
        <v>5049</v>
      </c>
      <c r="R227" s="272">
        <v>5049</v>
      </c>
      <c r="S227" s="272">
        <v>4644.3</v>
      </c>
      <c r="T227" s="272">
        <v>19</v>
      </c>
      <c r="V227" s="5">
        <f t="shared" si="10"/>
        <v>5049</v>
      </c>
      <c r="W227" s="5">
        <f t="shared" si="11"/>
        <v>5049</v>
      </c>
    </row>
    <row r="228" spans="2:23" x14ac:dyDescent="0.25">
      <c r="B228" s="133">
        <v>5160</v>
      </c>
      <c r="C228" s="134" t="s">
        <v>2</v>
      </c>
      <c r="D228" s="5">
        <f t="shared" si="9"/>
        <v>5160</v>
      </c>
      <c r="I228" s="271">
        <v>229</v>
      </c>
      <c r="J228" s="272">
        <v>11</v>
      </c>
      <c r="K228" s="272">
        <v>5121</v>
      </c>
      <c r="L228" s="272">
        <v>5121</v>
      </c>
      <c r="M228" s="272" t="s">
        <v>202</v>
      </c>
      <c r="N228" s="273">
        <v>643.5</v>
      </c>
      <c r="O228" s="272">
        <v>171</v>
      </c>
      <c r="P228" s="272">
        <v>11190</v>
      </c>
      <c r="Q228" s="272">
        <v>5121</v>
      </c>
      <c r="R228" s="272">
        <v>5121</v>
      </c>
      <c r="S228" s="272">
        <v>643.6</v>
      </c>
      <c r="T228" s="272">
        <v>182</v>
      </c>
      <c r="V228" s="5">
        <f t="shared" si="10"/>
        <v>5121</v>
      </c>
      <c r="W228" s="5">
        <f t="shared" si="11"/>
        <v>5121</v>
      </c>
    </row>
    <row r="229" spans="2:23" x14ac:dyDescent="0.25">
      <c r="B229" s="133">
        <v>5121</v>
      </c>
      <c r="C229" s="134" t="s">
        <v>202</v>
      </c>
      <c r="D229" s="5">
        <f t="shared" si="9"/>
        <v>5121</v>
      </c>
      <c r="I229" s="271">
        <v>230</v>
      </c>
      <c r="J229" s="272">
        <v>5</v>
      </c>
      <c r="K229" s="272">
        <v>5139</v>
      </c>
      <c r="L229" s="272">
        <v>5139</v>
      </c>
      <c r="M229" s="272" t="s">
        <v>203</v>
      </c>
      <c r="N229" s="273">
        <v>188</v>
      </c>
      <c r="O229" s="272">
        <v>315</v>
      </c>
      <c r="P229" s="272">
        <v>535</v>
      </c>
      <c r="Q229" s="272">
        <v>5139</v>
      </c>
      <c r="R229" s="272">
        <v>5139</v>
      </c>
      <c r="S229" s="272">
        <v>176</v>
      </c>
      <c r="T229" s="272">
        <v>303</v>
      </c>
      <c r="V229" s="5">
        <f t="shared" si="10"/>
        <v>5139</v>
      </c>
      <c r="W229" s="5">
        <f t="shared" si="11"/>
        <v>5139</v>
      </c>
    </row>
    <row r="230" spans="2:23" x14ac:dyDescent="0.25">
      <c r="B230" s="133">
        <v>5139</v>
      </c>
      <c r="C230" s="134" t="s">
        <v>203</v>
      </c>
      <c r="D230" s="5">
        <f t="shared" si="9"/>
        <v>5139</v>
      </c>
      <c r="I230" s="271">
        <v>101</v>
      </c>
      <c r="J230" s="272">
        <v>11</v>
      </c>
      <c r="K230" s="272">
        <v>5319</v>
      </c>
      <c r="L230" s="272">
        <v>5160</v>
      </c>
      <c r="M230" s="272" t="s">
        <v>2</v>
      </c>
      <c r="N230" s="273">
        <v>990.1</v>
      </c>
      <c r="O230" s="272">
        <v>112</v>
      </c>
      <c r="P230" s="272">
        <v>11198</v>
      </c>
      <c r="Q230" s="272">
        <v>5319</v>
      </c>
      <c r="R230" s="272">
        <v>5160</v>
      </c>
      <c r="S230" s="272">
        <v>1018.1</v>
      </c>
      <c r="T230" s="272">
        <v>114</v>
      </c>
      <c r="V230" s="5">
        <f t="shared" si="10"/>
        <v>5319</v>
      </c>
      <c r="W230" s="5">
        <f t="shared" si="11"/>
        <v>5160</v>
      </c>
    </row>
    <row r="231" spans="2:23" x14ac:dyDescent="0.25">
      <c r="B231" s="133">
        <v>5163</v>
      </c>
      <c r="C231" s="134" t="s">
        <v>204</v>
      </c>
      <c r="D231" s="5">
        <f t="shared" si="9"/>
        <v>5163</v>
      </c>
      <c r="I231" s="271">
        <v>232</v>
      </c>
      <c r="J231" s="272">
        <v>15</v>
      </c>
      <c r="K231" s="272">
        <v>5163</v>
      </c>
      <c r="L231" s="272">
        <v>5163</v>
      </c>
      <c r="M231" s="272" t="s">
        <v>204</v>
      </c>
      <c r="N231" s="273">
        <v>527.20000000000005</v>
      </c>
      <c r="O231" s="272">
        <v>210</v>
      </c>
      <c r="P231" s="272">
        <v>15315</v>
      </c>
      <c r="Q231" s="272">
        <v>5163</v>
      </c>
      <c r="R231" s="272">
        <v>5163</v>
      </c>
      <c r="S231" s="272">
        <v>532.29999999999995</v>
      </c>
      <c r="T231" s="272">
        <v>212</v>
      </c>
      <c r="V231" s="5">
        <f t="shared" si="10"/>
        <v>5163</v>
      </c>
      <c r="W231" s="5">
        <f t="shared" si="11"/>
        <v>5163</v>
      </c>
    </row>
    <row r="232" spans="2:23" x14ac:dyDescent="0.25">
      <c r="B232" s="133">
        <v>5166</v>
      </c>
      <c r="C232" s="134" t="s">
        <v>205</v>
      </c>
      <c r="D232" s="5">
        <f t="shared" si="9"/>
        <v>5166</v>
      </c>
      <c r="I232" s="271">
        <v>233</v>
      </c>
      <c r="J232" s="272">
        <v>11</v>
      </c>
      <c r="K232" s="272">
        <v>5166</v>
      </c>
      <c r="L232" s="272">
        <v>5166</v>
      </c>
      <c r="M232" s="272" t="s">
        <v>205</v>
      </c>
      <c r="N232" s="273">
        <v>2135.6999999999998</v>
      </c>
      <c r="O232" s="272">
        <v>43</v>
      </c>
      <c r="P232" s="272">
        <v>11210</v>
      </c>
      <c r="Q232" s="272">
        <v>5166</v>
      </c>
      <c r="R232" s="272">
        <v>5166</v>
      </c>
      <c r="S232" s="272">
        <v>2339.9</v>
      </c>
      <c r="T232" s="272">
        <v>39</v>
      </c>
      <c r="V232" s="5">
        <f t="shared" si="10"/>
        <v>5166</v>
      </c>
      <c r="W232" s="5">
        <f t="shared" si="11"/>
        <v>5166</v>
      </c>
    </row>
    <row r="233" spans="2:23" x14ac:dyDescent="0.25">
      <c r="B233" s="133">
        <v>5184</v>
      </c>
      <c r="C233" s="134" t="s">
        <v>206</v>
      </c>
      <c r="D233" s="5">
        <f t="shared" si="9"/>
        <v>5184</v>
      </c>
      <c r="I233" s="271">
        <v>234</v>
      </c>
      <c r="J233" s="272">
        <v>11</v>
      </c>
      <c r="K233" s="272">
        <v>5184</v>
      </c>
      <c r="L233" s="272">
        <v>5184</v>
      </c>
      <c r="M233" s="272" t="s">
        <v>206</v>
      </c>
      <c r="N233" s="273">
        <v>1809.4</v>
      </c>
      <c r="O233" s="272">
        <v>50</v>
      </c>
      <c r="P233" s="272">
        <v>11207</v>
      </c>
      <c r="Q233" s="272">
        <v>5184</v>
      </c>
      <c r="R233" s="272">
        <v>5184</v>
      </c>
      <c r="S233" s="272">
        <v>1676.2</v>
      </c>
      <c r="T233" s="272">
        <v>57</v>
      </c>
      <c r="V233" s="5">
        <f t="shared" si="10"/>
        <v>5184</v>
      </c>
      <c r="W233" s="5">
        <f t="shared" si="11"/>
        <v>5184</v>
      </c>
    </row>
    <row r="234" spans="2:23" x14ac:dyDescent="0.25">
      <c r="B234" s="133">
        <v>5250</v>
      </c>
      <c r="C234" s="134" t="s">
        <v>207</v>
      </c>
      <c r="D234" s="5">
        <f t="shared" si="9"/>
        <v>5250</v>
      </c>
      <c r="I234" s="271">
        <v>235</v>
      </c>
      <c r="J234" s="272">
        <v>9</v>
      </c>
      <c r="K234" s="272">
        <v>5250</v>
      </c>
      <c r="L234" s="272">
        <v>5250</v>
      </c>
      <c r="M234" s="272" t="s">
        <v>207</v>
      </c>
      <c r="N234" s="273">
        <v>5497.5</v>
      </c>
      <c r="O234" s="272">
        <v>15</v>
      </c>
      <c r="P234" s="272">
        <v>9139</v>
      </c>
      <c r="Q234" s="272">
        <v>5250</v>
      </c>
      <c r="R234" s="272">
        <v>5250</v>
      </c>
      <c r="S234" s="272">
        <v>5612.5</v>
      </c>
      <c r="T234" s="272">
        <v>16</v>
      </c>
      <c r="V234" s="5">
        <f t="shared" si="10"/>
        <v>5250</v>
      </c>
      <c r="W234" s="5">
        <f t="shared" si="11"/>
        <v>5250</v>
      </c>
    </row>
    <row r="235" spans="2:23" x14ac:dyDescent="0.25">
      <c r="B235" s="133">
        <v>5256</v>
      </c>
      <c r="C235" s="134" t="s">
        <v>208</v>
      </c>
      <c r="D235" s="5">
        <f t="shared" si="9"/>
        <v>5256</v>
      </c>
      <c r="I235" s="271">
        <v>236</v>
      </c>
      <c r="J235" s="272">
        <v>11</v>
      </c>
      <c r="K235" s="272">
        <v>5256</v>
      </c>
      <c r="L235" s="272">
        <v>5256</v>
      </c>
      <c r="M235" s="272" t="s">
        <v>208</v>
      </c>
      <c r="N235" s="273">
        <v>699.9</v>
      </c>
      <c r="O235" s="272">
        <v>160</v>
      </c>
      <c r="P235" s="272">
        <v>11192</v>
      </c>
      <c r="Q235" s="272">
        <v>5256</v>
      </c>
      <c r="R235" s="272">
        <v>5256</v>
      </c>
      <c r="S235" s="272">
        <v>764.3</v>
      </c>
      <c r="T235" s="272">
        <v>155</v>
      </c>
      <c r="V235" s="5">
        <f t="shared" si="10"/>
        <v>5256</v>
      </c>
      <c r="W235" s="5">
        <f t="shared" si="11"/>
        <v>5256</v>
      </c>
    </row>
    <row r="236" spans="2:23" x14ac:dyDescent="0.25">
      <c r="B236" s="133">
        <v>5283</v>
      </c>
      <c r="C236" s="134" t="s">
        <v>209</v>
      </c>
      <c r="D236" s="5">
        <f t="shared" si="9"/>
        <v>5283</v>
      </c>
      <c r="I236" s="271">
        <v>237</v>
      </c>
      <c r="J236" s="272">
        <v>5</v>
      </c>
      <c r="K236" s="272">
        <v>5283</v>
      </c>
      <c r="L236" s="272">
        <v>5283</v>
      </c>
      <c r="M236" s="272" t="s">
        <v>209</v>
      </c>
      <c r="N236" s="273">
        <v>659.8</v>
      </c>
      <c r="O236" s="272">
        <v>170</v>
      </c>
      <c r="P236" s="272">
        <v>549</v>
      </c>
      <c r="Q236" s="272">
        <v>5283</v>
      </c>
      <c r="R236" s="272">
        <v>5283</v>
      </c>
      <c r="S236" s="272">
        <v>668.7</v>
      </c>
      <c r="T236" s="272">
        <v>175</v>
      </c>
      <c r="V236" s="5">
        <f t="shared" si="10"/>
        <v>5283</v>
      </c>
      <c r="W236" s="5">
        <f t="shared" si="11"/>
        <v>5283</v>
      </c>
    </row>
    <row r="237" spans="2:23" x14ac:dyDescent="0.25">
      <c r="B237" s="133">
        <v>5310</v>
      </c>
      <c r="C237" s="134" t="s">
        <v>210</v>
      </c>
      <c r="D237" s="5">
        <f t="shared" si="9"/>
        <v>5310</v>
      </c>
      <c r="I237" s="271">
        <v>238</v>
      </c>
      <c r="J237" s="272">
        <v>1</v>
      </c>
      <c r="K237" s="272">
        <v>5310</v>
      </c>
      <c r="L237" s="272">
        <v>5310</v>
      </c>
      <c r="M237" s="272" t="s">
        <v>210</v>
      </c>
      <c r="N237" s="273">
        <v>738.5</v>
      </c>
      <c r="O237" s="272">
        <v>150</v>
      </c>
      <c r="P237" s="272">
        <v>120</v>
      </c>
      <c r="Q237" s="272">
        <v>5310</v>
      </c>
      <c r="R237" s="272">
        <v>5310</v>
      </c>
      <c r="S237" s="272">
        <v>717.6</v>
      </c>
      <c r="T237" s="272">
        <v>161</v>
      </c>
      <c r="V237" s="5">
        <f t="shared" si="10"/>
        <v>5310</v>
      </c>
      <c r="W237" s="5">
        <f t="shared" si="11"/>
        <v>5310</v>
      </c>
    </row>
    <row r="238" spans="2:23" x14ac:dyDescent="0.25">
      <c r="B238" s="133">
        <v>5463</v>
      </c>
      <c r="C238" s="134" t="s">
        <v>211</v>
      </c>
      <c r="D238" s="5">
        <f t="shared" si="9"/>
        <v>5463</v>
      </c>
      <c r="I238" s="271">
        <v>239</v>
      </c>
      <c r="J238" s="272">
        <v>13</v>
      </c>
      <c r="K238" s="272">
        <v>5463</v>
      </c>
      <c r="L238" s="272">
        <v>5463</v>
      </c>
      <c r="M238" s="272" t="s">
        <v>211</v>
      </c>
      <c r="N238" s="273">
        <v>972.9</v>
      </c>
      <c r="O238" s="272">
        <v>114</v>
      </c>
      <c r="P238" s="272">
        <v>13295</v>
      </c>
      <c r="Q238" s="272">
        <v>5463</v>
      </c>
      <c r="R238" s="272">
        <v>5463</v>
      </c>
      <c r="S238" s="272">
        <v>885.9</v>
      </c>
      <c r="T238" s="272">
        <v>134</v>
      </c>
      <c r="V238" s="5">
        <f t="shared" si="10"/>
        <v>5463</v>
      </c>
      <c r="W238" s="5">
        <f t="shared" si="11"/>
        <v>5463</v>
      </c>
    </row>
    <row r="239" spans="2:23" x14ac:dyDescent="0.25">
      <c r="B239" s="133">
        <v>5486</v>
      </c>
      <c r="C239" s="134" t="s">
        <v>212</v>
      </c>
      <c r="D239" s="5">
        <f t="shared" si="9"/>
        <v>5486</v>
      </c>
      <c r="I239" s="271">
        <v>240</v>
      </c>
      <c r="J239" s="272">
        <v>12</v>
      </c>
      <c r="K239" s="272">
        <v>5486</v>
      </c>
      <c r="L239" s="272">
        <v>5486</v>
      </c>
      <c r="M239" s="272" t="s">
        <v>212</v>
      </c>
      <c r="N239" s="273">
        <v>331.1</v>
      </c>
      <c r="O239" s="272">
        <v>278</v>
      </c>
      <c r="P239" s="272">
        <v>12230</v>
      </c>
      <c r="Q239" s="272">
        <v>5486</v>
      </c>
      <c r="R239" s="272">
        <v>5486</v>
      </c>
      <c r="S239" s="272">
        <v>302.2</v>
      </c>
      <c r="T239" s="272">
        <v>279</v>
      </c>
      <c r="V239" s="5">
        <f t="shared" si="10"/>
        <v>5486</v>
      </c>
      <c r="W239" s="5">
        <f t="shared" si="11"/>
        <v>5486</v>
      </c>
    </row>
    <row r="240" spans="2:23" x14ac:dyDescent="0.25">
      <c r="B240" s="133">
        <v>5508</v>
      </c>
      <c r="C240" s="134" t="s">
        <v>213</v>
      </c>
      <c r="D240" s="5">
        <f t="shared" si="9"/>
        <v>5508</v>
      </c>
      <c r="I240" s="271">
        <v>241</v>
      </c>
      <c r="J240" s="272">
        <v>1</v>
      </c>
      <c r="K240" s="272">
        <v>5508</v>
      </c>
      <c r="L240" s="272">
        <v>5508</v>
      </c>
      <c r="M240" s="272" t="s">
        <v>213</v>
      </c>
      <c r="N240" s="273">
        <v>354.1</v>
      </c>
      <c r="O240" s="272">
        <v>271</v>
      </c>
      <c r="P240" s="272">
        <v>112</v>
      </c>
      <c r="Q240" s="272">
        <v>5508</v>
      </c>
      <c r="R240" s="272">
        <v>5508</v>
      </c>
      <c r="S240" s="272">
        <v>403.1</v>
      </c>
      <c r="T240" s="272">
        <v>255</v>
      </c>
      <c r="V240" s="5">
        <f t="shared" si="10"/>
        <v>5508</v>
      </c>
      <c r="W240" s="5">
        <f t="shared" si="11"/>
        <v>5508</v>
      </c>
    </row>
    <row r="241" spans="2:23" x14ac:dyDescent="0.25">
      <c r="B241" s="133">
        <v>1975</v>
      </c>
      <c r="C241" s="134" t="s">
        <v>214</v>
      </c>
      <c r="D241" s="5">
        <f t="shared" si="9"/>
        <v>1975</v>
      </c>
      <c r="I241" s="271">
        <v>102</v>
      </c>
      <c r="J241" s="272">
        <v>12</v>
      </c>
      <c r="K241" s="272">
        <v>1975</v>
      </c>
      <c r="L241" s="272">
        <v>1975</v>
      </c>
      <c r="M241" s="272" t="s">
        <v>214</v>
      </c>
      <c r="N241" s="273">
        <v>362.1</v>
      </c>
      <c r="O241" s="272">
        <v>269</v>
      </c>
      <c r="P241" s="272">
        <v>12231</v>
      </c>
      <c r="Q241" s="272">
        <v>1975</v>
      </c>
      <c r="R241" s="272">
        <v>1975</v>
      </c>
      <c r="S241" s="272">
        <v>270.10000000000002</v>
      </c>
      <c r="T241" s="272">
        <v>290</v>
      </c>
      <c r="V241" s="5">
        <f t="shared" si="10"/>
        <v>1975</v>
      </c>
      <c r="W241" s="5">
        <f t="shared" si="11"/>
        <v>1975</v>
      </c>
    </row>
    <row r="242" spans="2:23" x14ac:dyDescent="0.25">
      <c r="B242" s="133">
        <v>5510</v>
      </c>
      <c r="C242" s="134" t="s">
        <v>215</v>
      </c>
      <c r="D242" s="5">
        <f t="shared" si="9"/>
        <v>5510</v>
      </c>
      <c r="I242" s="271">
        <v>219</v>
      </c>
      <c r="J242" s="272">
        <v>13</v>
      </c>
      <c r="K242" s="272">
        <v>4824</v>
      </c>
      <c r="L242" s="272">
        <v>5510</v>
      </c>
      <c r="M242" s="272" t="s">
        <v>215</v>
      </c>
      <c r="N242" s="273">
        <v>727</v>
      </c>
      <c r="O242" s="272">
        <v>155</v>
      </c>
      <c r="P242" s="272">
        <v>13289</v>
      </c>
      <c r="Q242" s="272">
        <v>4824</v>
      </c>
      <c r="R242" s="272">
        <v>5510</v>
      </c>
      <c r="S242" s="272">
        <v>651</v>
      </c>
      <c r="T242" s="272">
        <v>180</v>
      </c>
      <c r="V242" s="5">
        <f t="shared" si="10"/>
        <v>4824</v>
      </c>
      <c r="W242" s="5">
        <f t="shared" si="11"/>
        <v>5510</v>
      </c>
    </row>
    <row r="243" spans="2:23" x14ac:dyDescent="0.25">
      <c r="B243" s="133">
        <v>5607</v>
      </c>
      <c r="C243" s="134" t="s">
        <v>216</v>
      </c>
      <c r="D243" s="5">
        <f t="shared" si="9"/>
        <v>5607</v>
      </c>
      <c r="I243" s="271">
        <v>242</v>
      </c>
      <c r="J243" s="272">
        <v>12</v>
      </c>
      <c r="K243" s="272">
        <v>5607</v>
      </c>
      <c r="L243" s="272">
        <v>5607</v>
      </c>
      <c r="M243" s="272" t="s">
        <v>216</v>
      </c>
      <c r="N243" s="273">
        <v>788.7</v>
      </c>
      <c r="O243" s="272">
        <v>142</v>
      </c>
      <c r="P243" s="272">
        <v>12249</v>
      </c>
      <c r="Q243" s="272">
        <v>5607</v>
      </c>
      <c r="R243" s="272">
        <v>5607</v>
      </c>
      <c r="S243" s="272">
        <v>835.7</v>
      </c>
      <c r="T243" s="272">
        <v>140</v>
      </c>
      <c r="V243" s="5">
        <f t="shared" si="10"/>
        <v>5607</v>
      </c>
      <c r="W243" s="5">
        <f t="shared" si="11"/>
        <v>5607</v>
      </c>
    </row>
    <row r="244" spans="2:23" x14ac:dyDescent="0.25">
      <c r="B244" s="133">
        <v>5643</v>
      </c>
      <c r="C244" s="134" t="s">
        <v>217</v>
      </c>
      <c r="D244" s="5">
        <f t="shared" si="9"/>
        <v>5643</v>
      </c>
      <c r="I244" s="271">
        <v>243</v>
      </c>
      <c r="J244" s="272">
        <v>11</v>
      </c>
      <c r="K244" s="272">
        <v>5643</v>
      </c>
      <c r="L244" s="272">
        <v>5643</v>
      </c>
      <c r="M244" s="272" t="s">
        <v>217</v>
      </c>
      <c r="N244" s="273">
        <v>1007.6</v>
      </c>
      <c r="O244" s="272">
        <v>109</v>
      </c>
      <c r="P244" s="272">
        <v>11197</v>
      </c>
      <c r="Q244" s="272">
        <v>5643</v>
      </c>
      <c r="R244" s="272">
        <v>5643</v>
      </c>
      <c r="S244" s="272">
        <v>1068.5</v>
      </c>
      <c r="T244" s="272">
        <v>110</v>
      </c>
      <c r="V244" s="5">
        <f t="shared" si="10"/>
        <v>5643</v>
      </c>
      <c r="W244" s="5">
        <f t="shared" si="11"/>
        <v>5643</v>
      </c>
    </row>
    <row r="245" spans="2:23" x14ac:dyDescent="0.25">
      <c r="B245" s="133">
        <v>5697</v>
      </c>
      <c r="C245" s="134" t="s">
        <v>345</v>
      </c>
      <c r="D245" s="5">
        <f t="shared" si="9"/>
        <v>5697</v>
      </c>
      <c r="I245" s="271">
        <v>245</v>
      </c>
      <c r="J245" s="272">
        <v>7</v>
      </c>
      <c r="K245" s="272">
        <v>5697</v>
      </c>
      <c r="L245" s="272">
        <v>5697</v>
      </c>
      <c r="M245" s="272" t="s">
        <v>345</v>
      </c>
      <c r="N245" s="273">
        <v>403</v>
      </c>
      <c r="O245" s="272">
        <v>258</v>
      </c>
      <c r="P245" s="272">
        <v>774</v>
      </c>
      <c r="Q245" s="272">
        <v>5697</v>
      </c>
      <c r="R245" s="272">
        <v>5697</v>
      </c>
      <c r="S245" s="272">
        <v>369</v>
      </c>
      <c r="T245" s="272">
        <v>266</v>
      </c>
      <c r="V245" s="5">
        <f t="shared" si="10"/>
        <v>5697</v>
      </c>
      <c r="W245" s="5">
        <f t="shared" si="11"/>
        <v>5697</v>
      </c>
    </row>
    <row r="246" spans="2:23" x14ac:dyDescent="0.25">
      <c r="B246" s="133">
        <v>5724</v>
      </c>
      <c r="C246" s="134" t="s">
        <v>218</v>
      </c>
      <c r="D246" s="5">
        <f t="shared" si="9"/>
        <v>5724</v>
      </c>
      <c r="I246" s="271">
        <v>246</v>
      </c>
      <c r="J246" s="272">
        <v>5</v>
      </c>
      <c r="K246" s="272">
        <v>5724</v>
      </c>
      <c r="L246" s="272">
        <v>5724</v>
      </c>
      <c r="M246" s="272" t="s">
        <v>218</v>
      </c>
      <c r="N246" s="273">
        <v>185</v>
      </c>
      <c r="O246" s="272">
        <v>316</v>
      </c>
      <c r="P246" s="272">
        <v>534</v>
      </c>
      <c r="Q246" s="272">
        <v>5724</v>
      </c>
      <c r="R246" s="272">
        <v>5724</v>
      </c>
      <c r="S246" s="272">
        <v>133</v>
      </c>
      <c r="T246" s="272">
        <v>309</v>
      </c>
      <c r="V246" s="5">
        <f t="shared" si="10"/>
        <v>5724</v>
      </c>
      <c r="W246" s="5">
        <f t="shared" si="11"/>
        <v>5724</v>
      </c>
    </row>
    <row r="247" spans="2:23" x14ac:dyDescent="0.25">
      <c r="B247" s="133">
        <v>5805</v>
      </c>
      <c r="C247" s="134" t="s">
        <v>219</v>
      </c>
      <c r="D247" s="5">
        <f t="shared" si="9"/>
        <v>5805</v>
      </c>
      <c r="I247" s="271">
        <v>248</v>
      </c>
      <c r="J247" s="272">
        <v>11</v>
      </c>
      <c r="K247" s="272">
        <v>5805</v>
      </c>
      <c r="L247" s="272">
        <v>5805</v>
      </c>
      <c r="M247" s="272" t="s">
        <v>219</v>
      </c>
      <c r="N247" s="273">
        <v>1016.4</v>
      </c>
      <c r="O247" s="272">
        <v>107</v>
      </c>
      <c r="P247" s="272">
        <v>11199</v>
      </c>
      <c r="Q247" s="272">
        <v>5805</v>
      </c>
      <c r="R247" s="272">
        <v>5805</v>
      </c>
      <c r="S247" s="272">
        <v>1321.3</v>
      </c>
      <c r="T247" s="272">
        <v>83</v>
      </c>
      <c r="V247" s="5">
        <f t="shared" si="10"/>
        <v>5805</v>
      </c>
      <c r="W247" s="5">
        <f t="shared" si="11"/>
        <v>5805</v>
      </c>
    </row>
    <row r="248" spans="2:23" x14ac:dyDescent="0.25">
      <c r="B248" s="133">
        <v>5823</v>
      </c>
      <c r="C248" s="134" t="s">
        <v>220</v>
      </c>
      <c r="D248" s="5">
        <f t="shared" si="9"/>
        <v>5823</v>
      </c>
      <c r="I248" s="271">
        <v>249</v>
      </c>
      <c r="J248" s="272">
        <v>5</v>
      </c>
      <c r="K248" s="272">
        <v>5823</v>
      </c>
      <c r="L248" s="272">
        <v>5823</v>
      </c>
      <c r="M248" s="272" t="s">
        <v>220</v>
      </c>
      <c r="N248" s="273">
        <v>351</v>
      </c>
      <c r="O248" s="272">
        <v>272</v>
      </c>
      <c r="P248" s="272">
        <v>542</v>
      </c>
      <c r="Q248" s="272">
        <v>5823</v>
      </c>
      <c r="R248" s="272">
        <v>5823</v>
      </c>
      <c r="S248" s="272">
        <v>272</v>
      </c>
      <c r="T248" s="272">
        <v>289</v>
      </c>
      <c r="V248" s="5">
        <f t="shared" si="10"/>
        <v>5823</v>
      </c>
      <c r="W248" s="5">
        <f t="shared" si="11"/>
        <v>5823</v>
      </c>
    </row>
    <row r="249" spans="2:23" x14ac:dyDescent="0.25">
      <c r="B249" s="133">
        <v>5832</v>
      </c>
      <c r="C249" s="134" t="s">
        <v>221</v>
      </c>
      <c r="D249" s="5">
        <f t="shared" si="9"/>
        <v>5832</v>
      </c>
      <c r="I249" s="271">
        <v>251</v>
      </c>
      <c r="J249" s="272">
        <v>12</v>
      </c>
      <c r="K249" s="272">
        <v>5832</v>
      </c>
      <c r="L249" s="272">
        <v>5832</v>
      </c>
      <c r="M249" s="272" t="s">
        <v>221</v>
      </c>
      <c r="N249" s="273">
        <v>231.1</v>
      </c>
      <c r="O249" s="272">
        <v>303</v>
      </c>
      <c r="P249" s="272">
        <v>12227</v>
      </c>
      <c r="Q249" s="272">
        <v>5832</v>
      </c>
      <c r="R249" s="272">
        <v>5832</v>
      </c>
      <c r="S249" s="272">
        <v>126</v>
      </c>
      <c r="T249" s="272">
        <v>311</v>
      </c>
      <c r="V249" s="5">
        <f t="shared" si="10"/>
        <v>5832</v>
      </c>
      <c r="W249" s="5">
        <f t="shared" si="11"/>
        <v>5832</v>
      </c>
    </row>
    <row r="250" spans="2:23" x14ac:dyDescent="0.25">
      <c r="B250" s="133">
        <v>5877</v>
      </c>
      <c r="C250" s="134" t="s">
        <v>222</v>
      </c>
      <c r="D250" s="5">
        <f t="shared" si="9"/>
        <v>5877</v>
      </c>
      <c r="I250" s="271">
        <v>252</v>
      </c>
      <c r="J250" s="272">
        <v>12</v>
      </c>
      <c r="K250" s="272">
        <v>5877</v>
      </c>
      <c r="L250" s="272">
        <v>5877</v>
      </c>
      <c r="M250" s="272" t="s">
        <v>222</v>
      </c>
      <c r="N250" s="273">
        <v>1420.1</v>
      </c>
      <c r="O250" s="272">
        <v>74</v>
      </c>
      <c r="P250" s="272">
        <v>12254</v>
      </c>
      <c r="Q250" s="272">
        <v>5877</v>
      </c>
      <c r="R250" s="272">
        <v>5877</v>
      </c>
      <c r="S250" s="272">
        <v>1689.2</v>
      </c>
      <c r="T250" s="272">
        <v>55</v>
      </c>
      <c r="V250" s="5">
        <f t="shared" si="10"/>
        <v>5877</v>
      </c>
      <c r="W250" s="5">
        <f t="shared" si="11"/>
        <v>5877</v>
      </c>
    </row>
    <row r="251" spans="2:23" x14ac:dyDescent="0.25">
      <c r="B251" s="133">
        <v>5895</v>
      </c>
      <c r="C251" s="134" t="s">
        <v>223</v>
      </c>
      <c r="D251" s="5">
        <f t="shared" si="9"/>
        <v>5895</v>
      </c>
      <c r="I251" s="271">
        <v>253</v>
      </c>
      <c r="J251" s="272">
        <v>15</v>
      </c>
      <c r="K251" s="272">
        <v>5895</v>
      </c>
      <c r="L251" s="272">
        <v>5895</v>
      </c>
      <c r="M251" s="272" t="s">
        <v>223</v>
      </c>
      <c r="N251" s="273">
        <v>222</v>
      </c>
      <c r="O251" s="272">
        <v>304</v>
      </c>
      <c r="P251" s="272">
        <v>15305</v>
      </c>
      <c r="Q251" s="272">
        <v>5895</v>
      </c>
      <c r="R251" s="272">
        <v>5895</v>
      </c>
      <c r="S251" s="272">
        <v>195</v>
      </c>
      <c r="T251" s="272">
        <v>300</v>
      </c>
      <c r="V251" s="5">
        <f t="shared" si="10"/>
        <v>5895</v>
      </c>
      <c r="W251" s="5">
        <f t="shared" si="11"/>
        <v>5895</v>
      </c>
    </row>
    <row r="252" spans="2:23" x14ac:dyDescent="0.25">
      <c r="B252" s="133">
        <v>5949</v>
      </c>
      <c r="C252" s="134" t="s">
        <v>224</v>
      </c>
      <c r="D252" s="5">
        <f t="shared" si="9"/>
        <v>5949</v>
      </c>
      <c r="I252" s="271">
        <v>255</v>
      </c>
      <c r="J252" s="272">
        <v>12</v>
      </c>
      <c r="K252" s="272">
        <v>5949</v>
      </c>
      <c r="L252" s="272">
        <v>5949</v>
      </c>
      <c r="M252" s="272" t="s">
        <v>224</v>
      </c>
      <c r="N252" s="273">
        <v>1141.3</v>
      </c>
      <c r="O252" s="272">
        <v>93</v>
      </c>
      <c r="P252" s="272">
        <v>12253</v>
      </c>
      <c r="Q252" s="272">
        <v>5949</v>
      </c>
      <c r="R252" s="272">
        <v>5949</v>
      </c>
      <c r="S252" s="272">
        <v>1142.3</v>
      </c>
      <c r="T252" s="272">
        <v>103</v>
      </c>
      <c r="V252" s="5">
        <f t="shared" si="10"/>
        <v>5949</v>
      </c>
      <c r="W252" s="5">
        <f t="shared" si="11"/>
        <v>5949</v>
      </c>
    </row>
    <row r="253" spans="2:23" x14ac:dyDescent="0.25">
      <c r="B253" s="133">
        <v>5976</v>
      </c>
      <c r="C253" s="134" t="s">
        <v>225</v>
      </c>
      <c r="D253" s="5">
        <f t="shared" si="9"/>
        <v>5976</v>
      </c>
      <c r="I253" s="271">
        <v>256</v>
      </c>
      <c r="J253" s="272">
        <v>13</v>
      </c>
      <c r="K253" s="272">
        <v>5976</v>
      </c>
      <c r="L253" s="272">
        <v>5976</v>
      </c>
      <c r="M253" s="272" t="s">
        <v>225</v>
      </c>
      <c r="N253" s="273">
        <v>1060.0999999999999</v>
      </c>
      <c r="O253" s="272">
        <v>105</v>
      </c>
      <c r="P253" s="272">
        <v>13294</v>
      </c>
      <c r="Q253" s="272">
        <v>5976</v>
      </c>
      <c r="R253" s="272">
        <v>5976</v>
      </c>
      <c r="S253" s="272">
        <v>1151</v>
      </c>
      <c r="T253" s="272">
        <v>100</v>
      </c>
      <c r="V253" s="5">
        <f t="shared" si="10"/>
        <v>5976</v>
      </c>
      <c r="W253" s="5">
        <f t="shared" si="11"/>
        <v>5976</v>
      </c>
    </row>
    <row r="254" spans="2:23" x14ac:dyDescent="0.25">
      <c r="B254" s="133">
        <v>5994</v>
      </c>
      <c r="C254" s="134" t="s">
        <v>226</v>
      </c>
      <c r="D254" s="5">
        <f t="shared" si="9"/>
        <v>5994</v>
      </c>
      <c r="I254" s="271">
        <v>257</v>
      </c>
      <c r="J254" s="272">
        <v>12</v>
      </c>
      <c r="K254" s="272">
        <v>5994</v>
      </c>
      <c r="L254" s="272">
        <v>5994</v>
      </c>
      <c r="M254" s="272" t="s">
        <v>226</v>
      </c>
      <c r="N254" s="273">
        <v>669.3</v>
      </c>
      <c r="O254" s="272">
        <v>166</v>
      </c>
      <c r="P254" s="272">
        <v>12246</v>
      </c>
      <c r="Q254" s="272">
        <v>5994</v>
      </c>
      <c r="R254" s="272">
        <v>5994</v>
      </c>
      <c r="S254" s="272">
        <v>655.29999999999995</v>
      </c>
      <c r="T254" s="272">
        <v>177</v>
      </c>
      <c r="V254" s="5">
        <f t="shared" si="10"/>
        <v>5994</v>
      </c>
      <c r="W254" s="5">
        <f t="shared" si="11"/>
        <v>5994</v>
      </c>
    </row>
    <row r="255" spans="2:23" x14ac:dyDescent="0.25">
      <c r="B255" s="133">
        <v>6003</v>
      </c>
      <c r="C255" s="134" t="s">
        <v>227</v>
      </c>
      <c r="D255" s="5">
        <f t="shared" si="9"/>
        <v>6003</v>
      </c>
      <c r="I255" s="271">
        <v>258</v>
      </c>
      <c r="J255" s="272">
        <v>13</v>
      </c>
      <c r="K255" s="272">
        <v>6003</v>
      </c>
      <c r="L255" s="272">
        <v>6003</v>
      </c>
      <c r="M255" s="272" t="s">
        <v>227</v>
      </c>
      <c r="N255" s="273">
        <v>367.2</v>
      </c>
      <c r="O255" s="272">
        <v>267</v>
      </c>
      <c r="P255" s="272">
        <v>13273</v>
      </c>
      <c r="Q255" s="272">
        <v>6003</v>
      </c>
      <c r="R255" s="272">
        <v>6003</v>
      </c>
      <c r="S255" s="272">
        <v>403.2</v>
      </c>
      <c r="T255" s="272">
        <v>254</v>
      </c>
      <c r="V255" s="5">
        <f t="shared" si="10"/>
        <v>6003</v>
      </c>
      <c r="W255" s="5">
        <f t="shared" si="11"/>
        <v>6003</v>
      </c>
    </row>
    <row r="256" spans="2:23" x14ac:dyDescent="0.25">
      <c r="B256" s="133">
        <v>6012</v>
      </c>
      <c r="C256" s="134" t="s">
        <v>228</v>
      </c>
      <c r="D256" s="5">
        <f t="shared" si="9"/>
        <v>6012</v>
      </c>
      <c r="I256" s="271">
        <v>260</v>
      </c>
      <c r="J256" s="272">
        <v>15</v>
      </c>
      <c r="K256" s="272">
        <v>6012</v>
      </c>
      <c r="L256" s="272">
        <v>6012</v>
      </c>
      <c r="M256" s="272" t="s">
        <v>228</v>
      </c>
      <c r="N256" s="273">
        <v>559</v>
      </c>
      <c r="O256" s="272">
        <v>194</v>
      </c>
      <c r="P256" s="272">
        <v>15318</v>
      </c>
      <c r="Q256" s="272">
        <v>6012</v>
      </c>
      <c r="R256" s="272">
        <v>6012</v>
      </c>
      <c r="S256" s="272">
        <v>572</v>
      </c>
      <c r="T256" s="272">
        <v>201</v>
      </c>
      <c r="V256" s="5">
        <f t="shared" si="10"/>
        <v>6012</v>
      </c>
      <c r="W256" s="5">
        <f t="shared" si="11"/>
        <v>6012</v>
      </c>
    </row>
    <row r="257" spans="2:23" x14ac:dyDescent="0.25">
      <c r="B257" s="133">
        <v>6030</v>
      </c>
      <c r="C257" s="134" t="s">
        <v>229</v>
      </c>
      <c r="D257" s="5">
        <f t="shared" si="9"/>
        <v>6030</v>
      </c>
      <c r="I257" s="271">
        <v>259</v>
      </c>
      <c r="J257" s="272">
        <v>12</v>
      </c>
      <c r="K257" s="272">
        <v>6030</v>
      </c>
      <c r="L257" s="272">
        <v>6030</v>
      </c>
      <c r="M257" s="272" t="s">
        <v>229</v>
      </c>
      <c r="N257" s="273">
        <v>1538</v>
      </c>
      <c r="O257" s="272">
        <v>62</v>
      </c>
      <c r="P257" s="272">
        <v>12255</v>
      </c>
      <c r="Q257" s="272">
        <v>6030</v>
      </c>
      <c r="R257" s="272">
        <v>6030</v>
      </c>
      <c r="S257" s="272">
        <v>1627.1</v>
      </c>
      <c r="T257" s="272">
        <v>59</v>
      </c>
      <c r="V257" s="5">
        <f t="shared" si="10"/>
        <v>6030</v>
      </c>
      <c r="W257" s="5">
        <f t="shared" si="11"/>
        <v>6030</v>
      </c>
    </row>
    <row r="258" spans="2:23" x14ac:dyDescent="0.25">
      <c r="B258" s="133">
        <v>6035</v>
      </c>
      <c r="C258" s="134" t="s">
        <v>230</v>
      </c>
      <c r="D258" s="5">
        <f t="shared" si="9"/>
        <v>6035</v>
      </c>
      <c r="I258" s="271">
        <v>266</v>
      </c>
      <c r="J258" s="272">
        <v>5</v>
      </c>
      <c r="K258" s="272">
        <v>6048</v>
      </c>
      <c r="L258" s="272">
        <v>6035</v>
      </c>
      <c r="M258" s="272" t="s">
        <v>230</v>
      </c>
      <c r="N258" s="273">
        <v>422.5</v>
      </c>
      <c r="O258" s="272">
        <v>250</v>
      </c>
      <c r="P258" s="272">
        <v>545</v>
      </c>
      <c r="Q258" s="272">
        <v>6048</v>
      </c>
      <c r="R258" s="272">
        <v>6035</v>
      </c>
      <c r="S258" s="272">
        <v>601.29999999999995</v>
      </c>
      <c r="T258" s="272">
        <v>192</v>
      </c>
      <c r="V258" s="5">
        <f t="shared" si="10"/>
        <v>6048</v>
      </c>
      <c r="W258" s="5">
        <f t="shared" si="11"/>
        <v>6035</v>
      </c>
    </row>
    <row r="259" spans="2:23" x14ac:dyDescent="0.25">
      <c r="B259" s="133">
        <v>6039</v>
      </c>
      <c r="C259" s="134" t="s">
        <v>231</v>
      </c>
      <c r="D259" s="5">
        <f t="shared" ref="D259:D322" si="12">B259</f>
        <v>6039</v>
      </c>
      <c r="I259" s="271">
        <v>262</v>
      </c>
      <c r="J259" s="272">
        <v>12</v>
      </c>
      <c r="K259" s="272">
        <v>6039</v>
      </c>
      <c r="L259" s="272">
        <v>6039</v>
      </c>
      <c r="M259" s="272" t="s">
        <v>231</v>
      </c>
      <c r="N259" s="273">
        <v>14482.1</v>
      </c>
      <c r="O259" s="272">
        <v>4</v>
      </c>
      <c r="P259" s="272">
        <v>12259</v>
      </c>
      <c r="Q259" s="272">
        <v>6039</v>
      </c>
      <c r="R259" s="272">
        <v>6039</v>
      </c>
      <c r="S259" s="272">
        <v>13833.1</v>
      </c>
      <c r="T259" s="272">
        <v>4</v>
      </c>
      <c r="V259" s="5">
        <f t="shared" si="10"/>
        <v>6039</v>
      </c>
      <c r="W259" s="5">
        <f t="shared" si="11"/>
        <v>6039</v>
      </c>
    </row>
    <row r="260" spans="2:23" x14ac:dyDescent="0.25">
      <c r="B260" s="133">
        <v>6093</v>
      </c>
      <c r="C260" s="134" t="s">
        <v>232</v>
      </c>
      <c r="D260" s="5">
        <f t="shared" si="12"/>
        <v>6093</v>
      </c>
      <c r="I260" s="271">
        <v>265</v>
      </c>
      <c r="J260" s="272">
        <v>10</v>
      </c>
      <c r="K260" s="272">
        <v>6093</v>
      </c>
      <c r="L260" s="272">
        <v>6093</v>
      </c>
      <c r="M260" s="272" t="s">
        <v>232</v>
      </c>
      <c r="N260" s="273">
        <v>1427.7</v>
      </c>
      <c r="O260" s="272">
        <v>72</v>
      </c>
      <c r="P260" s="272">
        <v>10163</v>
      </c>
      <c r="Q260" s="272">
        <v>6093</v>
      </c>
      <c r="R260" s="272">
        <v>6093</v>
      </c>
      <c r="S260" s="272">
        <v>1407.4</v>
      </c>
      <c r="T260" s="272">
        <v>76</v>
      </c>
      <c r="V260" s="5">
        <f t="shared" si="10"/>
        <v>6093</v>
      </c>
      <c r="W260" s="5">
        <f t="shared" si="11"/>
        <v>6093</v>
      </c>
    </row>
    <row r="261" spans="2:23" x14ac:dyDescent="0.25">
      <c r="B261" s="133">
        <v>6091</v>
      </c>
      <c r="C261" s="134" t="s">
        <v>233</v>
      </c>
      <c r="D261" s="5">
        <f t="shared" si="12"/>
        <v>6091</v>
      </c>
      <c r="I261" s="271">
        <v>264</v>
      </c>
      <c r="J261" s="272">
        <v>5</v>
      </c>
      <c r="K261" s="272">
        <v>6091</v>
      </c>
      <c r="L261" s="272">
        <v>6091</v>
      </c>
      <c r="M261" s="272" t="s">
        <v>233</v>
      </c>
      <c r="N261" s="273">
        <v>888.3</v>
      </c>
      <c r="O261" s="272">
        <v>125</v>
      </c>
      <c r="P261" s="272">
        <v>553</v>
      </c>
      <c r="Q261" s="272">
        <v>6091</v>
      </c>
      <c r="R261" s="272">
        <v>6091</v>
      </c>
      <c r="S261" s="272">
        <v>837.5</v>
      </c>
      <c r="T261" s="272">
        <v>139</v>
      </c>
      <c r="V261" s="5">
        <f t="shared" ref="V261:V324" si="13">Q261</f>
        <v>6091</v>
      </c>
      <c r="W261" s="5">
        <f t="shared" ref="W261:W324" si="14">R261</f>
        <v>6091</v>
      </c>
    </row>
    <row r="262" spans="2:23" x14ac:dyDescent="0.25">
      <c r="B262" s="133">
        <v>6095</v>
      </c>
      <c r="C262" s="134" t="s">
        <v>234</v>
      </c>
      <c r="D262" s="5">
        <f t="shared" si="12"/>
        <v>6095</v>
      </c>
      <c r="I262" s="271">
        <v>268</v>
      </c>
      <c r="J262" s="272">
        <v>5</v>
      </c>
      <c r="K262" s="272">
        <v>6095</v>
      </c>
      <c r="L262" s="272">
        <v>6095</v>
      </c>
      <c r="M262" s="272" t="s">
        <v>234</v>
      </c>
      <c r="N262" s="273">
        <v>609.6</v>
      </c>
      <c r="O262" s="272">
        <v>178</v>
      </c>
      <c r="P262" s="272">
        <v>547</v>
      </c>
      <c r="Q262" s="272">
        <v>6095</v>
      </c>
      <c r="R262" s="272">
        <v>6095</v>
      </c>
      <c r="S262" s="272">
        <v>651.1</v>
      </c>
      <c r="T262" s="272">
        <v>179</v>
      </c>
      <c r="V262" s="5">
        <f t="shared" si="13"/>
        <v>6095</v>
      </c>
      <c r="W262" s="5">
        <f t="shared" si="14"/>
        <v>6095</v>
      </c>
    </row>
    <row r="263" spans="2:23" x14ac:dyDescent="0.25">
      <c r="B263" s="133">
        <v>6099</v>
      </c>
      <c r="C263" s="134" t="s">
        <v>235</v>
      </c>
      <c r="D263" s="5">
        <f t="shared" si="12"/>
        <v>6099</v>
      </c>
      <c r="I263" s="271">
        <v>231</v>
      </c>
      <c r="J263" s="272">
        <v>12</v>
      </c>
      <c r="K263" s="272">
        <v>5157</v>
      </c>
      <c r="L263" s="272">
        <v>6099</v>
      </c>
      <c r="M263" s="272" t="s">
        <v>235</v>
      </c>
      <c r="N263" s="273">
        <v>575.79999999999995</v>
      </c>
      <c r="O263" s="272">
        <v>188</v>
      </c>
      <c r="P263" s="272">
        <v>12242</v>
      </c>
      <c r="Q263" s="272">
        <v>5157</v>
      </c>
      <c r="R263" s="272">
        <v>6099</v>
      </c>
      <c r="S263" s="272">
        <v>530.70000000000005</v>
      </c>
      <c r="T263" s="272">
        <v>213</v>
      </c>
      <c r="V263" s="5">
        <f t="shared" si="13"/>
        <v>5157</v>
      </c>
      <c r="W263" s="5">
        <f t="shared" si="14"/>
        <v>6099</v>
      </c>
    </row>
    <row r="264" spans="2:23" x14ac:dyDescent="0.25">
      <c r="B264" s="133">
        <v>6097</v>
      </c>
      <c r="C264" s="134" t="s">
        <v>236</v>
      </c>
      <c r="D264" s="5">
        <f t="shared" si="12"/>
        <v>6097</v>
      </c>
      <c r="I264" s="271">
        <v>261</v>
      </c>
      <c r="J264" s="272">
        <v>13</v>
      </c>
      <c r="K264" s="272">
        <v>6097</v>
      </c>
      <c r="L264" s="272">
        <v>6097</v>
      </c>
      <c r="M264" s="272" t="s">
        <v>236</v>
      </c>
      <c r="N264" s="273">
        <v>188.3</v>
      </c>
      <c r="O264" s="272">
        <v>314</v>
      </c>
      <c r="P264" s="272">
        <v>13264</v>
      </c>
      <c r="Q264" s="272">
        <v>6097</v>
      </c>
      <c r="R264" s="272">
        <v>6097</v>
      </c>
      <c r="S264" s="272">
        <v>32</v>
      </c>
      <c r="T264" s="272">
        <v>325</v>
      </c>
      <c r="V264" s="5">
        <f t="shared" si="13"/>
        <v>6097</v>
      </c>
      <c r="W264" s="5">
        <f t="shared" si="14"/>
        <v>6097</v>
      </c>
    </row>
    <row r="265" spans="2:23" x14ac:dyDescent="0.25">
      <c r="B265" s="133">
        <v>6098</v>
      </c>
      <c r="C265" s="134" t="s">
        <v>346</v>
      </c>
      <c r="D265" s="5">
        <f t="shared" si="12"/>
        <v>6098</v>
      </c>
      <c r="I265" s="271">
        <v>269</v>
      </c>
      <c r="J265" s="272">
        <v>7</v>
      </c>
      <c r="K265" s="272">
        <v>6098</v>
      </c>
      <c r="L265" s="272">
        <v>6098</v>
      </c>
      <c r="M265" s="272" t="s">
        <v>346</v>
      </c>
      <c r="N265" s="273">
        <v>1365.4</v>
      </c>
      <c r="O265" s="272">
        <v>76</v>
      </c>
      <c r="P265" s="272">
        <v>7112</v>
      </c>
      <c r="Q265" s="272">
        <v>6098</v>
      </c>
      <c r="R265" s="272">
        <v>6098</v>
      </c>
      <c r="S265" s="272">
        <v>1303</v>
      </c>
      <c r="T265" s="272">
        <v>85</v>
      </c>
      <c r="V265" s="5">
        <f t="shared" si="13"/>
        <v>6098</v>
      </c>
      <c r="W265" s="5">
        <f t="shared" si="14"/>
        <v>6098</v>
      </c>
    </row>
    <row r="266" spans="2:23" x14ac:dyDescent="0.25">
      <c r="B266" s="133">
        <v>6100</v>
      </c>
      <c r="C266" s="134" t="s">
        <v>237</v>
      </c>
      <c r="D266" s="5">
        <f t="shared" si="12"/>
        <v>6100</v>
      </c>
      <c r="I266" s="271">
        <v>270</v>
      </c>
      <c r="J266" s="272">
        <v>1</v>
      </c>
      <c r="K266" s="272">
        <v>6100</v>
      </c>
      <c r="L266" s="272">
        <v>6100</v>
      </c>
      <c r="M266" s="272" t="s">
        <v>237</v>
      </c>
      <c r="N266" s="273">
        <v>538.79999999999995</v>
      </c>
      <c r="O266" s="272">
        <v>206</v>
      </c>
      <c r="P266" s="272">
        <v>116</v>
      </c>
      <c r="Q266" s="272">
        <v>6100</v>
      </c>
      <c r="R266" s="272">
        <v>6100</v>
      </c>
      <c r="S266" s="272">
        <v>517.79999999999995</v>
      </c>
      <c r="T266" s="272">
        <v>216</v>
      </c>
      <c r="V266" s="5">
        <f t="shared" si="13"/>
        <v>6100</v>
      </c>
      <c r="W266" s="5">
        <f t="shared" si="14"/>
        <v>6100</v>
      </c>
    </row>
    <row r="267" spans="2:23" x14ac:dyDescent="0.25">
      <c r="B267" s="133">
        <v>6101</v>
      </c>
      <c r="C267" s="134" t="s">
        <v>238</v>
      </c>
      <c r="D267" s="5">
        <f t="shared" si="12"/>
        <v>6101</v>
      </c>
      <c r="I267" s="271">
        <v>271</v>
      </c>
      <c r="J267" s="272">
        <v>11</v>
      </c>
      <c r="K267" s="272">
        <v>6101</v>
      </c>
      <c r="L267" s="272">
        <v>6101</v>
      </c>
      <c r="M267" s="272" t="s">
        <v>238</v>
      </c>
      <c r="N267" s="273">
        <v>7288.6</v>
      </c>
      <c r="O267" s="272">
        <v>13</v>
      </c>
      <c r="P267" s="272">
        <v>11221</v>
      </c>
      <c r="Q267" s="272">
        <v>6101</v>
      </c>
      <c r="R267" s="272">
        <v>6101</v>
      </c>
      <c r="S267" s="272">
        <v>7284.6</v>
      </c>
      <c r="T267" s="272">
        <v>12</v>
      </c>
      <c r="V267" s="5">
        <f t="shared" si="13"/>
        <v>6101</v>
      </c>
      <c r="W267" s="5">
        <f t="shared" si="14"/>
        <v>6101</v>
      </c>
    </row>
    <row r="268" spans="2:23" x14ac:dyDescent="0.25">
      <c r="B268" s="133">
        <v>6096</v>
      </c>
      <c r="C268" s="134" t="s">
        <v>419</v>
      </c>
      <c r="D268" s="5">
        <f t="shared" si="12"/>
        <v>6096</v>
      </c>
      <c r="I268" s="271">
        <v>263</v>
      </c>
      <c r="J268" s="272">
        <v>5</v>
      </c>
      <c r="K268" s="272">
        <v>6096</v>
      </c>
      <c r="L268" s="272">
        <v>6096</v>
      </c>
      <c r="M268" s="272" t="s">
        <v>419</v>
      </c>
      <c r="N268" s="273">
        <v>1105.0999999999999</v>
      </c>
      <c r="O268" s="272">
        <v>98</v>
      </c>
      <c r="P268" s="272">
        <v>557</v>
      </c>
      <c r="Q268" s="272">
        <v>6096</v>
      </c>
      <c r="R268" s="272">
        <v>6096</v>
      </c>
      <c r="S268" s="272">
        <v>1030.0999999999999</v>
      </c>
      <c r="T268" s="272">
        <v>113</v>
      </c>
      <c r="V268" s="5">
        <f t="shared" si="13"/>
        <v>6096</v>
      </c>
      <c r="W268" s="5">
        <f t="shared" si="14"/>
        <v>6096</v>
      </c>
    </row>
    <row r="269" spans="2:23" x14ac:dyDescent="0.25">
      <c r="B269" s="133">
        <v>6094</v>
      </c>
      <c r="C269" s="134" t="s">
        <v>239</v>
      </c>
      <c r="D269" s="5">
        <f t="shared" si="12"/>
        <v>6094</v>
      </c>
      <c r="I269" s="271">
        <v>267</v>
      </c>
      <c r="J269" s="272">
        <v>11</v>
      </c>
      <c r="K269" s="272">
        <v>6094</v>
      </c>
      <c r="L269" s="272">
        <v>6094</v>
      </c>
      <c r="M269" s="272" t="s">
        <v>239</v>
      </c>
      <c r="N269" s="273">
        <v>488.9</v>
      </c>
      <c r="O269" s="272">
        <v>224</v>
      </c>
      <c r="P269" s="272">
        <v>11186</v>
      </c>
      <c r="Q269" s="272">
        <v>6094</v>
      </c>
      <c r="R269" s="272">
        <v>6094</v>
      </c>
      <c r="S269" s="272">
        <v>421.5</v>
      </c>
      <c r="T269" s="272">
        <v>251</v>
      </c>
      <c r="V269" s="5">
        <f t="shared" si="13"/>
        <v>6094</v>
      </c>
      <c r="W269" s="5">
        <f t="shared" si="14"/>
        <v>6094</v>
      </c>
    </row>
    <row r="270" spans="2:23" x14ac:dyDescent="0.25">
      <c r="B270" s="133">
        <v>6102</v>
      </c>
      <c r="C270" s="134" t="s">
        <v>240</v>
      </c>
      <c r="D270" s="5">
        <f t="shared" si="12"/>
        <v>6102</v>
      </c>
      <c r="I270" s="271">
        <v>244</v>
      </c>
      <c r="J270" s="272">
        <v>5</v>
      </c>
      <c r="K270" s="272">
        <v>6102</v>
      </c>
      <c r="L270" s="272">
        <v>6102</v>
      </c>
      <c r="M270" s="272" t="s">
        <v>240</v>
      </c>
      <c r="N270" s="273">
        <v>1947.2</v>
      </c>
      <c r="O270" s="272">
        <v>47</v>
      </c>
      <c r="P270" s="272">
        <v>564</v>
      </c>
      <c r="Q270" s="272">
        <v>6102</v>
      </c>
      <c r="R270" s="272">
        <v>6102</v>
      </c>
      <c r="S270" s="272">
        <v>2045.9</v>
      </c>
      <c r="T270" s="272">
        <v>46</v>
      </c>
      <c r="V270" s="5">
        <f t="shared" si="13"/>
        <v>6102</v>
      </c>
      <c r="W270" s="5">
        <f t="shared" si="14"/>
        <v>6102</v>
      </c>
    </row>
    <row r="271" spans="2:23" x14ac:dyDescent="0.25">
      <c r="B271" s="133">
        <v>6120</v>
      </c>
      <c r="C271" s="134" t="s">
        <v>241</v>
      </c>
      <c r="D271" s="5">
        <f t="shared" si="12"/>
        <v>6120</v>
      </c>
      <c r="I271" s="271">
        <v>272</v>
      </c>
      <c r="J271" s="272">
        <v>5</v>
      </c>
      <c r="K271" s="272">
        <v>6120</v>
      </c>
      <c r="L271" s="272">
        <v>6120</v>
      </c>
      <c r="M271" s="272" t="s">
        <v>241</v>
      </c>
      <c r="N271" s="273">
        <v>1149.9000000000001</v>
      </c>
      <c r="O271" s="272">
        <v>90</v>
      </c>
      <c r="P271" s="272">
        <v>559</v>
      </c>
      <c r="Q271" s="272">
        <v>6120</v>
      </c>
      <c r="R271" s="272">
        <v>6120</v>
      </c>
      <c r="S271" s="272">
        <v>1251.0999999999999</v>
      </c>
      <c r="T271" s="272">
        <v>90</v>
      </c>
      <c r="V271" s="5">
        <f t="shared" si="13"/>
        <v>6120</v>
      </c>
      <c r="W271" s="5">
        <f t="shared" si="14"/>
        <v>6120</v>
      </c>
    </row>
    <row r="272" spans="2:23" x14ac:dyDescent="0.25">
      <c r="B272" s="133">
        <v>6138</v>
      </c>
      <c r="C272" s="134" t="s">
        <v>242</v>
      </c>
      <c r="D272" s="5">
        <f t="shared" si="12"/>
        <v>6138</v>
      </c>
      <c r="I272" s="271">
        <v>273</v>
      </c>
      <c r="J272" s="272">
        <v>10</v>
      </c>
      <c r="K272" s="272">
        <v>6138</v>
      </c>
      <c r="L272" s="272">
        <v>6138</v>
      </c>
      <c r="M272" s="272" t="s">
        <v>242</v>
      </c>
      <c r="N272" s="273">
        <v>404</v>
      </c>
      <c r="O272" s="272">
        <v>257</v>
      </c>
      <c r="P272" s="272">
        <v>10144</v>
      </c>
      <c r="Q272" s="272">
        <v>6138</v>
      </c>
      <c r="R272" s="272">
        <v>6138</v>
      </c>
      <c r="S272" s="272">
        <v>431.3</v>
      </c>
      <c r="T272" s="272">
        <v>247</v>
      </c>
      <c r="V272" s="5">
        <f t="shared" si="13"/>
        <v>6138</v>
      </c>
      <c r="W272" s="5">
        <f t="shared" si="14"/>
        <v>6138</v>
      </c>
    </row>
    <row r="273" spans="2:23" x14ac:dyDescent="0.25">
      <c r="B273" s="133">
        <v>5751</v>
      </c>
      <c r="C273" s="134" t="s">
        <v>243</v>
      </c>
      <c r="D273" s="5">
        <f t="shared" si="12"/>
        <v>5751</v>
      </c>
      <c r="I273" s="271">
        <v>247</v>
      </c>
      <c r="J273" s="272">
        <v>7</v>
      </c>
      <c r="K273" s="272">
        <v>5751</v>
      </c>
      <c r="L273" s="272">
        <v>5751</v>
      </c>
      <c r="M273" s="272" t="s">
        <v>243</v>
      </c>
      <c r="N273" s="273">
        <v>612.29999999999995</v>
      </c>
      <c r="O273" s="272">
        <v>177</v>
      </c>
      <c r="P273" s="272">
        <v>787</v>
      </c>
      <c r="Q273" s="272">
        <v>5751</v>
      </c>
      <c r="R273" s="272">
        <v>5751</v>
      </c>
      <c r="S273" s="272">
        <v>605.4</v>
      </c>
      <c r="T273" s="272">
        <v>191</v>
      </c>
      <c r="V273" s="5">
        <f t="shared" si="13"/>
        <v>5751</v>
      </c>
      <c r="W273" s="5">
        <f t="shared" si="14"/>
        <v>5751</v>
      </c>
    </row>
    <row r="274" spans="2:23" x14ac:dyDescent="0.25">
      <c r="B274" s="133">
        <v>6165</v>
      </c>
      <c r="C274" s="134" t="s">
        <v>244</v>
      </c>
      <c r="D274" s="5">
        <f t="shared" si="12"/>
        <v>6165</v>
      </c>
      <c r="I274" s="271">
        <v>274</v>
      </c>
      <c r="J274" s="272">
        <v>13</v>
      </c>
      <c r="K274" s="272">
        <v>6165</v>
      </c>
      <c r="L274" s="272">
        <v>6165</v>
      </c>
      <c r="M274" s="272" t="s">
        <v>244</v>
      </c>
      <c r="N274" s="273">
        <v>198.1</v>
      </c>
      <c r="O274" s="272">
        <v>311</v>
      </c>
      <c r="P274" s="272">
        <v>13263</v>
      </c>
      <c r="Q274" s="272">
        <v>6165</v>
      </c>
      <c r="R274" s="272">
        <v>6165</v>
      </c>
      <c r="S274" s="272">
        <v>298.10000000000002</v>
      </c>
      <c r="T274" s="272">
        <v>280</v>
      </c>
      <c r="V274" s="5">
        <f t="shared" si="13"/>
        <v>6165</v>
      </c>
      <c r="W274" s="5">
        <f t="shared" si="14"/>
        <v>6165</v>
      </c>
    </row>
    <row r="275" spans="2:23" x14ac:dyDescent="0.25">
      <c r="B275" s="133">
        <v>6175</v>
      </c>
      <c r="C275" s="134" t="s">
        <v>245</v>
      </c>
      <c r="D275" s="5">
        <f t="shared" si="12"/>
        <v>6175</v>
      </c>
      <c r="I275" s="271">
        <v>275</v>
      </c>
      <c r="J275" s="272">
        <v>1</v>
      </c>
      <c r="K275" s="272">
        <v>6175</v>
      </c>
      <c r="L275" s="272">
        <v>6175</v>
      </c>
      <c r="M275" s="272" t="s">
        <v>245</v>
      </c>
      <c r="N275" s="273">
        <v>540</v>
      </c>
      <c r="O275" s="272">
        <v>205</v>
      </c>
      <c r="P275" s="272">
        <v>117</v>
      </c>
      <c r="Q275" s="272">
        <v>6175</v>
      </c>
      <c r="R275" s="272">
        <v>6175</v>
      </c>
      <c r="S275" s="272">
        <v>504.2</v>
      </c>
      <c r="T275" s="272">
        <v>221</v>
      </c>
      <c r="V275" s="5">
        <f t="shared" si="13"/>
        <v>6175</v>
      </c>
      <c r="W275" s="5">
        <f t="shared" si="14"/>
        <v>6175</v>
      </c>
    </row>
    <row r="276" spans="2:23" x14ac:dyDescent="0.25">
      <c r="B276" s="133">
        <v>6219</v>
      </c>
      <c r="C276" s="134" t="s">
        <v>246</v>
      </c>
      <c r="D276" s="5">
        <f t="shared" si="12"/>
        <v>6219</v>
      </c>
      <c r="I276" s="271">
        <v>277</v>
      </c>
      <c r="J276" s="272">
        <v>5</v>
      </c>
      <c r="K276" s="272">
        <v>6219</v>
      </c>
      <c r="L276" s="272">
        <v>6219</v>
      </c>
      <c r="M276" s="272" t="s">
        <v>246</v>
      </c>
      <c r="N276" s="273">
        <v>2662</v>
      </c>
      <c r="O276" s="272">
        <v>36</v>
      </c>
      <c r="P276" s="272">
        <v>565</v>
      </c>
      <c r="Q276" s="272">
        <v>6219</v>
      </c>
      <c r="R276" s="272">
        <v>6219</v>
      </c>
      <c r="S276" s="272">
        <v>2827.3</v>
      </c>
      <c r="T276" s="272">
        <v>35</v>
      </c>
      <c r="V276" s="5">
        <f t="shared" si="13"/>
        <v>6219</v>
      </c>
      <c r="W276" s="5">
        <f t="shared" si="14"/>
        <v>6219</v>
      </c>
    </row>
    <row r="277" spans="2:23" x14ac:dyDescent="0.25">
      <c r="B277" s="133">
        <v>6246</v>
      </c>
      <c r="C277" s="134" t="s">
        <v>247</v>
      </c>
      <c r="D277" s="5">
        <f t="shared" si="12"/>
        <v>6246</v>
      </c>
      <c r="I277" s="271">
        <v>278</v>
      </c>
      <c r="J277" s="272">
        <v>5</v>
      </c>
      <c r="K277" s="272">
        <v>6246</v>
      </c>
      <c r="L277" s="272">
        <v>6246</v>
      </c>
      <c r="M277" s="272" t="s">
        <v>247</v>
      </c>
      <c r="N277" s="273">
        <v>137.1</v>
      </c>
      <c r="O277" s="272">
        <v>323</v>
      </c>
      <c r="P277" s="272">
        <v>531</v>
      </c>
      <c r="Q277" s="272">
        <v>6246</v>
      </c>
      <c r="R277" s="272">
        <v>6246</v>
      </c>
      <c r="S277" s="272">
        <v>83.6</v>
      </c>
      <c r="T277" s="272">
        <v>319</v>
      </c>
      <c r="V277" s="5">
        <f t="shared" si="13"/>
        <v>6246</v>
      </c>
      <c r="W277" s="5">
        <f t="shared" si="14"/>
        <v>6246</v>
      </c>
    </row>
    <row r="278" spans="2:23" x14ac:dyDescent="0.25">
      <c r="B278" s="133">
        <v>6273</v>
      </c>
      <c r="C278" s="134" t="s">
        <v>248</v>
      </c>
      <c r="D278" s="5">
        <f t="shared" si="12"/>
        <v>6273</v>
      </c>
      <c r="I278" s="271">
        <v>280</v>
      </c>
      <c r="J278" s="272">
        <v>7</v>
      </c>
      <c r="K278" s="272">
        <v>6273</v>
      </c>
      <c r="L278" s="272">
        <v>6273</v>
      </c>
      <c r="M278" s="272" t="s">
        <v>248</v>
      </c>
      <c r="N278" s="273">
        <v>759</v>
      </c>
      <c r="O278" s="272">
        <v>147</v>
      </c>
      <c r="P278" s="272">
        <v>798</v>
      </c>
      <c r="Q278" s="272">
        <v>6273</v>
      </c>
      <c r="R278" s="272">
        <v>6273</v>
      </c>
      <c r="S278" s="272">
        <v>737.4</v>
      </c>
      <c r="T278" s="272">
        <v>158</v>
      </c>
      <c r="V278" s="5">
        <f t="shared" si="13"/>
        <v>6273</v>
      </c>
      <c r="W278" s="5">
        <f t="shared" si="14"/>
        <v>6273</v>
      </c>
    </row>
    <row r="279" spans="2:23" x14ac:dyDescent="0.25">
      <c r="B279" s="133">
        <v>6408</v>
      </c>
      <c r="C279" s="134" t="s">
        <v>249</v>
      </c>
      <c r="D279" s="5">
        <f t="shared" si="12"/>
        <v>6408</v>
      </c>
      <c r="I279" s="271">
        <v>281</v>
      </c>
      <c r="J279" s="272">
        <v>10</v>
      </c>
      <c r="K279" s="272">
        <v>6408</v>
      </c>
      <c r="L279" s="272">
        <v>6408</v>
      </c>
      <c r="M279" s="272" t="s">
        <v>249</v>
      </c>
      <c r="N279" s="273">
        <v>756.5</v>
      </c>
      <c r="O279" s="272">
        <v>148</v>
      </c>
      <c r="P279" s="272">
        <v>10156</v>
      </c>
      <c r="Q279" s="272">
        <v>6408</v>
      </c>
      <c r="R279" s="272">
        <v>6408</v>
      </c>
      <c r="S279" s="272">
        <v>808.3</v>
      </c>
      <c r="T279" s="272">
        <v>145</v>
      </c>
      <c r="V279" s="5">
        <f t="shared" si="13"/>
        <v>6408</v>
      </c>
      <c r="W279" s="5">
        <f t="shared" si="14"/>
        <v>6408</v>
      </c>
    </row>
    <row r="280" spans="2:23" x14ac:dyDescent="0.25">
      <c r="B280" s="133">
        <v>6453</v>
      </c>
      <c r="C280" s="134" t="s">
        <v>250</v>
      </c>
      <c r="D280" s="5">
        <f t="shared" si="12"/>
        <v>6453</v>
      </c>
      <c r="I280" s="271">
        <v>282</v>
      </c>
      <c r="J280" s="272">
        <v>13</v>
      </c>
      <c r="K280" s="272">
        <v>6453</v>
      </c>
      <c r="L280" s="272">
        <v>6453</v>
      </c>
      <c r="M280" s="272" t="s">
        <v>250</v>
      </c>
      <c r="N280" s="273">
        <v>578.70000000000005</v>
      </c>
      <c r="O280" s="272">
        <v>187</v>
      </c>
      <c r="P280" s="272">
        <v>13282</v>
      </c>
      <c r="Q280" s="272">
        <v>6453</v>
      </c>
      <c r="R280" s="272">
        <v>6453</v>
      </c>
      <c r="S280" s="272">
        <v>798.7</v>
      </c>
      <c r="T280" s="272">
        <v>149</v>
      </c>
      <c r="V280" s="5">
        <f t="shared" si="13"/>
        <v>6453</v>
      </c>
      <c r="W280" s="5">
        <f t="shared" si="14"/>
        <v>6453</v>
      </c>
    </row>
    <row r="281" spans="2:23" x14ac:dyDescent="0.25">
      <c r="B281" s="133">
        <v>6460</v>
      </c>
      <c r="C281" s="134" t="s">
        <v>251</v>
      </c>
      <c r="D281" s="5">
        <f t="shared" si="12"/>
        <v>6460</v>
      </c>
      <c r="I281" s="271">
        <v>283</v>
      </c>
      <c r="J281" s="272">
        <v>13</v>
      </c>
      <c r="K281" s="272">
        <v>6460</v>
      </c>
      <c r="L281" s="272">
        <v>6460</v>
      </c>
      <c r="M281" s="272" t="s">
        <v>251</v>
      </c>
      <c r="N281" s="273">
        <v>665.7</v>
      </c>
      <c r="O281" s="272">
        <v>168</v>
      </c>
      <c r="P281" s="272">
        <v>13286</v>
      </c>
      <c r="Q281" s="272">
        <v>6460</v>
      </c>
      <c r="R281" s="272">
        <v>6460</v>
      </c>
      <c r="S281" s="272">
        <v>681.7</v>
      </c>
      <c r="T281" s="272">
        <v>171</v>
      </c>
      <c r="V281" s="5">
        <f t="shared" si="13"/>
        <v>6460</v>
      </c>
      <c r="W281" s="5">
        <f t="shared" si="14"/>
        <v>6460</v>
      </c>
    </row>
    <row r="282" spans="2:23" x14ac:dyDescent="0.25">
      <c r="B282" s="133">
        <v>6462</v>
      </c>
      <c r="C282" s="134" t="s">
        <v>252</v>
      </c>
      <c r="D282" s="5">
        <f t="shared" si="12"/>
        <v>6462</v>
      </c>
      <c r="I282" s="271">
        <v>284</v>
      </c>
      <c r="J282" s="272">
        <v>15</v>
      </c>
      <c r="K282" s="272">
        <v>6462</v>
      </c>
      <c r="L282" s="272">
        <v>6462</v>
      </c>
      <c r="M282" s="272" t="s">
        <v>252</v>
      </c>
      <c r="N282" s="273">
        <v>239.8</v>
      </c>
      <c r="O282" s="272">
        <v>301</v>
      </c>
      <c r="P282" s="272">
        <v>15306</v>
      </c>
      <c r="Q282" s="272">
        <v>6462</v>
      </c>
      <c r="R282" s="272">
        <v>6462</v>
      </c>
      <c r="S282" s="272">
        <v>159</v>
      </c>
      <c r="T282" s="272">
        <v>305</v>
      </c>
      <c r="V282" s="5">
        <f t="shared" si="13"/>
        <v>6462</v>
      </c>
      <c r="W282" s="5">
        <f t="shared" si="14"/>
        <v>6462</v>
      </c>
    </row>
    <row r="283" spans="2:23" x14ac:dyDescent="0.25">
      <c r="B283" s="133">
        <v>6471</v>
      </c>
      <c r="C283" s="134" t="s">
        <v>253</v>
      </c>
      <c r="D283" s="5">
        <f t="shared" si="12"/>
        <v>6471</v>
      </c>
      <c r="I283" s="271">
        <v>285</v>
      </c>
      <c r="J283" s="272">
        <v>7</v>
      </c>
      <c r="K283" s="272">
        <v>6471</v>
      </c>
      <c r="L283" s="272">
        <v>6471</v>
      </c>
      <c r="M283" s="272" t="s">
        <v>253</v>
      </c>
      <c r="N283" s="273">
        <v>383</v>
      </c>
      <c r="O283" s="272">
        <v>264</v>
      </c>
      <c r="P283" s="272">
        <v>772</v>
      </c>
      <c r="Q283" s="272">
        <v>6471</v>
      </c>
      <c r="R283" s="272">
        <v>6471</v>
      </c>
      <c r="S283" s="272">
        <v>356</v>
      </c>
      <c r="T283" s="272">
        <v>271</v>
      </c>
      <c r="V283" s="5">
        <f t="shared" si="13"/>
        <v>6471</v>
      </c>
      <c r="W283" s="5">
        <f t="shared" si="14"/>
        <v>6471</v>
      </c>
    </row>
    <row r="284" spans="2:23" x14ac:dyDescent="0.25">
      <c r="B284" s="133">
        <v>6509</v>
      </c>
      <c r="C284" s="134" t="s">
        <v>254</v>
      </c>
      <c r="D284" s="5">
        <f t="shared" si="12"/>
        <v>6509</v>
      </c>
      <c r="I284" s="271">
        <v>286</v>
      </c>
      <c r="J284" s="272">
        <v>1</v>
      </c>
      <c r="K284" s="272">
        <v>6509</v>
      </c>
      <c r="L284" s="272">
        <v>6509</v>
      </c>
      <c r="M284" s="272" t="s">
        <v>254</v>
      </c>
      <c r="N284" s="273">
        <v>356.9</v>
      </c>
      <c r="O284" s="272">
        <v>270</v>
      </c>
      <c r="P284" s="272">
        <v>113</v>
      </c>
      <c r="Q284" s="272">
        <v>6509</v>
      </c>
      <c r="R284" s="272">
        <v>6509</v>
      </c>
      <c r="S284" s="272">
        <v>357.6</v>
      </c>
      <c r="T284" s="272">
        <v>270</v>
      </c>
      <c r="V284" s="5">
        <f t="shared" si="13"/>
        <v>6509</v>
      </c>
      <c r="W284" s="5">
        <f t="shared" si="14"/>
        <v>6509</v>
      </c>
    </row>
    <row r="285" spans="2:23" x14ac:dyDescent="0.25">
      <c r="B285" s="133">
        <v>6512</v>
      </c>
      <c r="C285" s="134" t="s">
        <v>255</v>
      </c>
      <c r="D285" s="5">
        <f t="shared" si="12"/>
        <v>6512</v>
      </c>
      <c r="I285" s="271">
        <v>287</v>
      </c>
      <c r="J285" s="272">
        <v>11</v>
      </c>
      <c r="K285" s="272">
        <v>6512</v>
      </c>
      <c r="L285" s="272">
        <v>6512</v>
      </c>
      <c r="M285" s="272" t="s">
        <v>255</v>
      </c>
      <c r="N285" s="273">
        <v>291.8</v>
      </c>
      <c r="O285" s="272">
        <v>289</v>
      </c>
      <c r="P285" s="272">
        <v>11176</v>
      </c>
      <c r="Q285" s="272">
        <v>6512</v>
      </c>
      <c r="R285" s="272">
        <v>6512</v>
      </c>
      <c r="S285" s="272">
        <v>283.2</v>
      </c>
      <c r="T285" s="272">
        <v>287</v>
      </c>
      <c r="V285" s="5">
        <f t="shared" si="13"/>
        <v>6512</v>
      </c>
      <c r="W285" s="5">
        <f t="shared" si="14"/>
        <v>6512</v>
      </c>
    </row>
    <row r="286" spans="2:23" x14ac:dyDescent="0.25">
      <c r="B286" s="133">
        <v>6516</v>
      </c>
      <c r="C286" s="134" t="s">
        <v>256</v>
      </c>
      <c r="D286" s="5">
        <f t="shared" si="12"/>
        <v>6516</v>
      </c>
      <c r="I286" s="271">
        <v>288</v>
      </c>
      <c r="J286" s="272">
        <v>5</v>
      </c>
      <c r="K286" s="272">
        <v>6516</v>
      </c>
      <c r="L286" s="272">
        <v>6516</v>
      </c>
      <c r="M286" s="272" t="s">
        <v>256</v>
      </c>
      <c r="N286" s="273">
        <v>162</v>
      </c>
      <c r="O286" s="272">
        <v>321</v>
      </c>
      <c r="P286" s="272">
        <v>532</v>
      </c>
      <c r="Q286" s="272">
        <v>6516</v>
      </c>
      <c r="R286" s="272">
        <v>6516</v>
      </c>
      <c r="S286" s="272">
        <v>37</v>
      </c>
      <c r="T286" s="272">
        <v>324</v>
      </c>
      <c r="V286" s="5">
        <f t="shared" si="13"/>
        <v>6516</v>
      </c>
      <c r="W286" s="5">
        <f t="shared" si="14"/>
        <v>6516</v>
      </c>
    </row>
    <row r="287" spans="2:23" x14ac:dyDescent="0.25">
      <c r="B287" s="133">
        <v>6534</v>
      </c>
      <c r="C287" s="134" t="s">
        <v>257</v>
      </c>
      <c r="D287" s="5">
        <f t="shared" si="12"/>
        <v>6534</v>
      </c>
      <c r="I287" s="271">
        <v>289</v>
      </c>
      <c r="J287" s="272">
        <v>13</v>
      </c>
      <c r="K287" s="272">
        <v>6534</v>
      </c>
      <c r="L287" s="272">
        <v>6534</v>
      </c>
      <c r="M287" s="272" t="s">
        <v>257</v>
      </c>
      <c r="N287" s="273">
        <v>725.2</v>
      </c>
      <c r="O287" s="272">
        <v>156</v>
      </c>
      <c r="P287" s="272">
        <v>13291</v>
      </c>
      <c r="Q287" s="272">
        <v>6534</v>
      </c>
      <c r="R287" s="272">
        <v>6534</v>
      </c>
      <c r="S287" s="272">
        <v>804.2</v>
      </c>
      <c r="T287" s="272">
        <v>147</v>
      </c>
      <c r="V287" s="5">
        <f t="shared" si="13"/>
        <v>6534</v>
      </c>
      <c r="W287" s="5">
        <f t="shared" si="14"/>
        <v>6534</v>
      </c>
    </row>
    <row r="288" spans="2:23" x14ac:dyDescent="0.25">
      <c r="B288" s="133">
        <v>6536</v>
      </c>
      <c r="C288" s="134" t="s">
        <v>258</v>
      </c>
      <c r="D288" s="5">
        <f t="shared" si="12"/>
        <v>6536</v>
      </c>
      <c r="I288" s="271">
        <v>98</v>
      </c>
      <c r="J288" s="272">
        <v>7</v>
      </c>
      <c r="K288" s="272">
        <v>1935</v>
      </c>
      <c r="L288" s="272">
        <v>6536</v>
      </c>
      <c r="M288" s="272" t="s">
        <v>258</v>
      </c>
      <c r="N288" s="273">
        <v>908.9</v>
      </c>
      <c r="O288" s="272">
        <v>123</v>
      </c>
      <c r="P288" s="272">
        <v>7106</v>
      </c>
      <c r="Q288" s="272">
        <v>1935</v>
      </c>
      <c r="R288" s="272">
        <v>6536</v>
      </c>
      <c r="S288" s="272">
        <v>903.9</v>
      </c>
      <c r="T288" s="272">
        <v>131</v>
      </c>
      <c r="V288" s="5">
        <f t="shared" si="13"/>
        <v>1935</v>
      </c>
      <c r="W288" s="5">
        <f t="shared" si="14"/>
        <v>6536</v>
      </c>
    </row>
    <row r="289" spans="2:23" x14ac:dyDescent="0.25">
      <c r="B289" s="133">
        <v>6561</v>
      </c>
      <c r="C289" s="134" t="s">
        <v>259</v>
      </c>
      <c r="D289" s="5">
        <f t="shared" si="12"/>
        <v>6561</v>
      </c>
      <c r="I289" s="271">
        <v>290</v>
      </c>
      <c r="J289" s="272">
        <v>11</v>
      </c>
      <c r="K289" s="272">
        <v>6561</v>
      </c>
      <c r="L289" s="272">
        <v>6561</v>
      </c>
      <c r="M289" s="272" t="s">
        <v>259</v>
      </c>
      <c r="N289" s="273">
        <v>364.7</v>
      </c>
      <c r="O289" s="272">
        <v>268</v>
      </c>
      <c r="P289" s="272">
        <v>11178</v>
      </c>
      <c r="Q289" s="272">
        <v>6561</v>
      </c>
      <c r="R289" s="272">
        <v>6561</v>
      </c>
      <c r="S289" s="272">
        <v>267.10000000000002</v>
      </c>
      <c r="T289" s="272">
        <v>292</v>
      </c>
      <c r="V289" s="5">
        <f t="shared" si="13"/>
        <v>6561</v>
      </c>
      <c r="W289" s="5">
        <f t="shared" si="14"/>
        <v>6561</v>
      </c>
    </row>
    <row r="290" spans="2:23" x14ac:dyDescent="0.25">
      <c r="B290" s="133">
        <v>6579</v>
      </c>
      <c r="C290" s="134" t="s">
        <v>260</v>
      </c>
      <c r="D290" s="5">
        <f t="shared" si="12"/>
        <v>6579</v>
      </c>
      <c r="I290" s="271">
        <v>291</v>
      </c>
      <c r="J290" s="272">
        <v>11</v>
      </c>
      <c r="K290" s="272">
        <v>6579</v>
      </c>
      <c r="L290" s="272">
        <v>6579</v>
      </c>
      <c r="M290" s="272" t="s">
        <v>260</v>
      </c>
      <c r="N290" s="273">
        <v>3457.3</v>
      </c>
      <c r="O290" s="272">
        <v>25</v>
      </c>
      <c r="P290" s="272">
        <v>11217</v>
      </c>
      <c r="Q290" s="272">
        <v>6579</v>
      </c>
      <c r="R290" s="272">
        <v>6579</v>
      </c>
      <c r="S290" s="272">
        <v>3982.4</v>
      </c>
      <c r="T290" s="272">
        <v>23</v>
      </c>
      <c r="V290" s="5">
        <f t="shared" si="13"/>
        <v>6579</v>
      </c>
      <c r="W290" s="5">
        <f t="shared" si="14"/>
        <v>6579</v>
      </c>
    </row>
    <row r="291" spans="2:23" x14ac:dyDescent="0.25">
      <c r="B291" s="133">
        <v>6592</v>
      </c>
      <c r="C291" s="134" t="s">
        <v>399</v>
      </c>
      <c r="D291" s="5">
        <f t="shared" si="12"/>
        <v>6592</v>
      </c>
      <c r="I291" s="271">
        <v>292</v>
      </c>
      <c r="J291" s="272">
        <v>15</v>
      </c>
      <c r="K291" s="272">
        <v>6592</v>
      </c>
      <c r="L291" s="272">
        <v>6592</v>
      </c>
      <c r="M291" s="272" t="s">
        <v>399</v>
      </c>
      <c r="N291" s="273">
        <v>952.3</v>
      </c>
      <c r="O291" s="272">
        <v>121</v>
      </c>
      <c r="P291" s="272">
        <v>15323</v>
      </c>
      <c r="Q291" s="272">
        <v>6592</v>
      </c>
      <c r="R291" s="272">
        <v>6592</v>
      </c>
      <c r="S291" s="272">
        <v>792.8</v>
      </c>
      <c r="T291" s="272">
        <v>151</v>
      </c>
      <c r="V291" s="5">
        <f t="shared" si="13"/>
        <v>6592</v>
      </c>
      <c r="W291" s="5">
        <f t="shared" si="14"/>
        <v>6592</v>
      </c>
    </row>
    <row r="292" spans="2:23" x14ac:dyDescent="0.25">
      <c r="B292" s="133">
        <v>6615</v>
      </c>
      <c r="C292" s="134" t="s">
        <v>261</v>
      </c>
      <c r="D292" s="5">
        <f t="shared" si="12"/>
        <v>6615</v>
      </c>
      <c r="I292" s="271">
        <v>293</v>
      </c>
      <c r="J292" s="272">
        <v>11</v>
      </c>
      <c r="K292" s="272">
        <v>6615</v>
      </c>
      <c r="L292" s="272">
        <v>6615</v>
      </c>
      <c r="M292" s="272" t="s">
        <v>261</v>
      </c>
      <c r="N292" s="273">
        <v>960.5</v>
      </c>
      <c r="O292" s="272">
        <v>119</v>
      </c>
      <c r="P292" s="272">
        <v>11195</v>
      </c>
      <c r="Q292" s="272">
        <v>6615</v>
      </c>
      <c r="R292" s="272">
        <v>6615</v>
      </c>
      <c r="S292" s="272">
        <v>1100</v>
      </c>
      <c r="T292" s="272">
        <v>107</v>
      </c>
      <c r="V292" s="5">
        <f t="shared" si="13"/>
        <v>6615</v>
      </c>
      <c r="W292" s="5">
        <f t="shared" si="14"/>
        <v>6615</v>
      </c>
    </row>
    <row r="293" spans="2:23" x14ac:dyDescent="0.25">
      <c r="B293" s="133">
        <v>6651</v>
      </c>
      <c r="C293" s="134" t="s">
        <v>262</v>
      </c>
      <c r="D293" s="5">
        <f t="shared" si="12"/>
        <v>6651</v>
      </c>
      <c r="I293" s="271">
        <v>294</v>
      </c>
      <c r="J293" s="272">
        <v>13</v>
      </c>
      <c r="K293" s="272">
        <v>6651</v>
      </c>
      <c r="L293" s="272">
        <v>6651</v>
      </c>
      <c r="M293" s="272" t="s">
        <v>262</v>
      </c>
      <c r="N293" s="273">
        <v>272</v>
      </c>
      <c r="O293" s="272">
        <v>296</v>
      </c>
      <c r="P293" s="272">
        <v>13268</v>
      </c>
      <c r="Q293" s="272">
        <v>6651</v>
      </c>
      <c r="R293" s="272">
        <v>6651</v>
      </c>
      <c r="S293" s="272">
        <v>227.3</v>
      </c>
      <c r="T293" s="272">
        <v>297</v>
      </c>
      <c r="V293" s="5">
        <f t="shared" si="13"/>
        <v>6651</v>
      </c>
      <c r="W293" s="5">
        <f t="shared" si="14"/>
        <v>6651</v>
      </c>
    </row>
    <row r="294" spans="2:23" x14ac:dyDescent="0.25">
      <c r="B294" s="133">
        <v>6660</v>
      </c>
      <c r="C294" s="134" t="s">
        <v>263</v>
      </c>
      <c r="D294" s="5">
        <f t="shared" si="12"/>
        <v>6660</v>
      </c>
      <c r="I294" s="271">
        <v>296</v>
      </c>
      <c r="J294" s="272">
        <v>10</v>
      </c>
      <c r="K294" s="272">
        <v>6660</v>
      </c>
      <c r="L294" s="272">
        <v>6660</v>
      </c>
      <c r="M294" s="272" t="s">
        <v>263</v>
      </c>
      <c r="N294" s="273">
        <v>1625</v>
      </c>
      <c r="O294" s="272">
        <v>58</v>
      </c>
      <c r="P294" s="272">
        <v>10165</v>
      </c>
      <c r="Q294" s="272">
        <v>6660</v>
      </c>
      <c r="R294" s="272">
        <v>6660</v>
      </c>
      <c r="S294" s="272">
        <v>1488.8</v>
      </c>
      <c r="T294" s="272">
        <v>71</v>
      </c>
      <c r="V294" s="5">
        <f t="shared" si="13"/>
        <v>6660</v>
      </c>
      <c r="W294" s="5">
        <f t="shared" si="14"/>
        <v>6660</v>
      </c>
    </row>
    <row r="295" spans="2:23" x14ac:dyDescent="0.25">
      <c r="B295" s="133">
        <v>6700</v>
      </c>
      <c r="C295" s="134" t="s">
        <v>264</v>
      </c>
      <c r="D295" s="5">
        <f t="shared" si="12"/>
        <v>6700</v>
      </c>
      <c r="I295" s="271">
        <v>297</v>
      </c>
      <c r="J295" s="272">
        <v>15</v>
      </c>
      <c r="K295" s="272">
        <v>6700</v>
      </c>
      <c r="L295" s="272">
        <v>6700</v>
      </c>
      <c r="M295" s="272" t="s">
        <v>264</v>
      </c>
      <c r="N295" s="273">
        <v>482.9</v>
      </c>
      <c r="O295" s="272">
        <v>226</v>
      </c>
      <c r="P295" s="272">
        <v>15312</v>
      </c>
      <c r="Q295" s="272">
        <v>6700</v>
      </c>
      <c r="R295" s="272">
        <v>6700</v>
      </c>
      <c r="S295" s="272">
        <v>540</v>
      </c>
      <c r="T295" s="272">
        <v>210</v>
      </c>
      <c r="V295" s="5">
        <f t="shared" si="13"/>
        <v>6700</v>
      </c>
      <c r="W295" s="5">
        <f t="shared" si="14"/>
        <v>6700</v>
      </c>
    </row>
    <row r="296" spans="2:23" x14ac:dyDescent="0.25">
      <c r="B296" s="133">
        <v>6759</v>
      </c>
      <c r="C296" s="134" t="s">
        <v>265</v>
      </c>
      <c r="D296" s="5">
        <f t="shared" si="12"/>
        <v>6759</v>
      </c>
      <c r="I296" s="271">
        <v>299</v>
      </c>
      <c r="J296" s="272">
        <v>15</v>
      </c>
      <c r="K296" s="272">
        <v>6759</v>
      </c>
      <c r="L296" s="272">
        <v>6759</v>
      </c>
      <c r="M296" s="272" t="s">
        <v>265</v>
      </c>
      <c r="N296" s="273">
        <v>523.29999999999995</v>
      </c>
      <c r="O296" s="272">
        <v>211</v>
      </c>
      <c r="P296" s="272">
        <v>15314</v>
      </c>
      <c r="Q296" s="272">
        <v>6759</v>
      </c>
      <c r="R296" s="272">
        <v>6759</v>
      </c>
      <c r="S296" s="272">
        <v>486.6</v>
      </c>
      <c r="T296" s="272">
        <v>228</v>
      </c>
      <c r="V296" s="5">
        <f t="shared" si="13"/>
        <v>6759</v>
      </c>
      <c r="W296" s="5">
        <f t="shared" si="14"/>
        <v>6759</v>
      </c>
    </row>
    <row r="297" spans="2:23" x14ac:dyDescent="0.25">
      <c r="B297" s="133">
        <v>6762</v>
      </c>
      <c r="C297" s="134" t="s">
        <v>266</v>
      </c>
      <c r="D297" s="5">
        <f t="shared" si="12"/>
        <v>6762</v>
      </c>
      <c r="I297" s="271">
        <v>300</v>
      </c>
      <c r="J297" s="272">
        <v>7</v>
      </c>
      <c r="K297" s="272">
        <v>6762</v>
      </c>
      <c r="L297" s="272">
        <v>6762</v>
      </c>
      <c r="M297" s="272" t="s">
        <v>266</v>
      </c>
      <c r="N297" s="273">
        <v>586.1</v>
      </c>
      <c r="O297" s="272">
        <v>185</v>
      </c>
      <c r="P297" s="272">
        <v>791</v>
      </c>
      <c r="Q297" s="272">
        <v>6762</v>
      </c>
      <c r="R297" s="272">
        <v>6762</v>
      </c>
      <c r="S297" s="272">
        <v>608.29999999999995</v>
      </c>
      <c r="T297" s="272">
        <v>188</v>
      </c>
      <c r="V297" s="5">
        <f t="shared" si="13"/>
        <v>6762</v>
      </c>
      <c r="W297" s="5">
        <f t="shared" si="14"/>
        <v>6762</v>
      </c>
    </row>
    <row r="298" spans="2:23" x14ac:dyDescent="0.25">
      <c r="B298" s="133">
        <v>6768</v>
      </c>
      <c r="C298" s="134" t="s">
        <v>267</v>
      </c>
      <c r="D298" s="5">
        <f t="shared" si="12"/>
        <v>6768</v>
      </c>
      <c r="I298" s="271">
        <v>301</v>
      </c>
      <c r="J298" s="272">
        <v>10</v>
      </c>
      <c r="K298" s="272">
        <v>6768</v>
      </c>
      <c r="L298" s="272">
        <v>6768</v>
      </c>
      <c r="M298" s="272" t="s">
        <v>267</v>
      </c>
      <c r="N298" s="273">
        <v>1610.1</v>
      </c>
      <c r="O298" s="272">
        <v>59</v>
      </c>
      <c r="P298" s="272">
        <v>10166</v>
      </c>
      <c r="Q298" s="272">
        <v>6768</v>
      </c>
      <c r="R298" s="272">
        <v>6768</v>
      </c>
      <c r="S298" s="272">
        <v>1530.6</v>
      </c>
      <c r="T298" s="272">
        <v>65</v>
      </c>
      <c r="V298" s="5">
        <f t="shared" si="13"/>
        <v>6768</v>
      </c>
      <c r="W298" s="5">
        <f t="shared" si="14"/>
        <v>6768</v>
      </c>
    </row>
    <row r="299" spans="2:23" x14ac:dyDescent="0.25">
      <c r="B299" s="133">
        <v>6795</v>
      </c>
      <c r="C299" s="134" t="s">
        <v>268</v>
      </c>
      <c r="D299" s="5">
        <f t="shared" si="12"/>
        <v>6795</v>
      </c>
      <c r="I299" s="271">
        <v>302</v>
      </c>
      <c r="J299" s="272">
        <v>7</v>
      </c>
      <c r="K299" s="272">
        <v>6795</v>
      </c>
      <c r="L299" s="272">
        <v>6795</v>
      </c>
      <c r="M299" s="272" t="s">
        <v>268</v>
      </c>
      <c r="N299" s="273">
        <v>10812.4</v>
      </c>
      <c r="O299" s="272">
        <v>8</v>
      </c>
      <c r="P299" s="272">
        <v>7119</v>
      </c>
      <c r="Q299" s="272">
        <v>6795</v>
      </c>
      <c r="R299" s="272">
        <v>6795</v>
      </c>
      <c r="S299" s="272">
        <v>10213.700000000001</v>
      </c>
      <c r="T299" s="272">
        <v>8</v>
      </c>
      <c r="V299" s="5">
        <f t="shared" si="13"/>
        <v>6795</v>
      </c>
      <c r="W299" s="5">
        <f t="shared" si="14"/>
        <v>6795</v>
      </c>
    </row>
    <row r="300" spans="2:23" x14ac:dyDescent="0.25">
      <c r="B300" s="133">
        <v>6822</v>
      </c>
      <c r="C300" s="134" t="s">
        <v>269</v>
      </c>
      <c r="D300" s="5">
        <f t="shared" si="12"/>
        <v>6822</v>
      </c>
      <c r="I300" s="271">
        <v>303</v>
      </c>
      <c r="J300" s="272">
        <v>11</v>
      </c>
      <c r="K300" s="272">
        <v>6822</v>
      </c>
      <c r="L300" s="272">
        <v>6822</v>
      </c>
      <c r="M300" s="272" t="s">
        <v>269</v>
      </c>
      <c r="N300" s="273">
        <v>14016.7</v>
      </c>
      <c r="O300" s="272">
        <v>5</v>
      </c>
      <c r="P300" s="272">
        <v>11224</v>
      </c>
      <c r="Q300" s="272">
        <v>6822</v>
      </c>
      <c r="R300" s="272">
        <v>6822</v>
      </c>
      <c r="S300" s="272">
        <v>13633.5</v>
      </c>
      <c r="T300" s="272">
        <v>5</v>
      </c>
      <c r="V300" s="5">
        <f t="shared" si="13"/>
        <v>6822</v>
      </c>
      <c r="W300" s="5">
        <f t="shared" si="14"/>
        <v>6822</v>
      </c>
    </row>
    <row r="301" spans="2:23" x14ac:dyDescent="0.25">
      <c r="B301" s="133">
        <v>6840</v>
      </c>
      <c r="C301" s="134" t="s">
        <v>270</v>
      </c>
      <c r="D301" s="5">
        <f t="shared" si="12"/>
        <v>6840</v>
      </c>
      <c r="I301" s="271">
        <v>304</v>
      </c>
      <c r="J301" s="272">
        <v>7</v>
      </c>
      <c r="K301" s="272">
        <v>6840</v>
      </c>
      <c r="L301" s="272">
        <v>6840</v>
      </c>
      <c r="M301" s="272" t="s">
        <v>270</v>
      </c>
      <c r="N301" s="273">
        <v>2167.6</v>
      </c>
      <c r="O301" s="272">
        <v>41</v>
      </c>
      <c r="P301" s="272">
        <v>7115</v>
      </c>
      <c r="Q301" s="272">
        <v>6840</v>
      </c>
      <c r="R301" s="272">
        <v>6840</v>
      </c>
      <c r="S301" s="272">
        <v>2228.6999999999998</v>
      </c>
      <c r="T301" s="272">
        <v>41</v>
      </c>
      <c r="V301" s="5">
        <f t="shared" si="13"/>
        <v>6840</v>
      </c>
      <c r="W301" s="5">
        <f t="shared" si="14"/>
        <v>6840</v>
      </c>
    </row>
    <row r="302" spans="2:23" x14ac:dyDescent="0.25">
      <c r="B302" s="133">
        <v>6854</v>
      </c>
      <c r="C302" s="134" t="s">
        <v>271</v>
      </c>
      <c r="D302" s="5">
        <f t="shared" si="12"/>
        <v>6854</v>
      </c>
      <c r="I302" s="271">
        <v>305</v>
      </c>
      <c r="J302" s="272">
        <v>15</v>
      </c>
      <c r="K302" s="272">
        <v>6854</v>
      </c>
      <c r="L302" s="272">
        <v>6854</v>
      </c>
      <c r="M302" s="272" t="s">
        <v>271</v>
      </c>
      <c r="N302" s="273">
        <v>548.4</v>
      </c>
      <c r="O302" s="272">
        <v>200</v>
      </c>
      <c r="P302" s="272">
        <v>15319</v>
      </c>
      <c r="Q302" s="272">
        <v>6854</v>
      </c>
      <c r="R302" s="272">
        <v>6854</v>
      </c>
      <c r="S302" s="272">
        <v>587.29999999999995</v>
      </c>
      <c r="T302" s="272">
        <v>196</v>
      </c>
      <c r="V302" s="5">
        <f t="shared" si="13"/>
        <v>6854</v>
      </c>
      <c r="W302" s="5">
        <f t="shared" si="14"/>
        <v>6854</v>
      </c>
    </row>
    <row r="303" spans="2:23" x14ac:dyDescent="0.25">
      <c r="B303" s="133">
        <v>6867</v>
      </c>
      <c r="C303" s="134" t="s">
        <v>272</v>
      </c>
      <c r="D303" s="5">
        <f t="shared" si="12"/>
        <v>6867</v>
      </c>
      <c r="I303" s="271">
        <v>306</v>
      </c>
      <c r="J303" s="272">
        <v>5</v>
      </c>
      <c r="K303" s="272">
        <v>6867</v>
      </c>
      <c r="L303" s="272">
        <v>6867</v>
      </c>
      <c r="M303" s="272" t="s">
        <v>272</v>
      </c>
      <c r="N303" s="273">
        <v>1745.2</v>
      </c>
      <c r="O303" s="272">
        <v>54</v>
      </c>
      <c r="P303" s="272">
        <v>563</v>
      </c>
      <c r="Q303" s="272">
        <v>6867</v>
      </c>
      <c r="R303" s="272">
        <v>6867</v>
      </c>
      <c r="S303" s="272">
        <v>1677.5</v>
      </c>
      <c r="T303" s="272">
        <v>56</v>
      </c>
      <c r="V303" s="5">
        <f t="shared" si="13"/>
        <v>6867</v>
      </c>
      <c r="W303" s="5">
        <f t="shared" si="14"/>
        <v>6867</v>
      </c>
    </row>
    <row r="304" spans="2:23" x14ac:dyDescent="0.25">
      <c r="B304" s="133">
        <v>6921</v>
      </c>
      <c r="C304" s="134" t="s">
        <v>273</v>
      </c>
      <c r="D304" s="5">
        <f t="shared" si="12"/>
        <v>6921</v>
      </c>
      <c r="I304" s="271">
        <v>307</v>
      </c>
      <c r="J304" s="272">
        <v>5</v>
      </c>
      <c r="K304" s="272">
        <v>6921</v>
      </c>
      <c r="L304" s="272">
        <v>6921</v>
      </c>
      <c r="M304" s="272" t="s">
        <v>273</v>
      </c>
      <c r="N304" s="273">
        <v>329.2</v>
      </c>
      <c r="O304" s="272">
        <v>279</v>
      </c>
      <c r="P304" s="272">
        <v>541</v>
      </c>
      <c r="Q304" s="272">
        <v>6921</v>
      </c>
      <c r="R304" s="272">
        <v>6921</v>
      </c>
      <c r="S304" s="272">
        <v>387.3</v>
      </c>
      <c r="T304" s="272">
        <v>258</v>
      </c>
      <c r="V304" s="5">
        <f t="shared" si="13"/>
        <v>6921</v>
      </c>
      <c r="W304" s="5">
        <f t="shared" si="14"/>
        <v>6921</v>
      </c>
    </row>
    <row r="305" spans="2:23" x14ac:dyDescent="0.25">
      <c r="B305" s="133">
        <v>6930</v>
      </c>
      <c r="C305" s="134" t="s">
        <v>274</v>
      </c>
      <c r="D305" s="5">
        <f t="shared" si="12"/>
        <v>6930</v>
      </c>
      <c r="I305" s="271">
        <v>276</v>
      </c>
      <c r="J305" s="272">
        <v>10</v>
      </c>
      <c r="K305" s="272">
        <v>6930</v>
      </c>
      <c r="L305" s="272">
        <v>6930</v>
      </c>
      <c r="M305" s="272" t="s">
        <v>274</v>
      </c>
      <c r="N305" s="273">
        <v>795.9</v>
      </c>
      <c r="O305" s="272">
        <v>138</v>
      </c>
      <c r="P305" s="272">
        <v>10155</v>
      </c>
      <c r="Q305" s="272">
        <v>6930</v>
      </c>
      <c r="R305" s="272">
        <v>6930</v>
      </c>
      <c r="S305" s="272">
        <v>831.1</v>
      </c>
      <c r="T305" s="272">
        <v>141</v>
      </c>
      <c r="V305" s="5">
        <f t="shared" si="13"/>
        <v>6930</v>
      </c>
      <c r="W305" s="5">
        <f t="shared" si="14"/>
        <v>6930</v>
      </c>
    </row>
    <row r="306" spans="2:23" x14ac:dyDescent="0.25">
      <c r="B306" s="133">
        <v>6937</v>
      </c>
      <c r="C306" s="134" t="s">
        <v>347</v>
      </c>
      <c r="D306" s="5">
        <f t="shared" si="12"/>
        <v>6937</v>
      </c>
      <c r="I306" s="271">
        <v>308</v>
      </c>
      <c r="J306" s="272">
        <v>15</v>
      </c>
      <c r="K306" s="272">
        <v>6937</v>
      </c>
      <c r="L306" s="272">
        <v>6937</v>
      </c>
      <c r="M306" s="272" t="s">
        <v>347</v>
      </c>
      <c r="N306" s="273">
        <v>386</v>
      </c>
      <c r="O306" s="272">
        <v>263</v>
      </c>
      <c r="P306" s="272">
        <v>15310</v>
      </c>
      <c r="Q306" s="272">
        <v>6937</v>
      </c>
      <c r="R306" s="272">
        <v>6937</v>
      </c>
      <c r="S306" s="272">
        <v>840</v>
      </c>
      <c r="T306" s="272">
        <v>138</v>
      </c>
      <c r="V306" s="5">
        <f t="shared" si="13"/>
        <v>6937</v>
      </c>
      <c r="W306" s="5">
        <f t="shared" si="14"/>
        <v>6937</v>
      </c>
    </row>
    <row r="307" spans="2:23" x14ac:dyDescent="0.25">
      <c r="B307" s="133">
        <v>6943</v>
      </c>
      <c r="C307" s="134" t="s">
        <v>275</v>
      </c>
      <c r="D307" s="5">
        <f t="shared" si="12"/>
        <v>6943</v>
      </c>
      <c r="I307" s="271">
        <v>309</v>
      </c>
      <c r="J307" s="272">
        <v>1</v>
      </c>
      <c r="K307" s="272">
        <v>6943</v>
      </c>
      <c r="L307" s="272">
        <v>6943</v>
      </c>
      <c r="M307" s="272" t="s">
        <v>275</v>
      </c>
      <c r="N307" s="273">
        <v>265.60000000000002</v>
      </c>
      <c r="O307" s="272">
        <v>298</v>
      </c>
      <c r="P307" s="272">
        <v>110</v>
      </c>
      <c r="Q307" s="272">
        <v>6943</v>
      </c>
      <c r="R307" s="272">
        <v>6943</v>
      </c>
      <c r="S307" s="272">
        <v>307.60000000000002</v>
      </c>
      <c r="T307" s="272">
        <v>277</v>
      </c>
      <c r="V307" s="5">
        <f t="shared" si="13"/>
        <v>6943</v>
      </c>
      <c r="W307" s="5">
        <f t="shared" si="14"/>
        <v>6943</v>
      </c>
    </row>
    <row r="308" spans="2:23" x14ac:dyDescent="0.25">
      <c r="B308" s="133">
        <v>6264</v>
      </c>
      <c r="C308" s="134" t="s">
        <v>276</v>
      </c>
      <c r="D308" s="5">
        <f t="shared" si="12"/>
        <v>6264</v>
      </c>
      <c r="I308" s="271">
        <v>279</v>
      </c>
      <c r="J308" s="272">
        <v>11</v>
      </c>
      <c r="K308" s="272">
        <v>6264</v>
      </c>
      <c r="L308" s="272">
        <v>6264</v>
      </c>
      <c r="M308" s="272" t="s">
        <v>276</v>
      </c>
      <c r="N308" s="273">
        <v>954.6</v>
      </c>
      <c r="O308" s="272">
        <v>120</v>
      </c>
      <c r="P308" s="272">
        <v>11196</v>
      </c>
      <c r="Q308" s="272">
        <v>6264</v>
      </c>
      <c r="R308" s="272">
        <v>6264</v>
      </c>
      <c r="S308" s="272">
        <v>811.4</v>
      </c>
      <c r="T308" s="272">
        <v>144</v>
      </c>
      <c r="V308" s="5">
        <f t="shared" si="13"/>
        <v>6264</v>
      </c>
      <c r="W308" s="5">
        <f t="shared" si="14"/>
        <v>6264</v>
      </c>
    </row>
    <row r="309" spans="2:23" x14ac:dyDescent="0.25">
      <c r="B309" s="133">
        <v>6950</v>
      </c>
      <c r="C309" s="134" t="s">
        <v>348</v>
      </c>
      <c r="D309" s="5">
        <f t="shared" si="12"/>
        <v>6950</v>
      </c>
      <c r="I309" s="271">
        <v>250</v>
      </c>
      <c r="J309" s="272">
        <v>1</v>
      </c>
      <c r="K309" s="272">
        <v>6950</v>
      </c>
      <c r="L309" s="272">
        <v>6950</v>
      </c>
      <c r="M309" s="272" t="s">
        <v>348</v>
      </c>
      <c r="N309" s="273">
        <v>1329.3</v>
      </c>
      <c r="O309" s="272">
        <v>80</v>
      </c>
      <c r="P309" s="272">
        <v>127</v>
      </c>
      <c r="Q309" s="272">
        <v>6950</v>
      </c>
      <c r="R309" s="272">
        <v>6950</v>
      </c>
      <c r="S309" s="272">
        <v>1226</v>
      </c>
      <c r="T309" s="272">
        <v>92</v>
      </c>
      <c r="V309" s="5">
        <f t="shared" si="13"/>
        <v>6950</v>
      </c>
      <c r="W309" s="5">
        <f t="shared" si="14"/>
        <v>6950</v>
      </c>
    </row>
    <row r="310" spans="2:23" x14ac:dyDescent="0.25">
      <c r="B310" s="133">
        <v>6957</v>
      </c>
      <c r="C310" s="134" t="s">
        <v>277</v>
      </c>
      <c r="D310" s="5">
        <f t="shared" si="12"/>
        <v>6957</v>
      </c>
      <c r="I310" s="271">
        <v>37</v>
      </c>
      <c r="J310" s="272">
        <v>11</v>
      </c>
      <c r="K310" s="272">
        <v>6957</v>
      </c>
      <c r="L310" s="272">
        <v>6957</v>
      </c>
      <c r="M310" s="272" t="s">
        <v>277</v>
      </c>
      <c r="N310" s="273">
        <v>8525.7999999999993</v>
      </c>
      <c r="O310" s="272">
        <v>10</v>
      </c>
      <c r="P310" s="272">
        <v>11222</v>
      </c>
      <c r="Q310" s="272">
        <v>6957</v>
      </c>
      <c r="R310" s="272">
        <v>6957</v>
      </c>
      <c r="S310" s="272">
        <v>8971.9</v>
      </c>
      <c r="T310" s="272">
        <v>10</v>
      </c>
      <c r="V310" s="5">
        <f t="shared" si="13"/>
        <v>6957</v>
      </c>
      <c r="W310" s="5">
        <f t="shared" si="14"/>
        <v>6957</v>
      </c>
    </row>
    <row r="311" spans="2:23" x14ac:dyDescent="0.25">
      <c r="B311" s="133">
        <v>5922</v>
      </c>
      <c r="C311" s="134" t="s">
        <v>349</v>
      </c>
      <c r="D311" s="5">
        <f t="shared" si="12"/>
        <v>5922</v>
      </c>
      <c r="I311" s="271">
        <v>254</v>
      </c>
      <c r="J311" s="272">
        <v>7</v>
      </c>
      <c r="K311" s="272">
        <v>5922</v>
      </c>
      <c r="L311" s="272">
        <v>5922</v>
      </c>
      <c r="M311" s="272" t="s">
        <v>349</v>
      </c>
      <c r="N311" s="273">
        <v>748.6</v>
      </c>
      <c r="O311" s="272">
        <v>149</v>
      </c>
      <c r="P311" s="272">
        <v>796</v>
      </c>
      <c r="Q311" s="272">
        <v>5922</v>
      </c>
      <c r="R311" s="272">
        <v>5922</v>
      </c>
      <c r="S311" s="272">
        <v>686.8</v>
      </c>
      <c r="T311" s="272">
        <v>169</v>
      </c>
      <c r="V311" s="5">
        <f t="shared" si="13"/>
        <v>5922</v>
      </c>
      <c r="W311" s="5">
        <f t="shared" si="14"/>
        <v>5922</v>
      </c>
    </row>
    <row r="312" spans="2:23" x14ac:dyDescent="0.25">
      <c r="B312" s="133">
        <v>819</v>
      </c>
      <c r="C312" s="134" t="s">
        <v>278</v>
      </c>
      <c r="D312" s="5">
        <f t="shared" si="12"/>
        <v>819</v>
      </c>
      <c r="I312" s="271">
        <v>42</v>
      </c>
      <c r="J312" s="272">
        <v>7</v>
      </c>
      <c r="K312" s="272">
        <v>819</v>
      </c>
      <c r="L312" s="272">
        <v>819</v>
      </c>
      <c r="M312" s="272" t="s">
        <v>278</v>
      </c>
      <c r="N312" s="273">
        <v>587.9</v>
      </c>
      <c r="O312" s="272">
        <v>183</v>
      </c>
      <c r="P312" s="272">
        <v>788</v>
      </c>
      <c r="Q312" s="272">
        <v>819</v>
      </c>
      <c r="R312" s="272">
        <v>819</v>
      </c>
      <c r="S312" s="272">
        <v>567</v>
      </c>
      <c r="T312" s="272">
        <v>202</v>
      </c>
      <c r="V312" s="5">
        <f t="shared" si="13"/>
        <v>819</v>
      </c>
      <c r="W312" s="5">
        <f t="shared" si="14"/>
        <v>819</v>
      </c>
    </row>
    <row r="313" spans="2:23" x14ac:dyDescent="0.25">
      <c r="B313" s="133">
        <v>6969</v>
      </c>
      <c r="C313" s="134" t="s">
        <v>279</v>
      </c>
      <c r="D313" s="5">
        <f t="shared" si="12"/>
        <v>6969</v>
      </c>
      <c r="I313" s="271">
        <v>312</v>
      </c>
      <c r="J313" s="272">
        <v>13</v>
      </c>
      <c r="K313" s="272">
        <v>6969</v>
      </c>
      <c r="L313" s="272">
        <v>6969</v>
      </c>
      <c r="M313" s="272" t="s">
        <v>279</v>
      </c>
      <c r="N313" s="273">
        <v>335.1</v>
      </c>
      <c r="O313" s="272">
        <v>276</v>
      </c>
      <c r="P313" s="272">
        <v>13270</v>
      </c>
      <c r="Q313" s="272">
        <v>6969</v>
      </c>
      <c r="R313" s="272">
        <v>6969</v>
      </c>
      <c r="S313" s="272">
        <v>266.10000000000002</v>
      </c>
      <c r="T313" s="272">
        <v>293</v>
      </c>
      <c r="V313" s="5">
        <f t="shared" si="13"/>
        <v>6969</v>
      </c>
      <c r="W313" s="5">
        <f t="shared" si="14"/>
        <v>6969</v>
      </c>
    </row>
    <row r="314" spans="2:23" x14ac:dyDescent="0.25">
      <c r="B314" s="133">
        <v>6975</v>
      </c>
      <c r="C314" s="134" t="s">
        <v>280</v>
      </c>
      <c r="D314" s="5">
        <f t="shared" si="12"/>
        <v>6975</v>
      </c>
      <c r="I314" s="271">
        <v>313</v>
      </c>
      <c r="J314" s="272">
        <v>9</v>
      </c>
      <c r="K314" s="272">
        <v>6975</v>
      </c>
      <c r="L314" s="272">
        <v>6975</v>
      </c>
      <c r="M314" s="272" t="s">
        <v>280</v>
      </c>
      <c r="N314" s="273">
        <v>1236.0999999999999</v>
      </c>
      <c r="O314" s="272">
        <v>84</v>
      </c>
      <c r="P314" s="272">
        <v>9133</v>
      </c>
      <c r="Q314" s="272">
        <v>6975</v>
      </c>
      <c r="R314" s="272">
        <v>6975</v>
      </c>
      <c r="S314" s="272">
        <v>1219.4000000000001</v>
      </c>
      <c r="T314" s="272">
        <v>93</v>
      </c>
      <c r="V314" s="5">
        <f t="shared" si="13"/>
        <v>6975</v>
      </c>
      <c r="W314" s="5">
        <f t="shared" si="14"/>
        <v>6975</v>
      </c>
    </row>
    <row r="315" spans="2:23" x14ac:dyDescent="0.25">
      <c r="B315" s="133">
        <v>6983</v>
      </c>
      <c r="C315" s="134" t="s">
        <v>281</v>
      </c>
      <c r="D315" s="5">
        <f t="shared" si="12"/>
        <v>6983</v>
      </c>
      <c r="I315" s="271">
        <v>314</v>
      </c>
      <c r="J315" s="272">
        <v>12</v>
      </c>
      <c r="K315" s="272">
        <v>6983</v>
      </c>
      <c r="L315" s="272">
        <v>6983</v>
      </c>
      <c r="M315" s="272" t="s">
        <v>281</v>
      </c>
      <c r="N315" s="273">
        <v>947.4</v>
      </c>
      <c r="O315" s="272">
        <v>122</v>
      </c>
      <c r="P315" s="272">
        <v>12251</v>
      </c>
      <c r="Q315" s="272">
        <v>6983</v>
      </c>
      <c r="R315" s="272">
        <v>6983</v>
      </c>
      <c r="S315" s="272">
        <v>916.4</v>
      </c>
      <c r="T315" s="272">
        <v>129</v>
      </c>
      <c r="V315" s="5">
        <f t="shared" si="13"/>
        <v>6983</v>
      </c>
      <c r="W315" s="5">
        <f t="shared" si="14"/>
        <v>6983</v>
      </c>
    </row>
    <row r="316" spans="2:23" x14ac:dyDescent="0.25">
      <c r="B316" s="133">
        <v>6985</v>
      </c>
      <c r="C316" s="134" t="s">
        <v>282</v>
      </c>
      <c r="D316" s="5">
        <f t="shared" si="12"/>
        <v>6985</v>
      </c>
      <c r="I316" s="271">
        <v>315</v>
      </c>
      <c r="J316" s="272">
        <v>7</v>
      </c>
      <c r="K316" s="272">
        <v>6985</v>
      </c>
      <c r="L316" s="272">
        <v>6985</v>
      </c>
      <c r="M316" s="272" t="s">
        <v>282</v>
      </c>
      <c r="N316" s="273">
        <v>729.5</v>
      </c>
      <c r="O316" s="272">
        <v>154</v>
      </c>
      <c r="P316" s="272">
        <v>797</v>
      </c>
      <c r="Q316" s="272">
        <v>6985</v>
      </c>
      <c r="R316" s="272">
        <v>6985</v>
      </c>
      <c r="S316" s="272">
        <v>853.8</v>
      </c>
      <c r="T316" s="272">
        <v>137</v>
      </c>
      <c r="V316" s="5">
        <f t="shared" si="13"/>
        <v>6985</v>
      </c>
      <c r="W316" s="5">
        <f t="shared" si="14"/>
        <v>6985</v>
      </c>
    </row>
    <row r="317" spans="2:23" x14ac:dyDescent="0.25">
      <c r="B317" s="133">
        <v>6987</v>
      </c>
      <c r="C317" s="134" t="s">
        <v>283</v>
      </c>
      <c r="D317" s="5">
        <f t="shared" si="12"/>
        <v>6987</v>
      </c>
      <c r="I317" s="271">
        <v>316</v>
      </c>
      <c r="J317" s="272">
        <v>12</v>
      </c>
      <c r="K317" s="272">
        <v>6987</v>
      </c>
      <c r="L317" s="272">
        <v>6987</v>
      </c>
      <c r="M317" s="272" t="s">
        <v>283</v>
      </c>
      <c r="N317" s="273">
        <v>571.9</v>
      </c>
      <c r="O317" s="272">
        <v>192</v>
      </c>
      <c r="P317" s="272">
        <v>12243</v>
      </c>
      <c r="Q317" s="272">
        <v>6987</v>
      </c>
      <c r="R317" s="272">
        <v>6987</v>
      </c>
      <c r="S317" s="272">
        <v>593.9</v>
      </c>
      <c r="T317" s="272">
        <v>195</v>
      </c>
      <c r="V317" s="5">
        <f t="shared" si="13"/>
        <v>6987</v>
      </c>
      <c r="W317" s="5">
        <f t="shared" si="14"/>
        <v>6987</v>
      </c>
    </row>
    <row r="318" spans="2:23" x14ac:dyDescent="0.25">
      <c r="B318" s="133">
        <v>6990</v>
      </c>
      <c r="C318" s="134" t="s">
        <v>284</v>
      </c>
      <c r="D318" s="5">
        <f t="shared" si="12"/>
        <v>6990</v>
      </c>
      <c r="I318" s="271">
        <v>310</v>
      </c>
      <c r="J318" s="272">
        <v>12</v>
      </c>
      <c r="K318" s="272">
        <v>6990</v>
      </c>
      <c r="L318" s="272">
        <v>6990</v>
      </c>
      <c r="M318" s="272" t="s">
        <v>284</v>
      </c>
      <c r="N318" s="273">
        <v>733.1</v>
      </c>
      <c r="O318" s="272">
        <v>151</v>
      </c>
      <c r="P318" s="272">
        <v>12247</v>
      </c>
      <c r="Q318" s="272">
        <v>6990</v>
      </c>
      <c r="R318" s="272">
        <v>6990</v>
      </c>
      <c r="S318" s="272">
        <v>681</v>
      </c>
      <c r="T318" s="272">
        <v>172</v>
      </c>
      <c r="V318" s="5">
        <f t="shared" si="13"/>
        <v>6990</v>
      </c>
      <c r="W318" s="5">
        <f t="shared" si="14"/>
        <v>6990</v>
      </c>
    </row>
    <row r="319" spans="2:23" x14ac:dyDescent="0.25">
      <c r="B319" s="133">
        <v>6961</v>
      </c>
      <c r="C319" s="134" t="s">
        <v>350</v>
      </c>
      <c r="D319" s="5">
        <f t="shared" si="12"/>
        <v>6961</v>
      </c>
      <c r="I319" s="271">
        <v>311</v>
      </c>
      <c r="J319" s="272">
        <v>1</v>
      </c>
      <c r="K319" s="272">
        <v>6961</v>
      </c>
      <c r="L319" s="272">
        <v>6961</v>
      </c>
      <c r="M319" s="272" t="s">
        <v>350</v>
      </c>
      <c r="N319" s="273">
        <v>3184.6</v>
      </c>
      <c r="O319" s="272">
        <v>31</v>
      </c>
      <c r="P319" s="272">
        <v>129</v>
      </c>
      <c r="Q319" s="272">
        <v>6961</v>
      </c>
      <c r="R319" s="272">
        <v>6961</v>
      </c>
      <c r="S319" s="272">
        <v>3479.6</v>
      </c>
      <c r="T319" s="272">
        <v>26</v>
      </c>
      <c r="V319" s="5">
        <f t="shared" si="13"/>
        <v>6961</v>
      </c>
      <c r="W319" s="5">
        <f t="shared" si="14"/>
        <v>6961</v>
      </c>
    </row>
    <row r="320" spans="2:23" x14ac:dyDescent="0.25">
      <c r="B320" s="133">
        <v>6992</v>
      </c>
      <c r="C320" s="134" t="s">
        <v>285</v>
      </c>
      <c r="D320" s="5">
        <f t="shared" si="12"/>
        <v>6992</v>
      </c>
      <c r="I320" s="271">
        <v>317</v>
      </c>
      <c r="J320" s="272">
        <v>12</v>
      </c>
      <c r="K320" s="272">
        <v>6992</v>
      </c>
      <c r="L320" s="272">
        <v>6992</v>
      </c>
      <c r="M320" s="272" t="s">
        <v>285</v>
      </c>
      <c r="N320" s="273">
        <v>498.9</v>
      </c>
      <c r="O320" s="272">
        <v>217</v>
      </c>
      <c r="P320" s="272">
        <v>12237</v>
      </c>
      <c r="Q320" s="272">
        <v>6992</v>
      </c>
      <c r="R320" s="272">
        <v>6992</v>
      </c>
      <c r="S320" s="272">
        <v>566</v>
      </c>
      <c r="T320" s="272">
        <v>203</v>
      </c>
      <c r="V320" s="5">
        <f t="shared" si="13"/>
        <v>6992</v>
      </c>
      <c r="W320" s="5">
        <f t="shared" si="14"/>
        <v>6992</v>
      </c>
    </row>
    <row r="321" spans="2:23" x14ac:dyDescent="0.25">
      <c r="B321" s="133">
        <v>7002</v>
      </c>
      <c r="C321" s="134" t="s">
        <v>286</v>
      </c>
      <c r="D321" s="5">
        <f t="shared" si="12"/>
        <v>7002</v>
      </c>
      <c r="I321" s="271">
        <v>318</v>
      </c>
      <c r="J321" s="272">
        <v>12</v>
      </c>
      <c r="K321" s="272">
        <v>7002</v>
      </c>
      <c r="L321" s="272">
        <v>7002</v>
      </c>
      <c r="M321" s="272" t="s">
        <v>286</v>
      </c>
      <c r="N321" s="273">
        <v>171.7</v>
      </c>
      <c r="O321" s="272">
        <v>318</v>
      </c>
      <c r="P321" s="272">
        <v>12226</v>
      </c>
      <c r="Q321" s="272">
        <v>7002</v>
      </c>
      <c r="R321" s="272">
        <v>7002</v>
      </c>
      <c r="S321" s="272">
        <v>134</v>
      </c>
      <c r="T321" s="272">
        <v>308</v>
      </c>
      <c r="V321" s="5">
        <f t="shared" si="13"/>
        <v>7002</v>
      </c>
      <c r="W321" s="5">
        <f t="shared" si="14"/>
        <v>7002</v>
      </c>
    </row>
    <row r="322" spans="2:23" x14ac:dyDescent="0.25">
      <c r="B322" s="133">
        <v>7029</v>
      </c>
      <c r="C322" s="134" t="s">
        <v>287</v>
      </c>
      <c r="D322" s="5">
        <f t="shared" si="12"/>
        <v>7029</v>
      </c>
      <c r="I322" s="271">
        <v>319</v>
      </c>
      <c r="J322" s="272">
        <v>10</v>
      </c>
      <c r="K322" s="272">
        <v>7029</v>
      </c>
      <c r="L322" s="272">
        <v>7029</v>
      </c>
      <c r="M322" s="272" t="s">
        <v>287</v>
      </c>
      <c r="N322" s="273">
        <v>1104.5</v>
      </c>
      <c r="O322" s="272">
        <v>100</v>
      </c>
      <c r="P322" s="272">
        <v>10159</v>
      </c>
      <c r="Q322" s="272">
        <v>7029</v>
      </c>
      <c r="R322" s="272">
        <v>7029</v>
      </c>
      <c r="S322" s="272">
        <v>1210.9000000000001</v>
      </c>
      <c r="T322" s="272">
        <v>95</v>
      </c>
      <c r="V322" s="5">
        <f t="shared" si="13"/>
        <v>7029</v>
      </c>
      <c r="W322" s="5">
        <f t="shared" si="14"/>
        <v>7029</v>
      </c>
    </row>
    <row r="323" spans="2:23" x14ac:dyDescent="0.25">
      <c r="B323" s="133">
        <v>7038</v>
      </c>
      <c r="C323" s="134" t="s">
        <v>288</v>
      </c>
      <c r="D323" s="5">
        <f t="shared" ref="D323:D328" si="15">B323</f>
        <v>7038</v>
      </c>
      <c r="I323" s="271">
        <v>320</v>
      </c>
      <c r="J323" s="272">
        <v>9</v>
      </c>
      <c r="K323" s="272">
        <v>7038</v>
      </c>
      <c r="L323" s="272">
        <v>7038</v>
      </c>
      <c r="M323" s="272" t="s">
        <v>288</v>
      </c>
      <c r="N323" s="273">
        <v>815.4</v>
      </c>
      <c r="O323" s="272">
        <v>135</v>
      </c>
      <c r="P323" s="272">
        <v>9131</v>
      </c>
      <c r="Q323" s="272">
        <v>7038</v>
      </c>
      <c r="R323" s="272">
        <v>7038</v>
      </c>
      <c r="S323" s="272">
        <v>917.4</v>
      </c>
      <c r="T323" s="272">
        <v>128</v>
      </c>
      <c r="V323" s="5">
        <f t="shared" si="13"/>
        <v>7038</v>
      </c>
      <c r="W323" s="5">
        <f t="shared" si="14"/>
        <v>7038</v>
      </c>
    </row>
    <row r="324" spans="2:23" x14ac:dyDescent="0.25">
      <c r="B324" s="133">
        <v>7047</v>
      </c>
      <c r="C324" s="134" t="s">
        <v>289</v>
      </c>
      <c r="D324" s="5">
        <f t="shared" si="15"/>
        <v>7047</v>
      </c>
      <c r="I324" s="271">
        <v>321</v>
      </c>
      <c r="J324" s="272">
        <v>15</v>
      </c>
      <c r="K324" s="272">
        <v>7047</v>
      </c>
      <c r="L324" s="272">
        <v>7047</v>
      </c>
      <c r="M324" s="272" t="s">
        <v>289</v>
      </c>
      <c r="N324" s="273">
        <v>302.60000000000002</v>
      </c>
      <c r="O324" s="272">
        <v>285</v>
      </c>
      <c r="P324" s="272">
        <v>15307</v>
      </c>
      <c r="Q324" s="272">
        <v>7047</v>
      </c>
      <c r="R324" s="272">
        <v>7047</v>
      </c>
      <c r="S324" s="272">
        <v>355.1</v>
      </c>
      <c r="T324" s="272">
        <v>272</v>
      </c>
      <c r="V324" s="5">
        <f t="shared" si="13"/>
        <v>7047</v>
      </c>
      <c r="W324" s="5">
        <f t="shared" si="14"/>
        <v>7047</v>
      </c>
    </row>
    <row r="325" spans="2:23" x14ac:dyDescent="0.25">
      <c r="B325" s="133">
        <v>7056</v>
      </c>
      <c r="C325" s="134" t="s">
        <v>290</v>
      </c>
      <c r="D325" s="5">
        <f t="shared" si="15"/>
        <v>7056</v>
      </c>
      <c r="I325" s="271">
        <v>322</v>
      </c>
      <c r="J325" s="272">
        <v>11</v>
      </c>
      <c r="K325" s="272">
        <v>7056</v>
      </c>
      <c r="L325" s="272">
        <v>7056</v>
      </c>
      <c r="M325" s="272" t="s">
        <v>290</v>
      </c>
      <c r="N325" s="273">
        <v>1645.8</v>
      </c>
      <c r="O325" s="272">
        <v>57</v>
      </c>
      <c r="P325" s="272">
        <v>11204</v>
      </c>
      <c r="Q325" s="272">
        <v>7056</v>
      </c>
      <c r="R325" s="272">
        <v>7056</v>
      </c>
      <c r="S325" s="272">
        <v>1574.2</v>
      </c>
      <c r="T325" s="272">
        <v>61</v>
      </c>
      <c r="V325" s="5">
        <f t="shared" ref="V325:W328" si="16">Q325</f>
        <v>7056</v>
      </c>
      <c r="W325" s="5">
        <f t="shared" si="16"/>
        <v>7056</v>
      </c>
    </row>
    <row r="326" spans="2:23" x14ac:dyDescent="0.25">
      <c r="B326" s="133">
        <v>7092</v>
      </c>
      <c r="C326" s="134" t="s">
        <v>291</v>
      </c>
      <c r="D326" s="5">
        <f t="shared" si="15"/>
        <v>7092</v>
      </c>
      <c r="I326" s="271">
        <v>323</v>
      </c>
      <c r="J326" s="272">
        <v>13</v>
      </c>
      <c r="K326" s="272">
        <v>7092</v>
      </c>
      <c r="L326" s="272">
        <v>7092</v>
      </c>
      <c r="M326" s="272" t="s">
        <v>291</v>
      </c>
      <c r="N326" s="273">
        <v>512.5</v>
      </c>
      <c r="O326" s="272">
        <v>215</v>
      </c>
      <c r="P326" s="272">
        <v>13279</v>
      </c>
      <c r="Q326" s="272">
        <v>7092</v>
      </c>
      <c r="R326" s="272">
        <v>7092</v>
      </c>
      <c r="S326" s="272">
        <v>498.3</v>
      </c>
      <c r="T326" s="272">
        <v>224</v>
      </c>
      <c r="V326" s="5">
        <f t="shared" si="16"/>
        <v>7092</v>
      </c>
      <c r="W326" s="5">
        <f t="shared" si="16"/>
        <v>7092</v>
      </c>
    </row>
    <row r="327" spans="2:23" x14ac:dyDescent="0.25">
      <c r="B327" s="133">
        <v>7098</v>
      </c>
      <c r="C327" s="134" t="s">
        <v>292</v>
      </c>
      <c r="D327" s="5">
        <f t="shared" si="15"/>
        <v>7098</v>
      </c>
      <c r="I327" s="271">
        <v>324</v>
      </c>
      <c r="J327" s="272">
        <v>12</v>
      </c>
      <c r="K327" s="272">
        <v>7098</v>
      </c>
      <c r="L327" s="272">
        <v>7098</v>
      </c>
      <c r="M327" s="272" t="s">
        <v>292</v>
      </c>
      <c r="N327" s="273">
        <v>515.9</v>
      </c>
      <c r="O327" s="272">
        <v>214</v>
      </c>
      <c r="P327" s="272">
        <v>12236</v>
      </c>
      <c r="Q327" s="272">
        <v>7098</v>
      </c>
      <c r="R327" s="272">
        <v>7098</v>
      </c>
      <c r="S327" s="272">
        <v>556.79999999999995</v>
      </c>
      <c r="T327" s="272">
        <v>205</v>
      </c>
      <c r="V327" s="5">
        <f t="shared" si="16"/>
        <v>7098</v>
      </c>
      <c r="W327" s="5">
        <f t="shared" si="16"/>
        <v>7098</v>
      </c>
    </row>
    <row r="328" spans="2:23" x14ac:dyDescent="0.25">
      <c r="B328" s="133">
        <v>7110</v>
      </c>
      <c r="C328" s="134" t="s">
        <v>293</v>
      </c>
      <c r="D328" s="5">
        <f t="shared" si="15"/>
        <v>7110</v>
      </c>
      <c r="I328" s="271">
        <v>325</v>
      </c>
      <c r="J328" s="272">
        <v>11</v>
      </c>
      <c r="K328" s="272">
        <v>7110</v>
      </c>
      <c r="L328" s="272">
        <v>7110</v>
      </c>
      <c r="M328" s="272" t="s">
        <v>293</v>
      </c>
      <c r="N328" s="273">
        <v>1106.4000000000001</v>
      </c>
      <c r="O328" s="272">
        <v>97</v>
      </c>
      <c r="P328" s="272">
        <v>11200</v>
      </c>
      <c r="Q328" s="272">
        <v>7110</v>
      </c>
      <c r="R328" s="272">
        <v>7110</v>
      </c>
      <c r="S328" s="272">
        <v>1148.7</v>
      </c>
      <c r="T328" s="272">
        <v>101</v>
      </c>
      <c r="V328" s="5">
        <f t="shared" si="16"/>
        <v>7110</v>
      </c>
      <c r="W328" s="5">
        <f t="shared" si="16"/>
        <v>7110</v>
      </c>
    </row>
    <row r="329" spans="2:23" x14ac:dyDescent="0.25">
      <c r="B329" s="53">
        <v>9999</v>
      </c>
      <c r="C329" s="7" t="s">
        <v>394</v>
      </c>
      <c r="D329" s="5">
        <v>9999</v>
      </c>
      <c r="I329" s="128"/>
      <c r="J329" s="129"/>
      <c r="K329" s="129"/>
      <c r="L329" s="129"/>
      <c r="M329" s="129"/>
      <c r="N329" s="129"/>
      <c r="O329" s="129"/>
      <c r="P329" s="129"/>
      <c r="Q329" s="129"/>
      <c r="R329" s="129"/>
      <c r="S329" s="129"/>
      <c r="T329" s="129"/>
    </row>
    <row r="330" spans="2:23" x14ac:dyDescent="0.25">
      <c r="K330" s="5">
        <v>9999</v>
      </c>
      <c r="L330" s="5">
        <v>9999</v>
      </c>
      <c r="M330" s="117" t="s">
        <v>394</v>
      </c>
      <c r="Q330" s="5">
        <v>9999</v>
      </c>
      <c r="R330" s="5">
        <v>9999</v>
      </c>
      <c r="V330" s="5">
        <f>K330</f>
        <v>9999</v>
      </c>
      <c r="W330" s="5">
        <f>L330</f>
        <v>9999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4584"/>
  <sheetViews>
    <sheetView topLeftCell="A293" workbookViewId="0">
      <selection activeCell="C1" sqref="C1:L326"/>
    </sheetView>
  </sheetViews>
  <sheetFormatPr defaultColWidth="8.85546875" defaultRowHeight="12.75" x14ac:dyDescent="0.2"/>
  <cols>
    <col min="1" max="1" width="4.5703125" style="23" bestFit="1" customWidth="1"/>
    <col min="2" max="2" width="5.42578125" style="23" bestFit="1" customWidth="1"/>
    <col min="3" max="3" width="23.85546875" style="23" bestFit="1" customWidth="1"/>
    <col min="4" max="4" width="7.85546875" style="23" bestFit="1" customWidth="1"/>
    <col min="5" max="5" width="8.42578125" style="23" bestFit="1" customWidth="1"/>
    <col min="6" max="6" width="12.5703125" style="23" bestFit="1" customWidth="1"/>
    <col min="7" max="7" width="12.42578125" style="23" bestFit="1" customWidth="1"/>
    <col min="8" max="8" width="12.5703125" style="23" bestFit="1" customWidth="1"/>
    <col min="9" max="10" width="11.5703125" style="23" bestFit="1" customWidth="1"/>
    <col min="11" max="11" width="11.85546875" style="23" bestFit="1" customWidth="1"/>
    <col min="12" max="16384" width="8.85546875" style="23"/>
  </cols>
  <sheetData>
    <row r="1" spans="1:14" ht="13.5" thickBot="1" x14ac:dyDescent="0.25">
      <c r="A1" s="122" t="s">
        <v>6</v>
      </c>
      <c r="B1" s="130" t="s">
        <v>7</v>
      </c>
      <c r="C1" s="130" t="s">
        <v>400</v>
      </c>
      <c r="D1" s="130" t="s">
        <v>302</v>
      </c>
      <c r="E1" s="130" t="s">
        <v>354</v>
      </c>
      <c r="F1" s="130" t="s">
        <v>355</v>
      </c>
      <c r="G1" s="130" t="s">
        <v>407</v>
      </c>
      <c r="H1" s="130" t="s">
        <v>356</v>
      </c>
      <c r="I1" s="130" t="s">
        <v>357</v>
      </c>
      <c r="J1" s="130" t="s">
        <v>358</v>
      </c>
      <c r="K1" s="130" t="s">
        <v>359</v>
      </c>
      <c r="L1" s="23" t="s">
        <v>366</v>
      </c>
      <c r="N1" s="23" t="s">
        <v>539</v>
      </c>
    </row>
    <row r="2" spans="1:14" x14ac:dyDescent="0.2">
      <c r="A2" s="274">
        <v>3</v>
      </c>
      <c r="B2" s="275">
        <v>9</v>
      </c>
      <c r="C2" s="275" t="s">
        <v>0</v>
      </c>
      <c r="D2" s="275">
        <v>9</v>
      </c>
      <c r="E2" s="275">
        <v>0</v>
      </c>
      <c r="F2" s="275">
        <v>709.2</v>
      </c>
      <c r="G2" s="275">
        <v>605</v>
      </c>
      <c r="H2" s="275">
        <v>399807.95</v>
      </c>
      <c r="I2" s="275">
        <v>416442.94</v>
      </c>
      <c r="J2" s="275">
        <v>354737.6</v>
      </c>
      <c r="K2" s="275">
        <v>448850.8</v>
      </c>
      <c r="L2" s="121">
        <v>632.9</v>
      </c>
    </row>
    <row r="3" spans="1:14" x14ac:dyDescent="0.2">
      <c r="A3" s="276">
        <v>4</v>
      </c>
      <c r="B3" s="121">
        <v>441</v>
      </c>
      <c r="C3" s="121" t="s">
        <v>295</v>
      </c>
      <c r="D3" s="121">
        <v>441</v>
      </c>
      <c r="E3" s="121">
        <v>0</v>
      </c>
      <c r="F3" s="121">
        <v>780.7</v>
      </c>
      <c r="G3" s="121">
        <v>721</v>
      </c>
      <c r="H3" s="121">
        <v>200027.85</v>
      </c>
      <c r="I3" s="121">
        <v>233487.16</v>
      </c>
      <c r="J3" s="121">
        <v>202429.79</v>
      </c>
      <c r="K3" s="121">
        <v>1005545.25</v>
      </c>
      <c r="L3" s="121">
        <v>1288</v>
      </c>
    </row>
    <row r="4" spans="1:14" x14ac:dyDescent="0.2">
      <c r="A4" s="276">
        <v>5</v>
      </c>
      <c r="B4" s="121">
        <v>18</v>
      </c>
      <c r="C4" s="121" t="s">
        <v>10</v>
      </c>
      <c r="D4" s="121">
        <v>18</v>
      </c>
      <c r="E4" s="121">
        <v>0</v>
      </c>
      <c r="F4" s="121">
        <v>284.39999999999998</v>
      </c>
      <c r="G4" s="121">
        <v>229.3</v>
      </c>
      <c r="H4" s="121">
        <v>149972.57</v>
      </c>
      <c r="I4" s="121">
        <v>162359.87</v>
      </c>
      <c r="J4" s="121">
        <v>131377.12</v>
      </c>
      <c r="K4" s="121">
        <v>280526.57</v>
      </c>
      <c r="L4" s="121">
        <v>986.38</v>
      </c>
    </row>
    <row r="5" spans="1:14" x14ac:dyDescent="0.2">
      <c r="A5" s="276">
        <v>6</v>
      </c>
      <c r="B5" s="121">
        <v>27</v>
      </c>
      <c r="C5" s="121" t="s">
        <v>324</v>
      </c>
      <c r="D5" s="121">
        <v>27</v>
      </c>
      <c r="E5" s="121">
        <v>0</v>
      </c>
      <c r="F5" s="121">
        <v>2165.5</v>
      </c>
      <c r="G5" s="121">
        <v>2237.6999999999998</v>
      </c>
      <c r="H5" s="121">
        <v>699752.95</v>
      </c>
      <c r="I5" s="121">
        <v>845393.3</v>
      </c>
      <c r="J5" s="121">
        <v>591206.09</v>
      </c>
      <c r="K5" s="121">
        <v>3021836.31</v>
      </c>
      <c r="L5" s="121">
        <v>1395.45</v>
      </c>
    </row>
    <row r="6" spans="1:14" x14ac:dyDescent="0.2">
      <c r="A6" s="276">
        <v>7</v>
      </c>
      <c r="B6" s="121">
        <v>63</v>
      </c>
      <c r="C6" s="121" t="s">
        <v>325</v>
      </c>
      <c r="D6" s="121">
        <v>63</v>
      </c>
      <c r="E6" s="121">
        <v>0</v>
      </c>
      <c r="F6" s="121">
        <v>537.5</v>
      </c>
      <c r="G6" s="121">
        <v>529.5</v>
      </c>
      <c r="H6" s="121">
        <v>722963.54</v>
      </c>
      <c r="I6" s="121">
        <v>728288.19</v>
      </c>
      <c r="J6" s="121">
        <v>522203.55</v>
      </c>
      <c r="K6" s="121">
        <v>613301.56000000006</v>
      </c>
      <c r="L6" s="121">
        <v>1141.03</v>
      </c>
    </row>
    <row r="7" spans="1:14" x14ac:dyDescent="0.2">
      <c r="A7" s="276">
        <v>8</v>
      </c>
      <c r="B7" s="121">
        <v>72</v>
      </c>
      <c r="C7" s="121" t="s">
        <v>11</v>
      </c>
      <c r="D7" s="121">
        <v>72</v>
      </c>
      <c r="E7" s="121">
        <v>0</v>
      </c>
      <c r="F7" s="121">
        <v>198.3</v>
      </c>
      <c r="G7" s="121">
        <v>91</v>
      </c>
      <c r="H7" s="121">
        <v>266467.78999999998</v>
      </c>
      <c r="I7" s="121">
        <v>281824.12</v>
      </c>
      <c r="J7" s="121">
        <v>220694.72</v>
      </c>
      <c r="K7" s="121">
        <v>275045.2</v>
      </c>
      <c r="L7" s="121">
        <v>1387.02</v>
      </c>
    </row>
    <row r="8" spans="1:14" x14ac:dyDescent="0.2">
      <c r="A8" s="276">
        <v>9</v>
      </c>
      <c r="B8" s="121">
        <v>81</v>
      </c>
      <c r="C8" s="121" t="s">
        <v>12</v>
      </c>
      <c r="D8" s="121">
        <v>81</v>
      </c>
      <c r="E8" s="121">
        <v>0</v>
      </c>
      <c r="F8" s="121">
        <v>1081.0999999999999</v>
      </c>
      <c r="G8" s="121">
        <v>1064.5999999999999</v>
      </c>
      <c r="H8" s="121">
        <v>500151.23</v>
      </c>
      <c r="I8" s="121">
        <v>528780.18000000005</v>
      </c>
      <c r="J8" s="121">
        <v>443623.86</v>
      </c>
      <c r="K8" s="121">
        <v>1226327.4099999999</v>
      </c>
      <c r="L8" s="121">
        <v>1134.33</v>
      </c>
    </row>
    <row r="9" spans="1:14" x14ac:dyDescent="0.2">
      <c r="A9" s="276">
        <v>10</v>
      </c>
      <c r="B9" s="121">
        <v>99</v>
      </c>
      <c r="C9" s="121" t="s">
        <v>13</v>
      </c>
      <c r="D9" s="121">
        <v>99</v>
      </c>
      <c r="E9" s="121">
        <v>0</v>
      </c>
      <c r="F9" s="121">
        <v>542.1</v>
      </c>
      <c r="G9" s="121">
        <v>778</v>
      </c>
      <c r="H9" s="121">
        <v>250174.77</v>
      </c>
      <c r="I9" s="121">
        <v>252235.63</v>
      </c>
      <c r="J9" s="121">
        <v>255450.91</v>
      </c>
      <c r="K9" s="121">
        <v>153461.96</v>
      </c>
      <c r="L9" s="121">
        <v>283.08999999999997</v>
      </c>
    </row>
    <row r="10" spans="1:14" x14ac:dyDescent="0.2">
      <c r="A10" s="276">
        <v>11</v>
      </c>
      <c r="B10" s="121">
        <v>108</v>
      </c>
      <c r="C10" s="121" t="s">
        <v>14</v>
      </c>
      <c r="D10" s="121">
        <v>108</v>
      </c>
      <c r="E10" s="121">
        <v>0</v>
      </c>
      <c r="F10" s="121">
        <v>267.3</v>
      </c>
      <c r="G10" s="121">
        <v>123.1</v>
      </c>
      <c r="H10" s="121">
        <v>125776.67</v>
      </c>
      <c r="I10" s="121">
        <v>128463.02</v>
      </c>
      <c r="J10" s="121">
        <v>165833.75</v>
      </c>
      <c r="K10" s="121">
        <v>41594.75</v>
      </c>
      <c r="L10" s="121">
        <v>155.61000000000001</v>
      </c>
    </row>
    <row r="11" spans="1:14" x14ac:dyDescent="0.2">
      <c r="A11" s="276">
        <v>12</v>
      </c>
      <c r="B11" s="121">
        <v>126</v>
      </c>
      <c r="C11" s="121" t="s">
        <v>15</v>
      </c>
      <c r="D11" s="121">
        <v>126</v>
      </c>
      <c r="E11" s="121">
        <v>0</v>
      </c>
      <c r="F11" s="121">
        <v>1411.5</v>
      </c>
      <c r="G11" s="121">
        <v>1421.8</v>
      </c>
      <c r="H11" s="121">
        <v>1285718.28</v>
      </c>
      <c r="I11" s="121">
        <v>1345278.82</v>
      </c>
      <c r="J11" s="121">
        <v>1295708.54</v>
      </c>
      <c r="K11" s="121">
        <v>869745.77</v>
      </c>
      <c r="L11" s="121">
        <v>616.19000000000005</v>
      </c>
    </row>
    <row r="12" spans="1:14" x14ac:dyDescent="0.2">
      <c r="A12" s="276">
        <v>13</v>
      </c>
      <c r="B12" s="121">
        <v>135</v>
      </c>
      <c r="C12" s="121" t="s">
        <v>16</v>
      </c>
      <c r="D12" s="121">
        <v>135</v>
      </c>
      <c r="E12" s="121">
        <v>0</v>
      </c>
      <c r="F12" s="121">
        <v>1109.8</v>
      </c>
      <c r="G12" s="121">
        <v>1115</v>
      </c>
      <c r="H12" s="121">
        <v>328499.42</v>
      </c>
      <c r="I12" s="121">
        <v>367152.72</v>
      </c>
      <c r="J12" s="121">
        <v>437992.7</v>
      </c>
      <c r="K12" s="121">
        <v>617389.78</v>
      </c>
      <c r="L12" s="121">
        <v>556.30999999999995</v>
      </c>
    </row>
    <row r="13" spans="1:14" x14ac:dyDescent="0.2">
      <c r="A13" s="276">
        <v>14</v>
      </c>
      <c r="B13" s="121">
        <v>171</v>
      </c>
      <c r="C13" s="121" t="s">
        <v>326</v>
      </c>
      <c r="D13" s="121">
        <v>171</v>
      </c>
      <c r="E13" s="121">
        <v>0</v>
      </c>
      <c r="F13" s="121">
        <v>840.7</v>
      </c>
      <c r="G13" s="121">
        <v>760.9</v>
      </c>
      <c r="H13" s="121">
        <v>400265.49</v>
      </c>
      <c r="I13" s="121">
        <v>413138.57</v>
      </c>
      <c r="J13" s="121">
        <v>452436.19</v>
      </c>
      <c r="K13" s="121">
        <v>503374.42</v>
      </c>
      <c r="L13" s="121">
        <v>598.76</v>
      </c>
    </row>
    <row r="14" spans="1:14" x14ac:dyDescent="0.2">
      <c r="A14" s="276">
        <v>15</v>
      </c>
      <c r="B14" s="121">
        <v>225</v>
      </c>
      <c r="C14" s="121" t="s">
        <v>17</v>
      </c>
      <c r="D14" s="121">
        <v>225</v>
      </c>
      <c r="E14" s="121">
        <v>0</v>
      </c>
      <c r="F14" s="121">
        <v>4546.5</v>
      </c>
      <c r="G14" s="121">
        <v>4616.1000000000004</v>
      </c>
      <c r="H14" s="121">
        <v>1493567.95</v>
      </c>
      <c r="I14" s="121">
        <v>1653845.47</v>
      </c>
      <c r="J14" s="121">
        <v>1492609.33</v>
      </c>
      <c r="K14" s="121">
        <v>3350446.21</v>
      </c>
      <c r="L14" s="121">
        <v>736.93</v>
      </c>
    </row>
    <row r="15" spans="1:14" x14ac:dyDescent="0.2">
      <c r="A15" s="276">
        <v>16</v>
      </c>
      <c r="B15" s="121">
        <v>234</v>
      </c>
      <c r="C15" s="121" t="s">
        <v>18</v>
      </c>
      <c r="D15" s="121">
        <v>234</v>
      </c>
      <c r="E15" s="121">
        <v>0</v>
      </c>
      <c r="F15" s="121">
        <v>1256.8</v>
      </c>
      <c r="G15" s="121">
        <v>1100.0999999999999</v>
      </c>
      <c r="H15" s="121">
        <v>585852.35</v>
      </c>
      <c r="I15" s="121">
        <v>599809.56000000006</v>
      </c>
      <c r="J15" s="121">
        <v>350555.2</v>
      </c>
      <c r="K15" s="121">
        <v>1014536.97</v>
      </c>
      <c r="L15" s="121">
        <v>807.24</v>
      </c>
    </row>
    <row r="16" spans="1:14" x14ac:dyDescent="0.2">
      <c r="A16" s="276">
        <v>17</v>
      </c>
      <c r="B16" s="121">
        <v>243</v>
      </c>
      <c r="C16" s="121" t="s">
        <v>19</v>
      </c>
      <c r="D16" s="121">
        <v>243</v>
      </c>
      <c r="E16" s="121">
        <v>0</v>
      </c>
      <c r="F16" s="121">
        <v>222</v>
      </c>
      <c r="G16" s="121">
        <v>118</v>
      </c>
      <c r="H16" s="121" t="s">
        <v>360</v>
      </c>
      <c r="I16" s="121">
        <v>88548.46</v>
      </c>
      <c r="J16" s="121">
        <v>81511.91</v>
      </c>
      <c r="K16" s="121">
        <v>1819468.93</v>
      </c>
      <c r="L16" s="121">
        <v>8195.81</v>
      </c>
    </row>
    <row r="17" spans="1:12" x14ac:dyDescent="0.2">
      <c r="A17" s="276">
        <v>18</v>
      </c>
      <c r="B17" s="121">
        <v>261</v>
      </c>
      <c r="C17" s="121" t="s">
        <v>20</v>
      </c>
      <c r="D17" s="121">
        <v>261</v>
      </c>
      <c r="E17" s="121">
        <v>0</v>
      </c>
      <c r="F17" s="121">
        <v>12637.2</v>
      </c>
      <c r="G17" s="121">
        <v>12410.3</v>
      </c>
      <c r="H17" s="121">
        <v>2497434.1800000002</v>
      </c>
      <c r="I17" s="121">
        <v>2848168.78</v>
      </c>
      <c r="J17" s="121">
        <v>2930061.5</v>
      </c>
      <c r="K17" s="121">
        <v>6749385.1699999999</v>
      </c>
      <c r="L17" s="121">
        <v>534.09</v>
      </c>
    </row>
    <row r="18" spans="1:12" x14ac:dyDescent="0.2">
      <c r="A18" s="276">
        <v>19</v>
      </c>
      <c r="B18" s="121">
        <v>279</v>
      </c>
      <c r="C18" s="121" t="s">
        <v>21</v>
      </c>
      <c r="D18" s="121">
        <v>279</v>
      </c>
      <c r="E18" s="121">
        <v>0</v>
      </c>
      <c r="F18" s="121">
        <v>793.9</v>
      </c>
      <c r="G18" s="121">
        <v>790</v>
      </c>
      <c r="H18" s="121">
        <v>568259.35</v>
      </c>
      <c r="I18" s="121">
        <v>588360.55000000005</v>
      </c>
      <c r="J18" s="121">
        <v>612140.76</v>
      </c>
      <c r="K18" s="121">
        <v>445179.38</v>
      </c>
      <c r="L18" s="121">
        <v>560.75</v>
      </c>
    </row>
    <row r="19" spans="1:12" x14ac:dyDescent="0.2">
      <c r="A19" s="276">
        <v>20</v>
      </c>
      <c r="B19" s="121">
        <v>355</v>
      </c>
      <c r="C19" s="121" t="s">
        <v>22</v>
      </c>
      <c r="D19" s="121">
        <v>355</v>
      </c>
      <c r="E19" s="121">
        <v>0</v>
      </c>
      <c r="F19" s="121">
        <v>292.7</v>
      </c>
      <c r="G19" s="121">
        <v>236</v>
      </c>
      <c r="H19" s="121">
        <v>150073.95000000001</v>
      </c>
      <c r="I19" s="121">
        <v>187121.27</v>
      </c>
      <c r="J19" s="121">
        <v>103499.57</v>
      </c>
      <c r="K19" s="121">
        <v>1535735.85</v>
      </c>
      <c r="L19" s="121">
        <v>5246.79</v>
      </c>
    </row>
    <row r="20" spans="1:12" x14ac:dyDescent="0.2">
      <c r="A20" s="276">
        <v>21</v>
      </c>
      <c r="B20" s="121">
        <v>387</v>
      </c>
      <c r="C20" s="121" t="s">
        <v>23</v>
      </c>
      <c r="D20" s="121">
        <v>387</v>
      </c>
      <c r="E20" s="121">
        <v>0</v>
      </c>
      <c r="F20" s="121">
        <v>1414.2</v>
      </c>
      <c r="G20" s="121">
        <v>1540.1</v>
      </c>
      <c r="H20" s="121">
        <v>324556.89</v>
      </c>
      <c r="I20" s="121">
        <v>350528.56</v>
      </c>
      <c r="J20" s="121">
        <v>330473.89</v>
      </c>
      <c r="K20" s="121">
        <v>349720.45</v>
      </c>
      <c r="L20" s="121">
        <v>247.29</v>
      </c>
    </row>
    <row r="21" spans="1:12" x14ac:dyDescent="0.2">
      <c r="A21" s="276">
        <v>22</v>
      </c>
      <c r="B21" s="121">
        <v>414</v>
      </c>
      <c r="C21" s="121" t="s">
        <v>24</v>
      </c>
      <c r="D21" s="121">
        <v>414</v>
      </c>
      <c r="E21" s="121">
        <v>0</v>
      </c>
      <c r="F21" s="121">
        <v>510.5</v>
      </c>
      <c r="G21" s="121">
        <v>505.1</v>
      </c>
      <c r="H21" s="121">
        <v>403866.31</v>
      </c>
      <c r="I21" s="121">
        <v>407908.15</v>
      </c>
      <c r="J21" s="121">
        <v>379005.4</v>
      </c>
      <c r="K21" s="121">
        <v>199605.09</v>
      </c>
      <c r="L21" s="121">
        <v>391</v>
      </c>
    </row>
    <row r="22" spans="1:12" x14ac:dyDescent="0.2">
      <c r="A22" s="276">
        <v>23</v>
      </c>
      <c r="B22" s="121">
        <v>540</v>
      </c>
      <c r="C22" s="121" t="s">
        <v>3</v>
      </c>
      <c r="D22" s="121">
        <v>540</v>
      </c>
      <c r="E22" s="121">
        <v>0</v>
      </c>
      <c r="F22" s="121">
        <v>445.7</v>
      </c>
      <c r="G22" s="121">
        <v>452.6</v>
      </c>
      <c r="H22" s="121">
        <v>253432.32000000001</v>
      </c>
      <c r="I22" s="121">
        <v>271490.94</v>
      </c>
      <c r="J22" s="121">
        <v>314713.15999999997</v>
      </c>
      <c r="K22" s="121">
        <v>1857125.2</v>
      </c>
      <c r="L22" s="121">
        <v>4166.76</v>
      </c>
    </row>
    <row r="23" spans="1:12" x14ac:dyDescent="0.2">
      <c r="A23" s="276">
        <v>24</v>
      </c>
      <c r="B23" s="121">
        <v>472</v>
      </c>
      <c r="C23" s="121" t="s">
        <v>25</v>
      </c>
      <c r="D23" s="121">
        <v>472</v>
      </c>
      <c r="E23" s="121">
        <v>0</v>
      </c>
      <c r="F23" s="121">
        <v>1733.2</v>
      </c>
      <c r="G23" s="121">
        <v>1834.9</v>
      </c>
      <c r="H23" s="121">
        <v>426535.25</v>
      </c>
      <c r="I23" s="121">
        <v>490375.98</v>
      </c>
      <c r="J23" s="121">
        <v>665972.72</v>
      </c>
      <c r="K23" s="121">
        <v>2851515.28</v>
      </c>
      <c r="L23" s="121">
        <v>1645.23</v>
      </c>
    </row>
    <row r="24" spans="1:12" x14ac:dyDescent="0.2">
      <c r="A24" s="276">
        <v>25</v>
      </c>
      <c r="B24" s="121">
        <v>513</v>
      </c>
      <c r="C24" s="121" t="s">
        <v>26</v>
      </c>
      <c r="D24" s="121">
        <v>513</v>
      </c>
      <c r="E24" s="121">
        <v>0</v>
      </c>
      <c r="F24" s="121">
        <v>338.6</v>
      </c>
      <c r="G24" s="121">
        <v>457.7</v>
      </c>
      <c r="H24" s="121">
        <v>237733.79</v>
      </c>
      <c r="I24" s="121">
        <v>240711.45</v>
      </c>
      <c r="J24" s="121">
        <v>268913.52</v>
      </c>
      <c r="K24" s="121">
        <v>86040.44</v>
      </c>
      <c r="L24" s="121">
        <v>254.11</v>
      </c>
    </row>
    <row r="25" spans="1:12" x14ac:dyDescent="0.2">
      <c r="A25" s="276">
        <v>26</v>
      </c>
      <c r="B25" s="121">
        <v>549</v>
      </c>
      <c r="C25" s="121" t="s">
        <v>27</v>
      </c>
      <c r="D25" s="121">
        <v>549</v>
      </c>
      <c r="E25" s="121">
        <v>0</v>
      </c>
      <c r="F25" s="121">
        <v>511</v>
      </c>
      <c r="G25" s="121">
        <v>493.9</v>
      </c>
      <c r="H25" s="121">
        <v>349786.53</v>
      </c>
      <c r="I25" s="121">
        <v>367684.17</v>
      </c>
      <c r="J25" s="121">
        <v>315430.21000000002</v>
      </c>
      <c r="K25" s="121">
        <v>451126.03</v>
      </c>
      <c r="L25" s="121">
        <v>882.83</v>
      </c>
    </row>
    <row r="26" spans="1:12" x14ac:dyDescent="0.2">
      <c r="A26" s="276">
        <v>27</v>
      </c>
      <c r="B26" s="121">
        <v>576</v>
      </c>
      <c r="C26" s="121" t="s">
        <v>28</v>
      </c>
      <c r="D26" s="121">
        <v>576</v>
      </c>
      <c r="E26" s="121">
        <v>0</v>
      </c>
      <c r="F26" s="121">
        <v>474</v>
      </c>
      <c r="G26" s="121">
        <v>465.9</v>
      </c>
      <c r="H26" s="121">
        <v>349879.6</v>
      </c>
      <c r="I26" s="121">
        <v>361757.18</v>
      </c>
      <c r="J26" s="121">
        <v>297546.19</v>
      </c>
      <c r="K26" s="121">
        <v>721663.1</v>
      </c>
      <c r="L26" s="121">
        <v>1522.5</v>
      </c>
    </row>
    <row r="27" spans="1:12" x14ac:dyDescent="0.2">
      <c r="A27" s="276">
        <v>28</v>
      </c>
      <c r="B27" s="121">
        <v>585</v>
      </c>
      <c r="C27" s="121" t="s">
        <v>29</v>
      </c>
      <c r="D27" s="121">
        <v>585</v>
      </c>
      <c r="E27" s="121">
        <v>0</v>
      </c>
      <c r="F27" s="121">
        <v>621.29999999999995</v>
      </c>
      <c r="G27" s="121">
        <v>719.3</v>
      </c>
      <c r="H27" s="121">
        <v>250877.8</v>
      </c>
      <c r="I27" s="121">
        <v>259938.02</v>
      </c>
      <c r="J27" s="121">
        <v>183723.06</v>
      </c>
      <c r="K27" s="121">
        <v>451232.79</v>
      </c>
      <c r="L27" s="121">
        <v>726.27</v>
      </c>
    </row>
    <row r="28" spans="1:12" x14ac:dyDescent="0.2">
      <c r="A28" s="276">
        <v>29</v>
      </c>
      <c r="B28" s="121">
        <v>594</v>
      </c>
      <c r="C28" s="121" t="s">
        <v>30</v>
      </c>
      <c r="D28" s="121">
        <v>594</v>
      </c>
      <c r="E28" s="121">
        <v>0</v>
      </c>
      <c r="F28" s="121">
        <v>747.1</v>
      </c>
      <c r="G28" s="121">
        <v>644</v>
      </c>
      <c r="H28" s="121">
        <v>200461.5</v>
      </c>
      <c r="I28" s="121">
        <v>233644.97</v>
      </c>
      <c r="J28" s="121">
        <v>226469.83</v>
      </c>
      <c r="K28" s="121">
        <v>701714.74</v>
      </c>
      <c r="L28" s="121">
        <v>939.25</v>
      </c>
    </row>
    <row r="29" spans="1:12" x14ac:dyDescent="0.2">
      <c r="A29" s="276">
        <v>30</v>
      </c>
      <c r="B29" s="121">
        <v>603</v>
      </c>
      <c r="C29" s="121" t="s">
        <v>31</v>
      </c>
      <c r="D29" s="121">
        <v>603</v>
      </c>
      <c r="E29" s="121">
        <v>0</v>
      </c>
      <c r="F29" s="121">
        <v>160.30000000000001</v>
      </c>
      <c r="G29" s="121">
        <v>58</v>
      </c>
      <c r="H29" s="121">
        <v>250060.66</v>
      </c>
      <c r="I29" s="121">
        <v>271180.12</v>
      </c>
      <c r="J29" s="121">
        <v>86926.34</v>
      </c>
      <c r="K29" s="121">
        <v>808266.96</v>
      </c>
      <c r="L29" s="121">
        <v>5042.21</v>
      </c>
    </row>
    <row r="30" spans="1:12" x14ac:dyDescent="0.2">
      <c r="A30" s="276">
        <v>31</v>
      </c>
      <c r="B30" s="121">
        <v>609</v>
      </c>
      <c r="C30" s="121" t="s">
        <v>32</v>
      </c>
      <c r="D30" s="121">
        <v>609</v>
      </c>
      <c r="E30" s="121">
        <v>0</v>
      </c>
      <c r="F30" s="121">
        <v>1482</v>
      </c>
      <c r="G30" s="121">
        <v>1485.4</v>
      </c>
      <c r="H30" s="121">
        <v>780716.61</v>
      </c>
      <c r="I30" s="121">
        <v>806187.88</v>
      </c>
      <c r="J30" s="121">
        <v>606490.53</v>
      </c>
      <c r="K30" s="121">
        <v>2049154.5</v>
      </c>
      <c r="L30" s="121">
        <v>1382.7</v>
      </c>
    </row>
    <row r="31" spans="1:12" x14ac:dyDescent="0.2">
      <c r="A31" s="276">
        <v>32</v>
      </c>
      <c r="B31" s="121">
        <v>621</v>
      </c>
      <c r="C31" s="121" t="s">
        <v>33</v>
      </c>
      <c r="D31" s="121">
        <v>621</v>
      </c>
      <c r="E31" s="121">
        <v>0</v>
      </c>
      <c r="F31" s="121">
        <v>3952.5</v>
      </c>
      <c r="G31" s="121">
        <v>4302.2</v>
      </c>
      <c r="H31" s="121">
        <v>615973.73</v>
      </c>
      <c r="I31" s="121">
        <v>920570.64</v>
      </c>
      <c r="J31" s="121">
        <v>1482140.6</v>
      </c>
      <c r="K31" s="121">
        <v>4784166.57</v>
      </c>
      <c r="L31" s="121">
        <v>1210.42</v>
      </c>
    </row>
    <row r="32" spans="1:12" x14ac:dyDescent="0.2">
      <c r="A32" s="276">
        <v>33</v>
      </c>
      <c r="B32" s="121">
        <v>720</v>
      </c>
      <c r="C32" s="121" t="s">
        <v>34</v>
      </c>
      <c r="D32" s="121">
        <v>720</v>
      </c>
      <c r="E32" s="121">
        <v>0</v>
      </c>
      <c r="F32" s="121">
        <v>2559.9</v>
      </c>
      <c r="G32" s="121">
        <v>2647</v>
      </c>
      <c r="H32" s="121">
        <v>499463.18</v>
      </c>
      <c r="I32" s="121">
        <v>612344.84</v>
      </c>
      <c r="J32" s="121">
        <v>693505.65</v>
      </c>
      <c r="K32" s="121">
        <v>1351148.16</v>
      </c>
      <c r="L32" s="121">
        <v>527.80999999999995</v>
      </c>
    </row>
    <row r="33" spans="1:12" x14ac:dyDescent="0.2">
      <c r="A33" s="276">
        <v>34</v>
      </c>
      <c r="B33" s="121">
        <v>729</v>
      </c>
      <c r="C33" s="121" t="s">
        <v>35</v>
      </c>
      <c r="D33" s="121">
        <v>729</v>
      </c>
      <c r="E33" s="121">
        <v>0</v>
      </c>
      <c r="F33" s="121">
        <v>1996.2</v>
      </c>
      <c r="G33" s="121">
        <v>1935.3</v>
      </c>
      <c r="H33" s="121">
        <v>99819.79</v>
      </c>
      <c r="I33" s="121">
        <v>102103.35</v>
      </c>
      <c r="J33" s="121">
        <v>742019.78</v>
      </c>
      <c r="K33" s="121">
        <v>980793.29</v>
      </c>
      <c r="L33" s="121">
        <v>491.33</v>
      </c>
    </row>
    <row r="34" spans="1:12" x14ac:dyDescent="0.2">
      <c r="A34" s="276">
        <v>35</v>
      </c>
      <c r="B34" s="121">
        <v>747</v>
      </c>
      <c r="C34" s="121" t="s">
        <v>36</v>
      </c>
      <c r="D34" s="121">
        <v>747</v>
      </c>
      <c r="E34" s="121">
        <v>0</v>
      </c>
      <c r="F34" s="121">
        <v>563.6</v>
      </c>
      <c r="G34" s="121">
        <v>566.6</v>
      </c>
      <c r="H34" s="121">
        <v>302257.03999999998</v>
      </c>
      <c r="I34" s="121">
        <v>306038.03000000003</v>
      </c>
      <c r="J34" s="121">
        <v>230846.88</v>
      </c>
      <c r="K34" s="121">
        <v>663719.51</v>
      </c>
      <c r="L34" s="121">
        <v>1177.6400000000001</v>
      </c>
    </row>
    <row r="35" spans="1:12" x14ac:dyDescent="0.2">
      <c r="A35" s="276">
        <v>36</v>
      </c>
      <c r="B35" s="121">
        <v>1917</v>
      </c>
      <c r="C35" s="121" t="s">
        <v>37</v>
      </c>
      <c r="D35" s="121">
        <v>1917</v>
      </c>
      <c r="E35" s="121">
        <v>0</v>
      </c>
      <c r="F35" s="121">
        <v>385.6</v>
      </c>
      <c r="G35" s="121">
        <v>385.6</v>
      </c>
      <c r="H35" s="121">
        <v>290818.21000000002</v>
      </c>
      <c r="I35" s="121">
        <v>325684.61</v>
      </c>
      <c r="J35" s="121">
        <v>229107.20000000001</v>
      </c>
      <c r="K35" s="121">
        <v>799291.1</v>
      </c>
      <c r="L35" s="121">
        <v>2072.85</v>
      </c>
    </row>
    <row r="36" spans="1:12" ht="25.5" x14ac:dyDescent="0.2">
      <c r="A36" s="276">
        <v>37</v>
      </c>
      <c r="B36" s="121">
        <v>846</v>
      </c>
      <c r="C36" s="121" t="s">
        <v>396</v>
      </c>
      <c r="D36" s="121">
        <v>846</v>
      </c>
      <c r="E36" s="121">
        <v>0</v>
      </c>
      <c r="F36" s="121">
        <v>512.5</v>
      </c>
      <c r="G36" s="121">
        <v>537.5</v>
      </c>
      <c r="H36" s="121">
        <v>500211.23</v>
      </c>
      <c r="I36" s="121">
        <v>518917.87</v>
      </c>
      <c r="J36" s="121">
        <v>574347.88</v>
      </c>
      <c r="K36" s="121">
        <v>925448.16</v>
      </c>
      <c r="L36" s="121">
        <v>1805.75</v>
      </c>
    </row>
    <row r="37" spans="1:12" x14ac:dyDescent="0.2">
      <c r="A37" s="276">
        <v>38</v>
      </c>
      <c r="B37" s="121">
        <v>882</v>
      </c>
      <c r="C37" s="121" t="s">
        <v>38</v>
      </c>
      <c r="D37" s="121">
        <v>882</v>
      </c>
      <c r="E37" s="121">
        <v>0</v>
      </c>
      <c r="F37" s="121">
        <v>3796.6</v>
      </c>
      <c r="G37" s="121">
        <v>3114.7</v>
      </c>
      <c r="H37" s="121">
        <v>1053819.51</v>
      </c>
      <c r="I37" s="121">
        <v>1262327.47</v>
      </c>
      <c r="J37" s="121">
        <v>1320324.2</v>
      </c>
      <c r="K37" s="121">
        <v>4665211.95</v>
      </c>
      <c r="L37" s="121">
        <v>1228.79</v>
      </c>
    </row>
    <row r="38" spans="1:12" x14ac:dyDescent="0.2">
      <c r="A38" s="276">
        <v>39</v>
      </c>
      <c r="B38" s="121">
        <v>916</v>
      </c>
      <c r="C38" s="121" t="s">
        <v>4</v>
      </c>
      <c r="D38" s="121">
        <v>916</v>
      </c>
      <c r="E38" s="121">
        <v>0</v>
      </c>
      <c r="F38" s="121">
        <v>284.89999999999998</v>
      </c>
      <c r="G38" s="121">
        <v>144.4</v>
      </c>
      <c r="H38" s="121">
        <v>300067.20000000001</v>
      </c>
      <c r="I38" s="121">
        <v>327678.02</v>
      </c>
      <c r="J38" s="121">
        <v>106991.43</v>
      </c>
      <c r="K38" s="121">
        <v>682942.91</v>
      </c>
      <c r="L38" s="121">
        <v>2397.13</v>
      </c>
    </row>
    <row r="39" spans="1:12" x14ac:dyDescent="0.2">
      <c r="A39" s="276">
        <v>40</v>
      </c>
      <c r="B39" s="121">
        <v>914</v>
      </c>
      <c r="C39" s="121" t="s">
        <v>5</v>
      </c>
      <c r="D39" s="121">
        <v>914</v>
      </c>
      <c r="E39" s="121">
        <v>0</v>
      </c>
      <c r="F39" s="121">
        <v>447.6</v>
      </c>
      <c r="G39" s="121">
        <v>1688.9</v>
      </c>
      <c r="H39" s="121">
        <v>249850.03</v>
      </c>
      <c r="I39" s="121">
        <v>257204.98</v>
      </c>
      <c r="J39" s="121">
        <v>290543.09999999998</v>
      </c>
      <c r="K39" s="121">
        <v>392191.32</v>
      </c>
      <c r="L39" s="121">
        <v>876.21</v>
      </c>
    </row>
    <row r="40" spans="1:12" x14ac:dyDescent="0.2">
      <c r="A40" s="276">
        <v>41</v>
      </c>
      <c r="B40" s="121">
        <v>918</v>
      </c>
      <c r="C40" s="121" t="s">
        <v>39</v>
      </c>
      <c r="D40" s="121">
        <v>918</v>
      </c>
      <c r="E40" s="121">
        <v>0</v>
      </c>
      <c r="F40" s="121">
        <v>362.3</v>
      </c>
      <c r="G40" s="121">
        <v>401.4</v>
      </c>
      <c r="H40" s="121">
        <v>500138.62</v>
      </c>
      <c r="I40" s="121">
        <v>504451.36</v>
      </c>
      <c r="J40" s="121">
        <v>191737.61</v>
      </c>
      <c r="K40" s="121">
        <v>490348.11</v>
      </c>
      <c r="L40" s="121">
        <v>1353.43</v>
      </c>
    </row>
    <row r="41" spans="1:12" x14ac:dyDescent="0.2">
      <c r="A41" s="276">
        <v>42</v>
      </c>
      <c r="B41" s="121">
        <v>936</v>
      </c>
      <c r="C41" s="121" t="s">
        <v>40</v>
      </c>
      <c r="D41" s="121">
        <v>936</v>
      </c>
      <c r="E41" s="121">
        <v>0</v>
      </c>
      <c r="F41" s="121">
        <v>822.3</v>
      </c>
      <c r="G41" s="121">
        <v>905</v>
      </c>
      <c r="H41" s="121">
        <v>325512.96000000002</v>
      </c>
      <c r="I41" s="121">
        <v>365353.75</v>
      </c>
      <c r="J41" s="121">
        <v>515010.84</v>
      </c>
      <c r="K41" s="121">
        <v>7064.46</v>
      </c>
      <c r="L41" s="121">
        <v>8.59</v>
      </c>
    </row>
    <row r="42" spans="1:12" x14ac:dyDescent="0.2">
      <c r="A42" s="276">
        <v>43</v>
      </c>
      <c r="B42" s="121">
        <v>977</v>
      </c>
      <c r="C42" s="121" t="s">
        <v>41</v>
      </c>
      <c r="D42" s="121">
        <v>977</v>
      </c>
      <c r="E42" s="121">
        <v>0</v>
      </c>
      <c r="F42" s="121">
        <v>540.29999999999995</v>
      </c>
      <c r="G42" s="121">
        <v>975</v>
      </c>
      <c r="H42" s="121">
        <v>432294.02</v>
      </c>
      <c r="I42" s="121">
        <v>437679.41</v>
      </c>
      <c r="J42" s="121">
        <v>313015.36</v>
      </c>
      <c r="K42" s="121">
        <v>302248.3</v>
      </c>
      <c r="L42" s="121">
        <v>559.41</v>
      </c>
    </row>
    <row r="43" spans="1:12" x14ac:dyDescent="0.2">
      <c r="A43" s="276">
        <v>44</v>
      </c>
      <c r="B43" s="121">
        <v>981</v>
      </c>
      <c r="C43" s="121" t="s">
        <v>42</v>
      </c>
      <c r="D43" s="121">
        <v>981</v>
      </c>
      <c r="E43" s="121">
        <v>0</v>
      </c>
      <c r="F43" s="121">
        <v>1984.8</v>
      </c>
      <c r="G43" s="121">
        <v>2202.6</v>
      </c>
      <c r="H43" s="121">
        <v>654579.43000000005</v>
      </c>
      <c r="I43" s="121">
        <v>693757.03</v>
      </c>
      <c r="J43" s="121">
        <v>505140.95</v>
      </c>
      <c r="K43" s="121">
        <v>1177775.43</v>
      </c>
      <c r="L43" s="121">
        <v>593.4</v>
      </c>
    </row>
    <row r="44" spans="1:12" x14ac:dyDescent="0.2">
      <c r="A44" s="276">
        <v>45</v>
      </c>
      <c r="B44" s="121">
        <v>999</v>
      </c>
      <c r="C44" s="121" t="s">
        <v>43</v>
      </c>
      <c r="D44" s="121">
        <v>999</v>
      </c>
      <c r="E44" s="121">
        <v>0</v>
      </c>
      <c r="F44" s="121">
        <v>1613.7</v>
      </c>
      <c r="G44" s="121">
        <v>1609.8</v>
      </c>
      <c r="H44" s="121">
        <v>975839.72</v>
      </c>
      <c r="I44" s="121">
        <v>1036886.41</v>
      </c>
      <c r="J44" s="121">
        <v>1019717.58</v>
      </c>
      <c r="K44" s="121">
        <v>870237.44</v>
      </c>
      <c r="L44" s="121">
        <v>539.28</v>
      </c>
    </row>
    <row r="45" spans="1:12" x14ac:dyDescent="0.2">
      <c r="A45" s="276">
        <v>46</v>
      </c>
      <c r="B45" s="121">
        <v>1044</v>
      </c>
      <c r="C45" s="121" t="s">
        <v>44</v>
      </c>
      <c r="D45" s="121">
        <v>1044</v>
      </c>
      <c r="E45" s="121">
        <v>0</v>
      </c>
      <c r="F45" s="121">
        <v>5525.2</v>
      </c>
      <c r="G45" s="121">
        <v>5724.5</v>
      </c>
      <c r="H45" s="121">
        <v>1100869.1200000001</v>
      </c>
      <c r="I45" s="121">
        <v>1124825</v>
      </c>
      <c r="J45" s="121">
        <v>1082764.3</v>
      </c>
      <c r="K45" s="121">
        <v>605533.31000000006</v>
      </c>
      <c r="L45" s="121">
        <v>109.59</v>
      </c>
    </row>
    <row r="46" spans="1:12" x14ac:dyDescent="0.2">
      <c r="A46" s="276">
        <v>47</v>
      </c>
      <c r="B46" s="121">
        <v>1053</v>
      </c>
      <c r="C46" s="121" t="s">
        <v>45</v>
      </c>
      <c r="D46" s="121">
        <v>1053</v>
      </c>
      <c r="E46" s="121">
        <v>0</v>
      </c>
      <c r="F46" s="121">
        <v>16139.5</v>
      </c>
      <c r="G46" s="121">
        <v>14904.2</v>
      </c>
      <c r="H46" s="121">
        <v>14984421.050000001</v>
      </c>
      <c r="I46" s="121">
        <v>15970868.6</v>
      </c>
      <c r="J46" s="121">
        <v>10115573.42</v>
      </c>
      <c r="K46" s="121">
        <v>16834220.940000001</v>
      </c>
      <c r="L46" s="121">
        <v>1043.04</v>
      </c>
    </row>
    <row r="47" spans="1:12" x14ac:dyDescent="0.2">
      <c r="A47" s="276">
        <v>48</v>
      </c>
      <c r="B47" s="121">
        <v>1062</v>
      </c>
      <c r="C47" s="121" t="s">
        <v>46</v>
      </c>
      <c r="D47" s="121">
        <v>1062</v>
      </c>
      <c r="E47" s="121">
        <v>0</v>
      </c>
      <c r="F47" s="121">
        <v>1174.2</v>
      </c>
      <c r="G47" s="121">
        <v>1352.3</v>
      </c>
      <c r="H47" s="121">
        <v>674536.55</v>
      </c>
      <c r="I47" s="121">
        <v>686382.95</v>
      </c>
      <c r="J47" s="121">
        <v>505641.14</v>
      </c>
      <c r="K47" s="121">
        <v>699141.21</v>
      </c>
      <c r="L47" s="121">
        <v>595.41999999999996</v>
      </c>
    </row>
    <row r="48" spans="1:12" x14ac:dyDescent="0.2">
      <c r="A48" s="276">
        <v>49</v>
      </c>
      <c r="B48" s="121">
        <v>1071</v>
      </c>
      <c r="C48" s="121" t="s">
        <v>47</v>
      </c>
      <c r="D48" s="121">
        <v>1071</v>
      </c>
      <c r="E48" s="121">
        <v>0</v>
      </c>
      <c r="F48" s="121">
        <v>1330.5</v>
      </c>
      <c r="G48" s="121">
        <v>1258.0999999999999</v>
      </c>
      <c r="H48" s="121">
        <v>594693.68999999994</v>
      </c>
      <c r="I48" s="121">
        <v>649470.29</v>
      </c>
      <c r="J48" s="121">
        <v>862335.05</v>
      </c>
      <c r="K48" s="121">
        <v>1252633.93</v>
      </c>
      <c r="L48" s="121">
        <v>941.48</v>
      </c>
    </row>
    <row r="49" spans="1:12" x14ac:dyDescent="0.2">
      <c r="A49" s="276">
        <v>50</v>
      </c>
      <c r="B49" s="121">
        <v>1089</v>
      </c>
      <c r="C49" s="121" t="s">
        <v>48</v>
      </c>
      <c r="D49" s="121">
        <v>1089</v>
      </c>
      <c r="E49" s="121">
        <v>0</v>
      </c>
      <c r="F49" s="121">
        <v>420.9</v>
      </c>
      <c r="G49" s="121">
        <v>399.8</v>
      </c>
      <c r="H49" s="121">
        <v>300022.49</v>
      </c>
      <c r="I49" s="121">
        <v>304498.49</v>
      </c>
      <c r="J49" s="121">
        <v>377199.92</v>
      </c>
      <c r="K49" s="121">
        <v>583238.15</v>
      </c>
      <c r="L49" s="121">
        <v>1385.69</v>
      </c>
    </row>
    <row r="50" spans="1:12" x14ac:dyDescent="0.2">
      <c r="A50" s="276">
        <v>51</v>
      </c>
      <c r="B50" s="121">
        <v>1080</v>
      </c>
      <c r="C50" s="121" t="s">
        <v>327</v>
      </c>
      <c r="D50" s="121">
        <v>1080</v>
      </c>
      <c r="E50" s="121">
        <v>0</v>
      </c>
      <c r="F50" s="121">
        <v>467.3</v>
      </c>
      <c r="G50" s="121">
        <v>456.1</v>
      </c>
      <c r="H50" s="121">
        <v>121953.83</v>
      </c>
      <c r="I50" s="121">
        <v>132310.73000000001</v>
      </c>
      <c r="J50" s="121">
        <v>176842.35</v>
      </c>
      <c r="K50" s="121">
        <v>195891.9</v>
      </c>
      <c r="L50" s="121">
        <v>419.2</v>
      </c>
    </row>
    <row r="51" spans="1:12" x14ac:dyDescent="0.2">
      <c r="A51" s="276">
        <v>52</v>
      </c>
      <c r="B51" s="121">
        <v>1082</v>
      </c>
      <c r="C51" s="121" t="s">
        <v>296</v>
      </c>
      <c r="D51" s="121">
        <v>1082</v>
      </c>
      <c r="E51" s="121">
        <v>0</v>
      </c>
      <c r="F51" s="121">
        <v>1472.6</v>
      </c>
      <c r="G51" s="121">
        <v>1526.3</v>
      </c>
      <c r="H51" s="121">
        <v>684275.22</v>
      </c>
      <c r="I51" s="121">
        <v>745319.73</v>
      </c>
      <c r="J51" s="121">
        <v>725919.66</v>
      </c>
      <c r="K51" s="121">
        <v>1351149.25</v>
      </c>
      <c r="L51" s="121">
        <v>917.53</v>
      </c>
    </row>
    <row r="52" spans="1:12" x14ac:dyDescent="0.2">
      <c r="A52" s="276">
        <v>53</v>
      </c>
      <c r="B52" s="121">
        <v>1093</v>
      </c>
      <c r="C52" s="121" t="s">
        <v>49</v>
      </c>
      <c r="D52" s="121">
        <v>1093</v>
      </c>
      <c r="E52" s="121">
        <v>0</v>
      </c>
      <c r="F52" s="121">
        <v>632.4</v>
      </c>
      <c r="G52" s="121">
        <v>643.20000000000005</v>
      </c>
      <c r="H52" s="121">
        <v>340194.42</v>
      </c>
      <c r="I52" s="121">
        <v>347377.84</v>
      </c>
      <c r="J52" s="121">
        <v>372057.18</v>
      </c>
      <c r="K52" s="121">
        <v>345340.13</v>
      </c>
      <c r="L52" s="121">
        <v>546.08000000000004</v>
      </c>
    </row>
    <row r="53" spans="1:12" x14ac:dyDescent="0.2">
      <c r="A53" s="276">
        <v>54</v>
      </c>
      <c r="B53" s="121">
        <v>1079</v>
      </c>
      <c r="C53" s="121" t="s">
        <v>50</v>
      </c>
      <c r="D53" s="121">
        <v>1079</v>
      </c>
      <c r="E53" s="121">
        <v>0</v>
      </c>
      <c r="F53" s="121">
        <v>811.5</v>
      </c>
      <c r="G53" s="121">
        <v>1196.2</v>
      </c>
      <c r="H53" s="121" t="s">
        <v>360</v>
      </c>
      <c r="I53" s="121" t="s">
        <v>360</v>
      </c>
      <c r="J53" s="121">
        <v>306363.74</v>
      </c>
      <c r="K53" s="277">
        <v>-168217.72</v>
      </c>
      <c r="L53" s="277">
        <v>-207.29</v>
      </c>
    </row>
    <row r="54" spans="1:12" x14ac:dyDescent="0.2">
      <c r="A54" s="276">
        <v>55</v>
      </c>
      <c r="B54" s="121">
        <v>1095</v>
      </c>
      <c r="C54" s="121" t="s">
        <v>51</v>
      </c>
      <c r="D54" s="121">
        <v>1095</v>
      </c>
      <c r="E54" s="121">
        <v>0</v>
      </c>
      <c r="F54" s="121">
        <v>759.4</v>
      </c>
      <c r="G54" s="121">
        <v>750.4</v>
      </c>
      <c r="H54" s="121">
        <v>250402.57</v>
      </c>
      <c r="I54" s="121">
        <v>258969.11</v>
      </c>
      <c r="J54" s="121">
        <v>354583.96</v>
      </c>
      <c r="K54" s="121">
        <v>118576.15</v>
      </c>
      <c r="L54" s="121">
        <v>156.13999999999999</v>
      </c>
    </row>
    <row r="55" spans="1:12" x14ac:dyDescent="0.2">
      <c r="A55" s="276">
        <v>56</v>
      </c>
      <c r="B55" s="121">
        <v>4772</v>
      </c>
      <c r="C55" s="121" t="s">
        <v>52</v>
      </c>
      <c r="D55" s="121">
        <v>4772</v>
      </c>
      <c r="E55" s="121">
        <v>0</v>
      </c>
      <c r="F55" s="121">
        <v>782.8</v>
      </c>
      <c r="G55" s="121">
        <v>723.3</v>
      </c>
      <c r="H55" s="121">
        <v>748151</v>
      </c>
      <c r="I55" s="121">
        <v>786444.3</v>
      </c>
      <c r="J55" s="121">
        <v>561956.44999999995</v>
      </c>
      <c r="K55" s="121">
        <v>652745.63</v>
      </c>
      <c r="L55" s="121">
        <v>833.86</v>
      </c>
    </row>
    <row r="56" spans="1:12" x14ac:dyDescent="0.2">
      <c r="A56" s="276">
        <v>57</v>
      </c>
      <c r="B56" s="121">
        <v>1107</v>
      </c>
      <c r="C56" s="121" t="s">
        <v>53</v>
      </c>
      <c r="D56" s="121">
        <v>1107</v>
      </c>
      <c r="E56" s="121">
        <v>0</v>
      </c>
      <c r="F56" s="121">
        <v>1310.3</v>
      </c>
      <c r="G56" s="121">
        <v>1259.3</v>
      </c>
      <c r="H56" s="121">
        <v>25212.46</v>
      </c>
      <c r="I56" s="121">
        <v>25426.36</v>
      </c>
      <c r="J56" s="121">
        <v>426099.69</v>
      </c>
      <c r="K56" s="121">
        <v>1020555.8</v>
      </c>
      <c r="L56" s="121">
        <v>778.87</v>
      </c>
    </row>
    <row r="57" spans="1:12" x14ac:dyDescent="0.2">
      <c r="A57" s="276">
        <v>58</v>
      </c>
      <c r="B57" s="121">
        <v>1116</v>
      </c>
      <c r="C57" s="121" t="s">
        <v>54</v>
      </c>
      <c r="D57" s="121">
        <v>1116</v>
      </c>
      <c r="E57" s="121">
        <v>0</v>
      </c>
      <c r="F57" s="121">
        <v>1469.4</v>
      </c>
      <c r="G57" s="121">
        <v>1426</v>
      </c>
      <c r="H57" s="121">
        <v>797929.77</v>
      </c>
      <c r="I57" s="121">
        <v>829965.56</v>
      </c>
      <c r="J57" s="121">
        <v>953926.2</v>
      </c>
      <c r="K57" s="121">
        <v>348738.85</v>
      </c>
      <c r="L57" s="121">
        <v>237.33</v>
      </c>
    </row>
    <row r="58" spans="1:12" x14ac:dyDescent="0.2">
      <c r="A58" s="276">
        <v>59</v>
      </c>
      <c r="B58" s="121">
        <v>1134</v>
      </c>
      <c r="C58" s="121" t="s">
        <v>55</v>
      </c>
      <c r="D58" s="121">
        <v>1134</v>
      </c>
      <c r="E58" s="121">
        <v>0</v>
      </c>
      <c r="F58" s="121">
        <v>278.2</v>
      </c>
      <c r="G58" s="121">
        <v>163.80000000000001</v>
      </c>
      <c r="H58" s="121">
        <v>230579.93</v>
      </c>
      <c r="I58" s="121">
        <v>262695.93</v>
      </c>
      <c r="J58" s="121">
        <v>136998.25</v>
      </c>
      <c r="K58" s="121">
        <v>706733.27</v>
      </c>
      <c r="L58" s="121">
        <v>2540.38</v>
      </c>
    </row>
    <row r="59" spans="1:12" x14ac:dyDescent="0.2">
      <c r="A59" s="276">
        <v>60</v>
      </c>
      <c r="B59" s="121">
        <v>1152</v>
      </c>
      <c r="C59" s="121" t="s">
        <v>56</v>
      </c>
      <c r="D59" s="121">
        <v>1152</v>
      </c>
      <c r="E59" s="121">
        <v>0</v>
      </c>
      <c r="F59" s="121">
        <v>1039.3</v>
      </c>
      <c r="G59" s="121">
        <v>1167.0999999999999</v>
      </c>
      <c r="H59" s="121">
        <v>430351.45</v>
      </c>
      <c r="I59" s="121">
        <v>486594.19</v>
      </c>
      <c r="J59" s="121">
        <v>496535.3</v>
      </c>
      <c r="K59" s="121">
        <v>996964.82</v>
      </c>
      <c r="L59" s="121">
        <v>959.27</v>
      </c>
    </row>
    <row r="60" spans="1:12" x14ac:dyDescent="0.2">
      <c r="A60" s="276">
        <v>61</v>
      </c>
      <c r="B60" s="121">
        <v>1197</v>
      </c>
      <c r="C60" s="121" t="s">
        <v>57</v>
      </c>
      <c r="D60" s="121">
        <v>1197</v>
      </c>
      <c r="E60" s="121">
        <v>0</v>
      </c>
      <c r="F60" s="121">
        <v>958.7</v>
      </c>
      <c r="G60" s="121">
        <v>1005.6</v>
      </c>
      <c r="H60" s="121">
        <v>900144.85</v>
      </c>
      <c r="I60" s="121">
        <v>921568.2</v>
      </c>
      <c r="J60" s="121">
        <v>378160.42</v>
      </c>
      <c r="K60" s="121">
        <v>992981.97</v>
      </c>
      <c r="L60" s="121">
        <v>1035.76</v>
      </c>
    </row>
    <row r="61" spans="1:12" x14ac:dyDescent="0.2">
      <c r="A61" s="276">
        <v>62</v>
      </c>
      <c r="B61" s="121">
        <v>1206</v>
      </c>
      <c r="C61" s="121" t="s">
        <v>58</v>
      </c>
      <c r="D61" s="121">
        <v>1206</v>
      </c>
      <c r="E61" s="121">
        <v>0</v>
      </c>
      <c r="F61" s="121">
        <v>975.6</v>
      </c>
      <c r="G61" s="121">
        <v>939</v>
      </c>
      <c r="H61" s="121">
        <v>501102.92</v>
      </c>
      <c r="I61" s="121">
        <v>511235.1</v>
      </c>
      <c r="J61" s="121">
        <v>743775.14</v>
      </c>
      <c r="K61" s="121">
        <v>173606.7</v>
      </c>
      <c r="L61" s="121">
        <v>177.95</v>
      </c>
    </row>
    <row r="62" spans="1:12" x14ac:dyDescent="0.2">
      <c r="A62" s="276">
        <v>63</v>
      </c>
      <c r="B62" s="121">
        <v>1211</v>
      </c>
      <c r="C62" s="121" t="s">
        <v>59</v>
      </c>
      <c r="D62" s="121">
        <v>1211</v>
      </c>
      <c r="E62" s="121">
        <v>0</v>
      </c>
      <c r="F62" s="121">
        <v>1429.1</v>
      </c>
      <c r="G62" s="121">
        <v>1273.5</v>
      </c>
      <c r="H62" s="121">
        <v>750565.85</v>
      </c>
      <c r="I62" s="121">
        <v>779159.41</v>
      </c>
      <c r="J62" s="121">
        <v>590173.35</v>
      </c>
      <c r="K62" s="121">
        <v>512403.99</v>
      </c>
      <c r="L62" s="121">
        <v>358.55</v>
      </c>
    </row>
    <row r="63" spans="1:12" x14ac:dyDescent="0.2">
      <c r="A63" s="276">
        <v>64</v>
      </c>
      <c r="B63" s="121">
        <v>1215</v>
      </c>
      <c r="C63" s="121" t="s">
        <v>60</v>
      </c>
      <c r="D63" s="121">
        <v>1215</v>
      </c>
      <c r="E63" s="121">
        <v>0</v>
      </c>
      <c r="F63" s="121">
        <v>280.60000000000002</v>
      </c>
      <c r="G63" s="121">
        <v>273</v>
      </c>
      <c r="H63" s="121">
        <v>200632.66</v>
      </c>
      <c r="I63" s="121">
        <v>203585.46</v>
      </c>
      <c r="J63" s="121">
        <v>157112.62</v>
      </c>
      <c r="K63" s="121">
        <v>70312.37</v>
      </c>
      <c r="L63" s="121">
        <v>250.58</v>
      </c>
    </row>
    <row r="64" spans="1:12" x14ac:dyDescent="0.2">
      <c r="A64" s="276">
        <v>65</v>
      </c>
      <c r="B64" s="121">
        <v>1218</v>
      </c>
      <c r="C64" s="121" t="s">
        <v>61</v>
      </c>
      <c r="D64" s="121">
        <v>1218</v>
      </c>
      <c r="E64" s="121">
        <v>0</v>
      </c>
      <c r="F64" s="121">
        <v>265</v>
      </c>
      <c r="G64" s="121">
        <v>51</v>
      </c>
      <c r="H64" s="121">
        <v>274921.64</v>
      </c>
      <c r="I64" s="121">
        <v>284388.37</v>
      </c>
      <c r="J64" s="121">
        <v>198529.72</v>
      </c>
      <c r="K64" s="121">
        <v>495191.16</v>
      </c>
      <c r="L64" s="121">
        <v>1868.65</v>
      </c>
    </row>
    <row r="65" spans="1:12" x14ac:dyDescent="0.2">
      <c r="A65" s="276">
        <v>66</v>
      </c>
      <c r="B65" s="121">
        <v>2763</v>
      </c>
      <c r="C65" s="121" t="s">
        <v>62</v>
      </c>
      <c r="D65" s="121">
        <v>2763</v>
      </c>
      <c r="E65" s="121">
        <v>0</v>
      </c>
      <c r="F65" s="121">
        <v>628</v>
      </c>
      <c r="G65" s="121">
        <v>1737</v>
      </c>
      <c r="H65" s="121">
        <v>351164.04</v>
      </c>
      <c r="I65" s="121">
        <v>392249.53</v>
      </c>
      <c r="J65" s="121">
        <v>327381.23</v>
      </c>
      <c r="K65" s="121">
        <v>324811.53000000003</v>
      </c>
      <c r="L65" s="121">
        <v>517.22</v>
      </c>
    </row>
    <row r="66" spans="1:12" x14ac:dyDescent="0.2">
      <c r="A66" s="276">
        <v>67</v>
      </c>
      <c r="B66" s="121">
        <v>1221</v>
      </c>
      <c r="C66" s="121" t="s">
        <v>328</v>
      </c>
      <c r="D66" s="121">
        <v>1221</v>
      </c>
      <c r="E66" s="121">
        <v>0</v>
      </c>
      <c r="F66" s="121">
        <v>3035.9</v>
      </c>
      <c r="G66" s="121">
        <v>2989</v>
      </c>
      <c r="H66" s="121">
        <v>1409317.64</v>
      </c>
      <c r="I66" s="121">
        <v>1432087.79</v>
      </c>
      <c r="J66" s="121">
        <v>1175033.46</v>
      </c>
      <c r="K66" s="121">
        <v>514612.47999999998</v>
      </c>
      <c r="L66" s="121">
        <v>169.51</v>
      </c>
    </row>
    <row r="67" spans="1:12" x14ac:dyDescent="0.2">
      <c r="A67" s="276">
        <v>68</v>
      </c>
      <c r="B67" s="121">
        <v>1233</v>
      </c>
      <c r="C67" s="121" t="s">
        <v>63</v>
      </c>
      <c r="D67" s="121">
        <v>1233</v>
      </c>
      <c r="E67" s="121">
        <v>0</v>
      </c>
      <c r="F67" s="121">
        <v>1159.2</v>
      </c>
      <c r="G67" s="121">
        <v>1401.4</v>
      </c>
      <c r="H67" s="121">
        <v>458548.24</v>
      </c>
      <c r="I67" s="121">
        <v>528237.57999999996</v>
      </c>
      <c r="J67" s="121">
        <v>396859.81</v>
      </c>
      <c r="K67" s="121">
        <v>1424488.93</v>
      </c>
      <c r="L67" s="121">
        <v>1228.8599999999999</v>
      </c>
    </row>
    <row r="68" spans="1:12" x14ac:dyDescent="0.2">
      <c r="A68" s="276">
        <v>69</v>
      </c>
      <c r="B68" s="121">
        <v>1278</v>
      </c>
      <c r="C68" s="121" t="s">
        <v>64</v>
      </c>
      <c r="D68" s="121">
        <v>1278</v>
      </c>
      <c r="E68" s="121">
        <v>0</v>
      </c>
      <c r="F68" s="121">
        <v>3558.4</v>
      </c>
      <c r="G68" s="121">
        <v>3168.4</v>
      </c>
      <c r="H68" s="121">
        <v>980296.86</v>
      </c>
      <c r="I68" s="121">
        <v>1010849.74</v>
      </c>
      <c r="J68" s="121">
        <v>923821.02</v>
      </c>
      <c r="K68" s="121">
        <v>1073261.29</v>
      </c>
      <c r="L68" s="121">
        <v>301.61</v>
      </c>
    </row>
    <row r="69" spans="1:12" x14ac:dyDescent="0.2">
      <c r="A69" s="276">
        <v>70</v>
      </c>
      <c r="B69" s="121">
        <v>1332</v>
      </c>
      <c r="C69" s="121" t="s">
        <v>65</v>
      </c>
      <c r="D69" s="121">
        <v>1332</v>
      </c>
      <c r="E69" s="121">
        <v>0</v>
      </c>
      <c r="F69" s="121">
        <v>710.6</v>
      </c>
      <c r="G69" s="121">
        <v>655.1</v>
      </c>
      <c r="H69" s="121">
        <v>145577.06</v>
      </c>
      <c r="I69" s="121">
        <v>151200.89000000001</v>
      </c>
      <c r="J69" s="121">
        <v>308448.90000000002</v>
      </c>
      <c r="K69" s="121">
        <v>213277.94</v>
      </c>
      <c r="L69" s="121">
        <v>300.14</v>
      </c>
    </row>
    <row r="70" spans="1:12" x14ac:dyDescent="0.2">
      <c r="A70" s="276">
        <v>71</v>
      </c>
      <c r="B70" s="121">
        <v>1337</v>
      </c>
      <c r="C70" s="121" t="s">
        <v>329</v>
      </c>
      <c r="D70" s="121">
        <v>1337</v>
      </c>
      <c r="E70" s="121">
        <v>0</v>
      </c>
      <c r="F70" s="121">
        <v>5075.2</v>
      </c>
      <c r="G70" s="121">
        <v>5445.2</v>
      </c>
      <c r="H70" s="121">
        <v>4392925.8099999996</v>
      </c>
      <c r="I70" s="121">
        <v>4746758.09</v>
      </c>
      <c r="J70" s="121">
        <v>2242213.17</v>
      </c>
      <c r="K70" s="121">
        <v>7954753.1799999997</v>
      </c>
      <c r="L70" s="121">
        <v>1567.38</v>
      </c>
    </row>
    <row r="71" spans="1:12" x14ac:dyDescent="0.2">
      <c r="A71" s="276">
        <v>72</v>
      </c>
      <c r="B71" s="121">
        <v>1350</v>
      </c>
      <c r="C71" s="121" t="s">
        <v>66</v>
      </c>
      <c r="D71" s="121">
        <v>1350</v>
      </c>
      <c r="E71" s="121">
        <v>0</v>
      </c>
      <c r="F71" s="121">
        <v>441.7</v>
      </c>
      <c r="G71" s="121">
        <v>375.2</v>
      </c>
      <c r="H71" s="121">
        <v>426676.55</v>
      </c>
      <c r="I71" s="121">
        <v>428305.97</v>
      </c>
      <c r="J71" s="121">
        <v>325328.71000000002</v>
      </c>
      <c r="K71" s="121">
        <v>450246.87</v>
      </c>
      <c r="L71" s="121">
        <v>1019.35</v>
      </c>
    </row>
    <row r="72" spans="1:12" x14ac:dyDescent="0.2">
      <c r="A72" s="276">
        <v>73</v>
      </c>
      <c r="B72" s="121">
        <v>1359</v>
      </c>
      <c r="C72" s="121" t="s">
        <v>330</v>
      </c>
      <c r="D72" s="121">
        <v>1359</v>
      </c>
      <c r="E72" s="121">
        <v>0</v>
      </c>
      <c r="F72" s="121">
        <v>454.9</v>
      </c>
      <c r="G72" s="121">
        <v>345.1</v>
      </c>
      <c r="H72" s="121">
        <v>251644.83</v>
      </c>
      <c r="I72" s="121">
        <v>253171.31</v>
      </c>
      <c r="J72" s="121">
        <v>341778.27</v>
      </c>
      <c r="K72" s="121">
        <v>106938.71</v>
      </c>
      <c r="L72" s="121">
        <v>235.08</v>
      </c>
    </row>
    <row r="73" spans="1:12" x14ac:dyDescent="0.2">
      <c r="A73" s="276">
        <v>74</v>
      </c>
      <c r="B73" s="121">
        <v>1368</v>
      </c>
      <c r="C73" s="121" t="s">
        <v>67</v>
      </c>
      <c r="D73" s="121">
        <v>1368</v>
      </c>
      <c r="E73" s="121">
        <v>0</v>
      </c>
      <c r="F73" s="121">
        <v>757.2</v>
      </c>
      <c r="G73" s="121">
        <v>641</v>
      </c>
      <c r="H73" s="121">
        <v>223771.84</v>
      </c>
      <c r="I73" s="121">
        <v>265265.86</v>
      </c>
      <c r="J73" s="121">
        <v>279234.34999999998</v>
      </c>
      <c r="K73" s="121">
        <v>1477934.7</v>
      </c>
      <c r="L73" s="121">
        <v>1951.84</v>
      </c>
    </row>
    <row r="74" spans="1:12" x14ac:dyDescent="0.2">
      <c r="A74" s="276">
        <v>75</v>
      </c>
      <c r="B74" s="121">
        <v>1413</v>
      </c>
      <c r="C74" s="121" t="s">
        <v>68</v>
      </c>
      <c r="D74" s="121">
        <v>1413</v>
      </c>
      <c r="E74" s="121">
        <v>0</v>
      </c>
      <c r="F74" s="121">
        <v>435</v>
      </c>
      <c r="G74" s="121">
        <v>412</v>
      </c>
      <c r="H74" s="121">
        <v>225725.13</v>
      </c>
      <c r="I74" s="121">
        <v>231445.76000000001</v>
      </c>
      <c r="J74" s="121">
        <v>202311.48</v>
      </c>
      <c r="K74" s="121">
        <v>120695.61</v>
      </c>
      <c r="L74" s="121">
        <v>277.45999999999998</v>
      </c>
    </row>
    <row r="75" spans="1:12" x14ac:dyDescent="0.2">
      <c r="A75" s="276">
        <v>76</v>
      </c>
      <c r="B75" s="121">
        <v>1431</v>
      </c>
      <c r="C75" s="121" t="s">
        <v>69</v>
      </c>
      <c r="D75" s="121">
        <v>1431</v>
      </c>
      <c r="E75" s="121">
        <v>0</v>
      </c>
      <c r="F75" s="121">
        <v>376.2</v>
      </c>
      <c r="G75" s="121">
        <v>382.9</v>
      </c>
      <c r="H75" s="121">
        <v>140190.93</v>
      </c>
      <c r="I75" s="121">
        <v>193460.66</v>
      </c>
      <c r="J75" s="121">
        <v>346741</v>
      </c>
      <c r="K75" s="121">
        <v>783192.22</v>
      </c>
      <c r="L75" s="121">
        <v>2081.85</v>
      </c>
    </row>
    <row r="76" spans="1:12" x14ac:dyDescent="0.2">
      <c r="A76" s="276">
        <v>77</v>
      </c>
      <c r="B76" s="121">
        <v>1476</v>
      </c>
      <c r="C76" s="121" t="s">
        <v>70</v>
      </c>
      <c r="D76" s="121">
        <v>1476</v>
      </c>
      <c r="E76" s="121">
        <v>0</v>
      </c>
      <c r="F76" s="121">
        <v>8632.4</v>
      </c>
      <c r="G76" s="121">
        <v>8016.8</v>
      </c>
      <c r="H76" s="121">
        <v>2006252.15</v>
      </c>
      <c r="I76" s="121">
        <v>2045884.13</v>
      </c>
      <c r="J76" s="121">
        <v>2132817.29</v>
      </c>
      <c r="K76" s="121">
        <v>1825077.39</v>
      </c>
      <c r="L76" s="121">
        <v>211.42</v>
      </c>
    </row>
    <row r="77" spans="1:12" x14ac:dyDescent="0.2">
      <c r="A77" s="276">
        <v>78</v>
      </c>
      <c r="B77" s="121">
        <v>1503</v>
      </c>
      <c r="C77" s="121" t="s">
        <v>71</v>
      </c>
      <c r="D77" s="121">
        <v>1503</v>
      </c>
      <c r="E77" s="121">
        <v>0</v>
      </c>
      <c r="F77" s="121">
        <v>1369.4</v>
      </c>
      <c r="G77" s="121">
        <v>1315.1</v>
      </c>
      <c r="H77" s="121">
        <v>3155341.2</v>
      </c>
      <c r="I77" s="121">
        <v>3745580.31</v>
      </c>
      <c r="J77" s="121">
        <v>711206.34</v>
      </c>
      <c r="K77" s="121">
        <v>3702126.11</v>
      </c>
      <c r="L77" s="121">
        <v>2703.47</v>
      </c>
    </row>
    <row r="78" spans="1:12" x14ac:dyDescent="0.2">
      <c r="A78" s="276">
        <v>79</v>
      </c>
      <c r="B78" s="121">
        <v>1576</v>
      </c>
      <c r="C78" s="121" t="s">
        <v>72</v>
      </c>
      <c r="D78" s="121">
        <v>1576</v>
      </c>
      <c r="E78" s="121">
        <v>0</v>
      </c>
      <c r="F78" s="121">
        <v>3501.5</v>
      </c>
      <c r="G78" s="121">
        <v>3552.5</v>
      </c>
      <c r="H78" s="121">
        <v>666643.09</v>
      </c>
      <c r="I78" s="121">
        <v>670756</v>
      </c>
      <c r="J78" s="121">
        <v>1192731.92</v>
      </c>
      <c r="K78" s="121">
        <v>1274601.22</v>
      </c>
      <c r="L78" s="121">
        <v>364.02</v>
      </c>
    </row>
    <row r="79" spans="1:12" x14ac:dyDescent="0.2">
      <c r="A79" s="276">
        <v>80</v>
      </c>
      <c r="B79" s="121">
        <v>1602</v>
      </c>
      <c r="C79" s="121" t="s">
        <v>73</v>
      </c>
      <c r="D79" s="121">
        <v>1602</v>
      </c>
      <c r="E79" s="121">
        <v>0</v>
      </c>
      <c r="F79" s="121">
        <v>442.1</v>
      </c>
      <c r="G79" s="121">
        <v>650.79999999999995</v>
      </c>
      <c r="H79" s="121">
        <v>365880.82</v>
      </c>
      <c r="I79" s="121">
        <v>367962.94</v>
      </c>
      <c r="J79" s="121">
        <v>245197.84</v>
      </c>
      <c r="K79" s="121">
        <v>283569.76</v>
      </c>
      <c r="L79" s="121">
        <v>641.41999999999996</v>
      </c>
    </row>
    <row r="80" spans="1:12" x14ac:dyDescent="0.2">
      <c r="A80" s="276">
        <v>81</v>
      </c>
      <c r="B80" s="121">
        <v>1611</v>
      </c>
      <c r="C80" s="121" t="s">
        <v>74</v>
      </c>
      <c r="D80" s="121">
        <v>1611</v>
      </c>
      <c r="E80" s="121">
        <v>0</v>
      </c>
      <c r="F80" s="121">
        <v>13786.1</v>
      </c>
      <c r="G80" s="121">
        <v>12822.3</v>
      </c>
      <c r="H80" s="121">
        <v>6924550.6799999997</v>
      </c>
      <c r="I80" s="121">
        <v>7726449.2300000004</v>
      </c>
      <c r="J80" s="121">
        <v>5563714.5899999999</v>
      </c>
      <c r="K80" s="121">
        <v>10189488.92</v>
      </c>
      <c r="L80" s="121">
        <v>739.11</v>
      </c>
    </row>
    <row r="81" spans="1:12" x14ac:dyDescent="0.2">
      <c r="A81" s="276">
        <v>82</v>
      </c>
      <c r="B81" s="121">
        <v>1619</v>
      </c>
      <c r="C81" s="121" t="s">
        <v>75</v>
      </c>
      <c r="D81" s="121">
        <v>1619</v>
      </c>
      <c r="E81" s="121">
        <v>0</v>
      </c>
      <c r="F81" s="121">
        <v>1117.9000000000001</v>
      </c>
      <c r="G81" s="121">
        <v>1197.2</v>
      </c>
      <c r="H81" s="121">
        <v>566155</v>
      </c>
      <c r="I81" s="121">
        <v>579018.31000000006</v>
      </c>
      <c r="J81" s="121">
        <v>518565.2</v>
      </c>
      <c r="K81" s="121">
        <v>914053.9</v>
      </c>
      <c r="L81" s="121">
        <v>817.65</v>
      </c>
    </row>
    <row r="82" spans="1:12" x14ac:dyDescent="0.2">
      <c r="A82" s="276">
        <v>83</v>
      </c>
      <c r="B82" s="121">
        <v>1638</v>
      </c>
      <c r="C82" s="121" t="s">
        <v>331</v>
      </c>
      <c r="D82" s="121">
        <v>1638</v>
      </c>
      <c r="E82" s="121">
        <v>0</v>
      </c>
      <c r="F82" s="121">
        <v>1508.6</v>
      </c>
      <c r="G82" s="121">
        <v>1598.1</v>
      </c>
      <c r="H82" s="121">
        <v>1235394.47</v>
      </c>
      <c r="I82" s="121">
        <v>1273656.99</v>
      </c>
      <c r="J82" s="121">
        <v>701736.88</v>
      </c>
      <c r="K82" s="121">
        <v>1307518.18</v>
      </c>
      <c r="L82" s="121">
        <v>866.71</v>
      </c>
    </row>
    <row r="83" spans="1:12" x14ac:dyDescent="0.2">
      <c r="A83" s="276">
        <v>84</v>
      </c>
      <c r="B83" s="121">
        <v>1675</v>
      </c>
      <c r="C83" s="121" t="s">
        <v>76</v>
      </c>
      <c r="D83" s="121">
        <v>1675</v>
      </c>
      <c r="E83" s="121">
        <v>0</v>
      </c>
      <c r="F83" s="121">
        <v>183</v>
      </c>
      <c r="G83" s="121">
        <v>128.6</v>
      </c>
      <c r="H83" s="121">
        <v>139583.16</v>
      </c>
      <c r="I83" s="121">
        <v>140922.54999999999</v>
      </c>
      <c r="J83" s="121">
        <v>80057.740000000005</v>
      </c>
      <c r="K83" s="121">
        <v>136377.57</v>
      </c>
      <c r="L83" s="121">
        <v>745.23</v>
      </c>
    </row>
    <row r="84" spans="1:12" x14ac:dyDescent="0.2">
      <c r="A84" s="276">
        <v>85</v>
      </c>
      <c r="B84" s="121">
        <v>1701</v>
      </c>
      <c r="C84" s="121" t="s">
        <v>77</v>
      </c>
      <c r="D84" s="121">
        <v>1701</v>
      </c>
      <c r="E84" s="121">
        <v>0</v>
      </c>
      <c r="F84" s="121">
        <v>1958.5</v>
      </c>
      <c r="G84" s="121">
        <v>2119.8000000000002</v>
      </c>
      <c r="H84" s="121">
        <v>501123.36</v>
      </c>
      <c r="I84" s="121">
        <v>515547.17</v>
      </c>
      <c r="J84" s="121">
        <v>517634.18</v>
      </c>
      <c r="K84" s="121">
        <v>14033.65</v>
      </c>
      <c r="L84" s="121">
        <v>7.17</v>
      </c>
    </row>
    <row r="85" spans="1:12" x14ac:dyDescent="0.2">
      <c r="A85" s="276">
        <v>86</v>
      </c>
      <c r="B85" s="121">
        <v>1719</v>
      </c>
      <c r="C85" s="121" t="s">
        <v>78</v>
      </c>
      <c r="D85" s="121">
        <v>1719</v>
      </c>
      <c r="E85" s="121">
        <v>0</v>
      </c>
      <c r="F85" s="121">
        <v>864.3</v>
      </c>
      <c r="G85" s="121">
        <v>936.4</v>
      </c>
      <c r="H85" s="121">
        <v>198432.08</v>
      </c>
      <c r="I85" s="121">
        <v>198981.88</v>
      </c>
      <c r="J85" s="121">
        <v>282368.64000000001</v>
      </c>
      <c r="K85" s="277">
        <v>-83119.009999999995</v>
      </c>
      <c r="L85" s="277">
        <v>-96.17</v>
      </c>
    </row>
    <row r="86" spans="1:12" x14ac:dyDescent="0.2">
      <c r="A86" s="276">
        <v>87</v>
      </c>
      <c r="B86" s="121">
        <v>1737</v>
      </c>
      <c r="C86" s="121" t="s">
        <v>332</v>
      </c>
      <c r="D86" s="121">
        <v>1737</v>
      </c>
      <c r="E86" s="121">
        <v>0</v>
      </c>
      <c r="F86" s="121">
        <v>30801.7</v>
      </c>
      <c r="G86" s="121">
        <v>28903.1</v>
      </c>
      <c r="H86" s="121">
        <v>20471528.609999999</v>
      </c>
      <c r="I86" s="121">
        <v>20821561.870000001</v>
      </c>
      <c r="J86" s="121">
        <v>10590730.52</v>
      </c>
      <c r="K86" s="121">
        <v>49947337.509999998</v>
      </c>
      <c r="L86" s="121">
        <v>1621.58</v>
      </c>
    </row>
    <row r="87" spans="1:12" x14ac:dyDescent="0.2">
      <c r="A87" s="276">
        <v>88</v>
      </c>
      <c r="B87" s="121">
        <v>1782</v>
      </c>
      <c r="C87" s="121" t="s">
        <v>79</v>
      </c>
      <c r="D87" s="121">
        <v>1782</v>
      </c>
      <c r="E87" s="121">
        <v>0</v>
      </c>
      <c r="F87" s="121">
        <v>87</v>
      </c>
      <c r="G87" s="121">
        <v>99</v>
      </c>
      <c r="H87" s="121" t="s">
        <v>360</v>
      </c>
      <c r="I87" s="121">
        <v>181.15</v>
      </c>
      <c r="J87" s="121">
        <v>99504.14</v>
      </c>
      <c r="K87" s="121">
        <v>536670.24</v>
      </c>
      <c r="L87" s="121">
        <v>6168.62</v>
      </c>
    </row>
    <row r="88" spans="1:12" x14ac:dyDescent="0.2">
      <c r="A88" s="276">
        <v>89</v>
      </c>
      <c r="B88" s="121">
        <v>1791</v>
      </c>
      <c r="C88" s="121" t="s">
        <v>80</v>
      </c>
      <c r="D88" s="121">
        <v>1791</v>
      </c>
      <c r="E88" s="121">
        <v>0</v>
      </c>
      <c r="F88" s="121">
        <v>872.5</v>
      </c>
      <c r="G88" s="121">
        <v>912.6</v>
      </c>
      <c r="H88" s="121">
        <v>500571.45</v>
      </c>
      <c r="I88" s="121">
        <v>509275.99</v>
      </c>
      <c r="J88" s="121">
        <v>506497.22</v>
      </c>
      <c r="K88" s="121">
        <v>184362.82</v>
      </c>
      <c r="L88" s="121">
        <v>211.3</v>
      </c>
    </row>
    <row r="89" spans="1:12" x14ac:dyDescent="0.2">
      <c r="A89" s="276">
        <v>90</v>
      </c>
      <c r="B89" s="121">
        <v>1863</v>
      </c>
      <c r="C89" s="121" t="s">
        <v>81</v>
      </c>
      <c r="D89" s="121">
        <v>1863</v>
      </c>
      <c r="E89" s="121">
        <v>0</v>
      </c>
      <c r="F89" s="121">
        <v>9996</v>
      </c>
      <c r="G89" s="121">
        <v>9732.1</v>
      </c>
      <c r="H89" s="121">
        <v>12520776.16</v>
      </c>
      <c r="I89" s="121">
        <v>13541533.880000001</v>
      </c>
      <c r="J89" s="121">
        <v>4529857.97</v>
      </c>
      <c r="K89" s="121">
        <v>18766848.350000001</v>
      </c>
      <c r="L89" s="121">
        <v>1877.44</v>
      </c>
    </row>
    <row r="90" spans="1:12" x14ac:dyDescent="0.2">
      <c r="A90" s="276">
        <v>91</v>
      </c>
      <c r="B90" s="121">
        <v>1908</v>
      </c>
      <c r="C90" s="121" t="s">
        <v>82</v>
      </c>
      <c r="D90" s="121">
        <v>1908</v>
      </c>
      <c r="E90" s="121">
        <v>0</v>
      </c>
      <c r="F90" s="121">
        <v>359.4</v>
      </c>
      <c r="G90" s="121">
        <v>384</v>
      </c>
      <c r="H90" s="121">
        <v>399937.02</v>
      </c>
      <c r="I90" s="121">
        <v>457237.88</v>
      </c>
      <c r="J90" s="121">
        <v>500419.06</v>
      </c>
      <c r="K90" s="121">
        <v>1730160.63</v>
      </c>
      <c r="L90" s="121">
        <v>4814.03</v>
      </c>
    </row>
    <row r="91" spans="1:12" x14ac:dyDescent="0.2">
      <c r="A91" s="276">
        <v>92</v>
      </c>
      <c r="B91" s="121">
        <v>1926</v>
      </c>
      <c r="C91" s="121" t="s">
        <v>83</v>
      </c>
      <c r="D91" s="121">
        <v>1926</v>
      </c>
      <c r="E91" s="121">
        <v>0</v>
      </c>
      <c r="F91" s="121">
        <v>490.3</v>
      </c>
      <c r="G91" s="121">
        <v>655.4</v>
      </c>
      <c r="H91" s="121">
        <v>304296.03000000003</v>
      </c>
      <c r="I91" s="121">
        <v>329453.58</v>
      </c>
      <c r="J91" s="121">
        <v>120445.18</v>
      </c>
      <c r="K91" s="121">
        <v>561034.73</v>
      </c>
      <c r="L91" s="121">
        <v>1144.27</v>
      </c>
    </row>
    <row r="92" spans="1:12" x14ac:dyDescent="0.2">
      <c r="A92" s="276">
        <v>93</v>
      </c>
      <c r="B92" s="121">
        <v>1944</v>
      </c>
      <c r="C92" s="121" t="s">
        <v>84</v>
      </c>
      <c r="D92" s="121">
        <v>1944</v>
      </c>
      <c r="E92" s="121">
        <v>0</v>
      </c>
      <c r="F92" s="121">
        <v>979.8</v>
      </c>
      <c r="G92" s="121">
        <v>980.7</v>
      </c>
      <c r="H92" s="121">
        <v>809825.88</v>
      </c>
      <c r="I92" s="121">
        <v>835871.78</v>
      </c>
      <c r="J92" s="121">
        <v>564354.80000000005</v>
      </c>
      <c r="K92" s="121">
        <v>1276081.75</v>
      </c>
      <c r="L92" s="121">
        <v>1302.3900000000001</v>
      </c>
    </row>
    <row r="93" spans="1:12" x14ac:dyDescent="0.2">
      <c r="A93" s="276">
        <v>94</v>
      </c>
      <c r="B93" s="121">
        <v>1953</v>
      </c>
      <c r="C93" s="121" t="s">
        <v>85</v>
      </c>
      <c r="D93" s="121">
        <v>1953</v>
      </c>
      <c r="E93" s="121">
        <v>0</v>
      </c>
      <c r="F93" s="121">
        <v>576.6</v>
      </c>
      <c r="G93" s="121">
        <v>620.6</v>
      </c>
      <c r="H93" s="121">
        <v>401073.85</v>
      </c>
      <c r="I93" s="121">
        <v>407125.39</v>
      </c>
      <c r="J93" s="121">
        <v>378240.11</v>
      </c>
      <c r="K93" s="121">
        <v>200022.14</v>
      </c>
      <c r="L93" s="121">
        <v>346.9</v>
      </c>
    </row>
    <row r="94" spans="1:12" x14ac:dyDescent="0.2">
      <c r="A94" s="276">
        <v>95</v>
      </c>
      <c r="B94" s="121">
        <v>1963</v>
      </c>
      <c r="C94" s="121" t="s">
        <v>86</v>
      </c>
      <c r="D94" s="121">
        <v>1963</v>
      </c>
      <c r="E94" s="121">
        <v>0</v>
      </c>
      <c r="F94" s="121">
        <v>534.5</v>
      </c>
      <c r="G94" s="121">
        <v>547.9</v>
      </c>
      <c r="H94" s="121">
        <v>325329.23</v>
      </c>
      <c r="I94" s="121">
        <v>336265.57</v>
      </c>
      <c r="J94" s="121">
        <v>275170.53000000003</v>
      </c>
      <c r="K94" s="121">
        <v>265041.25</v>
      </c>
      <c r="L94" s="121">
        <v>495.87</v>
      </c>
    </row>
    <row r="95" spans="1:12" x14ac:dyDescent="0.2">
      <c r="A95" s="276">
        <v>96</v>
      </c>
      <c r="B95" s="121">
        <v>3582</v>
      </c>
      <c r="C95" s="121" t="s">
        <v>87</v>
      </c>
      <c r="D95" s="121">
        <v>1968</v>
      </c>
      <c r="E95" s="121">
        <v>0</v>
      </c>
      <c r="F95" s="121">
        <v>511.5</v>
      </c>
      <c r="G95" s="121">
        <v>647.6</v>
      </c>
      <c r="H95" s="121">
        <v>850522.76</v>
      </c>
      <c r="I95" s="121">
        <v>867144.31</v>
      </c>
      <c r="J95" s="121">
        <v>315393.21000000002</v>
      </c>
      <c r="K95" s="121">
        <v>2395962.88</v>
      </c>
      <c r="L95" s="121">
        <v>4684.1899999999996</v>
      </c>
    </row>
    <row r="96" spans="1:12" x14ac:dyDescent="0.2">
      <c r="A96" s="276">
        <v>97</v>
      </c>
      <c r="B96" s="121">
        <v>3978</v>
      </c>
      <c r="C96" s="121" t="s">
        <v>88</v>
      </c>
      <c r="D96" s="121">
        <v>3978</v>
      </c>
      <c r="E96" s="121">
        <v>0</v>
      </c>
      <c r="F96" s="121">
        <v>542.1</v>
      </c>
      <c r="G96" s="121">
        <v>417</v>
      </c>
      <c r="H96" s="121">
        <v>174847.82</v>
      </c>
      <c r="I96" s="121">
        <v>190580.1</v>
      </c>
      <c r="J96" s="121">
        <v>320098.03999999998</v>
      </c>
      <c r="K96" s="121">
        <v>522973.34</v>
      </c>
      <c r="L96" s="121">
        <v>964.72</v>
      </c>
    </row>
    <row r="97" spans="1:12" x14ac:dyDescent="0.2">
      <c r="A97" s="276">
        <v>98</v>
      </c>
      <c r="B97" s="121">
        <v>6741</v>
      </c>
      <c r="C97" s="121" t="s">
        <v>89</v>
      </c>
      <c r="D97" s="121">
        <v>6741</v>
      </c>
      <c r="E97" s="121">
        <v>0</v>
      </c>
      <c r="F97" s="121">
        <v>844.4</v>
      </c>
      <c r="G97" s="121">
        <v>772</v>
      </c>
      <c r="H97" s="121">
        <v>514964.86</v>
      </c>
      <c r="I97" s="121">
        <v>515592.26</v>
      </c>
      <c r="J97" s="121">
        <v>509626.04</v>
      </c>
      <c r="K97" s="121">
        <v>693190.31</v>
      </c>
      <c r="L97" s="121">
        <v>820.93</v>
      </c>
    </row>
    <row r="98" spans="1:12" x14ac:dyDescent="0.2">
      <c r="A98" s="276">
        <v>99</v>
      </c>
      <c r="B98" s="121">
        <v>1970</v>
      </c>
      <c r="C98" s="121" t="s">
        <v>90</v>
      </c>
      <c r="D98" s="121">
        <v>1970</v>
      </c>
      <c r="E98" s="121">
        <v>0</v>
      </c>
      <c r="F98" s="121">
        <v>435.5</v>
      </c>
      <c r="G98" s="121">
        <v>430.1</v>
      </c>
      <c r="H98" s="121">
        <v>498962.07</v>
      </c>
      <c r="I98" s="121">
        <v>508421.07</v>
      </c>
      <c r="J98" s="121">
        <v>558440.39</v>
      </c>
      <c r="K98" s="121">
        <v>263185.95</v>
      </c>
      <c r="L98" s="121">
        <v>604.33000000000004</v>
      </c>
    </row>
    <row r="99" spans="1:12" x14ac:dyDescent="0.2">
      <c r="A99" s="276">
        <v>100</v>
      </c>
      <c r="B99" s="121">
        <v>1972</v>
      </c>
      <c r="C99" s="121" t="s">
        <v>91</v>
      </c>
      <c r="D99" s="121">
        <v>1972</v>
      </c>
      <c r="E99" s="121">
        <v>0</v>
      </c>
      <c r="F99" s="121">
        <v>301.3</v>
      </c>
      <c r="G99" s="121">
        <v>275.3</v>
      </c>
      <c r="H99" s="121">
        <v>437996.9</v>
      </c>
      <c r="I99" s="121">
        <v>463014.33</v>
      </c>
      <c r="J99" s="121">
        <v>249009.78</v>
      </c>
      <c r="K99" s="121">
        <v>964662.53</v>
      </c>
      <c r="L99" s="121">
        <v>3201.67</v>
      </c>
    </row>
    <row r="100" spans="1:12" x14ac:dyDescent="0.2">
      <c r="A100" s="276">
        <v>101</v>
      </c>
      <c r="B100" s="121">
        <v>1965</v>
      </c>
      <c r="C100" s="121" t="s">
        <v>92</v>
      </c>
      <c r="D100" s="121">
        <v>1965</v>
      </c>
      <c r="E100" s="121">
        <v>0</v>
      </c>
      <c r="F100" s="121">
        <v>554.29999999999995</v>
      </c>
      <c r="G100" s="121">
        <v>466</v>
      </c>
      <c r="H100" s="121">
        <v>555824.30000000005</v>
      </c>
      <c r="I100" s="121">
        <v>624445.02</v>
      </c>
      <c r="J100" s="121">
        <v>4321</v>
      </c>
      <c r="K100" s="121">
        <v>1849831.4</v>
      </c>
      <c r="L100" s="121">
        <v>3337.24</v>
      </c>
    </row>
    <row r="101" spans="1:12" ht="25.5" x14ac:dyDescent="0.2">
      <c r="A101" s="276">
        <v>102</v>
      </c>
      <c r="B101" s="121">
        <v>657</v>
      </c>
      <c r="C101" s="121" t="s">
        <v>333</v>
      </c>
      <c r="D101" s="121">
        <v>657</v>
      </c>
      <c r="E101" s="121">
        <v>0</v>
      </c>
      <c r="F101" s="121">
        <v>794.9</v>
      </c>
      <c r="G101" s="121">
        <v>927.7</v>
      </c>
      <c r="H101" s="121">
        <v>608710.37</v>
      </c>
      <c r="I101" s="121">
        <v>614574.15</v>
      </c>
      <c r="J101" s="121">
        <v>554578.15</v>
      </c>
      <c r="K101" s="121">
        <v>759308.4</v>
      </c>
      <c r="L101" s="121">
        <v>955.23</v>
      </c>
    </row>
    <row r="102" spans="1:12" x14ac:dyDescent="0.2">
      <c r="A102" s="276">
        <v>103</v>
      </c>
      <c r="B102" s="121">
        <v>1989</v>
      </c>
      <c r="C102" s="121" t="s">
        <v>93</v>
      </c>
      <c r="D102" s="121">
        <v>1989</v>
      </c>
      <c r="E102" s="121">
        <v>0</v>
      </c>
      <c r="F102" s="121">
        <v>392</v>
      </c>
      <c r="G102" s="121">
        <v>466</v>
      </c>
      <c r="H102" s="121" t="s">
        <v>360</v>
      </c>
      <c r="I102" s="121">
        <v>7545.88</v>
      </c>
      <c r="J102" s="121">
        <v>304394.98</v>
      </c>
      <c r="K102" s="121">
        <v>645266.26</v>
      </c>
      <c r="L102" s="121">
        <v>1646.09</v>
      </c>
    </row>
    <row r="103" spans="1:12" x14ac:dyDescent="0.2">
      <c r="A103" s="276">
        <v>104</v>
      </c>
      <c r="B103" s="121">
        <v>2007</v>
      </c>
      <c r="C103" s="121" t="s">
        <v>94</v>
      </c>
      <c r="D103" s="121">
        <v>2007</v>
      </c>
      <c r="E103" s="121">
        <v>0</v>
      </c>
      <c r="F103" s="121">
        <v>540.79999999999995</v>
      </c>
      <c r="G103" s="121">
        <v>482.9</v>
      </c>
      <c r="H103" s="121">
        <v>640230.65</v>
      </c>
      <c r="I103" s="121">
        <v>696003.5</v>
      </c>
      <c r="J103" s="121">
        <v>486787.36</v>
      </c>
      <c r="K103" s="121">
        <v>1511604.88</v>
      </c>
      <c r="L103" s="121">
        <v>2795.13</v>
      </c>
    </row>
    <row r="104" spans="1:12" x14ac:dyDescent="0.2">
      <c r="A104" s="276">
        <v>105</v>
      </c>
      <c r="B104" s="121">
        <v>2088</v>
      </c>
      <c r="C104" s="121" t="s">
        <v>95</v>
      </c>
      <c r="D104" s="121">
        <v>2088</v>
      </c>
      <c r="E104" s="121">
        <v>0</v>
      </c>
      <c r="F104" s="121">
        <v>642.29999999999995</v>
      </c>
      <c r="G104" s="121">
        <v>725.3</v>
      </c>
      <c r="H104" s="121">
        <v>506506.86</v>
      </c>
      <c r="I104" s="121">
        <v>525541.38</v>
      </c>
      <c r="J104" s="121">
        <v>600794.09</v>
      </c>
      <c r="K104" s="121">
        <v>513857.31</v>
      </c>
      <c r="L104" s="121">
        <v>800.03</v>
      </c>
    </row>
    <row r="105" spans="1:12" x14ac:dyDescent="0.2">
      <c r="A105" s="276">
        <v>106</v>
      </c>
      <c r="B105" s="121">
        <v>2097</v>
      </c>
      <c r="C105" s="121" t="s">
        <v>96</v>
      </c>
      <c r="D105" s="121">
        <v>2097</v>
      </c>
      <c r="E105" s="121">
        <v>0</v>
      </c>
      <c r="F105" s="121">
        <v>449.4</v>
      </c>
      <c r="G105" s="121">
        <v>389.5</v>
      </c>
      <c r="H105" s="121">
        <v>350438.41</v>
      </c>
      <c r="I105" s="121">
        <v>353881.96</v>
      </c>
      <c r="J105" s="121">
        <v>289781.76000000001</v>
      </c>
      <c r="K105" s="121">
        <v>417632.33</v>
      </c>
      <c r="L105" s="121">
        <v>929.31</v>
      </c>
    </row>
    <row r="106" spans="1:12" x14ac:dyDescent="0.2">
      <c r="A106" s="276">
        <v>107</v>
      </c>
      <c r="B106" s="121">
        <v>2113</v>
      </c>
      <c r="C106" s="121" t="s">
        <v>97</v>
      </c>
      <c r="D106" s="121">
        <v>2113</v>
      </c>
      <c r="E106" s="121">
        <v>0</v>
      </c>
      <c r="F106" s="121">
        <v>176.2</v>
      </c>
      <c r="G106" s="121">
        <v>198.1</v>
      </c>
      <c r="H106" s="121">
        <v>60304.66</v>
      </c>
      <c r="I106" s="121">
        <v>60635.17</v>
      </c>
      <c r="J106" s="121">
        <v>89165.36</v>
      </c>
      <c r="K106" s="121">
        <v>482433.64</v>
      </c>
      <c r="L106" s="121">
        <v>2737.99</v>
      </c>
    </row>
    <row r="107" spans="1:12" x14ac:dyDescent="0.2">
      <c r="A107" s="276">
        <v>108</v>
      </c>
      <c r="B107" s="121">
        <v>2124</v>
      </c>
      <c r="C107" s="121" t="s">
        <v>397</v>
      </c>
      <c r="D107" s="121">
        <v>2124</v>
      </c>
      <c r="E107" s="121">
        <v>0</v>
      </c>
      <c r="F107" s="121">
        <v>1168.0999999999999</v>
      </c>
      <c r="G107" s="121">
        <v>1106.0999999999999</v>
      </c>
      <c r="H107" s="121">
        <v>551219.39</v>
      </c>
      <c r="I107" s="121">
        <v>610764.34</v>
      </c>
      <c r="J107" s="121">
        <v>468658.02</v>
      </c>
      <c r="K107" s="121">
        <v>1034010.05</v>
      </c>
      <c r="L107" s="121">
        <v>885.21</v>
      </c>
    </row>
    <row r="108" spans="1:12" x14ac:dyDescent="0.2">
      <c r="A108" s="276">
        <v>109</v>
      </c>
      <c r="B108" s="121">
        <v>2151</v>
      </c>
      <c r="C108" s="121" t="s">
        <v>406</v>
      </c>
      <c r="D108" s="121">
        <v>2151</v>
      </c>
      <c r="E108" s="121">
        <v>0</v>
      </c>
      <c r="F108" s="121">
        <v>417</v>
      </c>
      <c r="G108" s="121">
        <v>357.4</v>
      </c>
      <c r="H108" s="121">
        <v>196179.79</v>
      </c>
      <c r="I108" s="121">
        <v>223747.09</v>
      </c>
      <c r="J108" s="121">
        <v>208444.29</v>
      </c>
      <c r="K108" s="121">
        <v>829333.54</v>
      </c>
      <c r="L108" s="121">
        <v>1988.81</v>
      </c>
    </row>
    <row r="109" spans="1:12" x14ac:dyDescent="0.2">
      <c r="A109" s="276">
        <v>110</v>
      </c>
      <c r="B109" s="121">
        <v>2169</v>
      </c>
      <c r="C109" s="121" t="s">
        <v>98</v>
      </c>
      <c r="D109" s="121">
        <v>2169</v>
      </c>
      <c r="E109" s="121">
        <v>0</v>
      </c>
      <c r="F109" s="121">
        <v>1525.8</v>
      </c>
      <c r="G109" s="121">
        <v>1443.3</v>
      </c>
      <c r="H109" s="121">
        <v>419986.03</v>
      </c>
      <c r="I109" s="121">
        <v>1480350.17</v>
      </c>
      <c r="J109" s="121">
        <v>904928.26</v>
      </c>
      <c r="K109" s="121">
        <v>3588430.04</v>
      </c>
      <c r="L109" s="121">
        <v>2351.84</v>
      </c>
    </row>
    <row r="110" spans="1:12" x14ac:dyDescent="0.2">
      <c r="A110" s="276">
        <v>111</v>
      </c>
      <c r="B110" s="121">
        <v>2295</v>
      </c>
      <c r="C110" s="121" t="s">
        <v>99</v>
      </c>
      <c r="D110" s="121">
        <v>2295</v>
      </c>
      <c r="E110" s="121">
        <v>0</v>
      </c>
      <c r="F110" s="121">
        <v>1055.7</v>
      </c>
      <c r="G110" s="121">
        <v>1056.7</v>
      </c>
      <c r="H110" s="121">
        <v>500556.98</v>
      </c>
      <c r="I110" s="121">
        <v>522869.69</v>
      </c>
      <c r="J110" s="121">
        <v>859679.22</v>
      </c>
      <c r="K110" s="121">
        <v>405840.18</v>
      </c>
      <c r="L110" s="121">
        <v>384.43</v>
      </c>
    </row>
    <row r="111" spans="1:12" x14ac:dyDescent="0.2">
      <c r="A111" s="276">
        <v>112</v>
      </c>
      <c r="B111" s="121">
        <v>2313</v>
      </c>
      <c r="C111" s="121" t="s">
        <v>100</v>
      </c>
      <c r="D111" s="121">
        <v>2313</v>
      </c>
      <c r="E111" s="121">
        <v>0</v>
      </c>
      <c r="F111" s="121">
        <v>3521.8</v>
      </c>
      <c r="G111" s="121">
        <v>3395.5</v>
      </c>
      <c r="H111" s="121">
        <v>1059842.22</v>
      </c>
      <c r="I111" s="121">
        <v>1194387.83</v>
      </c>
      <c r="J111" s="121">
        <v>1120719.6000000001</v>
      </c>
      <c r="K111" s="121">
        <v>2270954.4300000002</v>
      </c>
      <c r="L111" s="121">
        <v>644.83000000000004</v>
      </c>
    </row>
    <row r="112" spans="1:12" x14ac:dyDescent="0.2">
      <c r="A112" s="276">
        <v>113</v>
      </c>
      <c r="B112" s="121">
        <v>2322</v>
      </c>
      <c r="C112" s="121" t="s">
        <v>101</v>
      </c>
      <c r="D112" s="121">
        <v>2322</v>
      </c>
      <c r="E112" s="121">
        <v>0</v>
      </c>
      <c r="F112" s="121">
        <v>2064.6</v>
      </c>
      <c r="G112" s="121">
        <v>1729.1</v>
      </c>
      <c r="H112" s="121">
        <v>490368.74</v>
      </c>
      <c r="I112" s="121">
        <v>533175.69999999995</v>
      </c>
      <c r="J112" s="121">
        <v>491387.08</v>
      </c>
      <c r="K112" s="121">
        <v>938967.28</v>
      </c>
      <c r="L112" s="121">
        <v>454.79</v>
      </c>
    </row>
    <row r="113" spans="1:12" x14ac:dyDescent="0.2">
      <c r="A113" s="276">
        <v>114</v>
      </c>
      <c r="B113" s="121">
        <v>2369</v>
      </c>
      <c r="C113" s="121" t="s">
        <v>102</v>
      </c>
      <c r="D113" s="121">
        <v>2369</v>
      </c>
      <c r="E113" s="121">
        <v>0</v>
      </c>
      <c r="F113" s="121">
        <v>445.1</v>
      </c>
      <c r="G113" s="121">
        <v>438.1</v>
      </c>
      <c r="H113" s="121">
        <v>279817.14</v>
      </c>
      <c r="I113" s="121">
        <v>283281.21999999997</v>
      </c>
      <c r="J113" s="121">
        <v>171044.86</v>
      </c>
      <c r="K113" s="121">
        <v>140526.23000000001</v>
      </c>
      <c r="L113" s="121">
        <v>315.72000000000003</v>
      </c>
    </row>
    <row r="114" spans="1:12" x14ac:dyDescent="0.2">
      <c r="A114" s="276">
        <v>115</v>
      </c>
      <c r="B114" s="121">
        <v>2682</v>
      </c>
      <c r="C114" s="121" t="s">
        <v>1</v>
      </c>
      <c r="D114" s="121">
        <v>2682</v>
      </c>
      <c r="E114" s="121">
        <v>0</v>
      </c>
      <c r="F114" s="121">
        <v>246.3</v>
      </c>
      <c r="G114" s="121">
        <v>447.3</v>
      </c>
      <c r="H114" s="121">
        <v>162190.9</v>
      </c>
      <c r="I114" s="121">
        <v>169768.6</v>
      </c>
      <c r="J114" s="121">
        <v>331699.58</v>
      </c>
      <c r="K114" s="121">
        <v>743484.53</v>
      </c>
      <c r="L114" s="121">
        <v>3018.61</v>
      </c>
    </row>
    <row r="115" spans="1:12" x14ac:dyDescent="0.2">
      <c r="A115" s="276">
        <v>116</v>
      </c>
      <c r="B115" s="121">
        <v>2376</v>
      </c>
      <c r="C115" s="121" t="s">
        <v>103</v>
      </c>
      <c r="D115" s="121">
        <v>2376</v>
      </c>
      <c r="E115" s="121">
        <v>0</v>
      </c>
      <c r="F115" s="121">
        <v>458</v>
      </c>
      <c r="G115" s="121">
        <v>483.1</v>
      </c>
      <c r="H115" s="121">
        <v>210066.1</v>
      </c>
      <c r="I115" s="121">
        <v>212094.19</v>
      </c>
      <c r="J115" s="121">
        <v>248165.61</v>
      </c>
      <c r="K115" s="121">
        <v>890134.99</v>
      </c>
      <c r="L115" s="121">
        <v>1943.53</v>
      </c>
    </row>
    <row r="116" spans="1:12" x14ac:dyDescent="0.2">
      <c r="A116" s="276">
        <v>117</v>
      </c>
      <c r="B116" s="121">
        <v>2403</v>
      </c>
      <c r="C116" s="121" t="s">
        <v>398</v>
      </c>
      <c r="D116" s="121">
        <v>2403</v>
      </c>
      <c r="E116" s="121">
        <v>0</v>
      </c>
      <c r="F116" s="121">
        <v>845.1</v>
      </c>
      <c r="G116" s="121">
        <v>886.8</v>
      </c>
      <c r="H116" s="121">
        <v>1700715.63</v>
      </c>
      <c r="I116" s="121">
        <v>1794656.51</v>
      </c>
      <c r="J116" s="121">
        <v>512868.53</v>
      </c>
      <c r="K116" s="121">
        <v>2252030.4</v>
      </c>
      <c r="L116" s="121">
        <v>2664.81</v>
      </c>
    </row>
    <row r="117" spans="1:12" x14ac:dyDescent="0.2">
      <c r="A117" s="276">
        <v>118</v>
      </c>
      <c r="B117" s="121">
        <v>2457</v>
      </c>
      <c r="C117" s="121" t="s">
        <v>104</v>
      </c>
      <c r="D117" s="121">
        <v>2457</v>
      </c>
      <c r="E117" s="121">
        <v>0</v>
      </c>
      <c r="F117" s="121">
        <v>454</v>
      </c>
      <c r="G117" s="121">
        <v>409</v>
      </c>
      <c r="H117" s="121">
        <v>399823.21</v>
      </c>
      <c r="I117" s="121">
        <v>418808.36</v>
      </c>
      <c r="J117" s="121">
        <v>180875.87</v>
      </c>
      <c r="K117" s="121">
        <v>1521814.99</v>
      </c>
      <c r="L117" s="121">
        <v>3352.02</v>
      </c>
    </row>
    <row r="118" spans="1:12" x14ac:dyDescent="0.2">
      <c r="A118" s="276">
        <v>119</v>
      </c>
      <c r="B118" s="121">
        <v>2466</v>
      </c>
      <c r="C118" s="121" t="s">
        <v>105</v>
      </c>
      <c r="D118" s="121">
        <v>2466</v>
      </c>
      <c r="E118" s="121">
        <v>0</v>
      </c>
      <c r="F118" s="121">
        <v>1607.6</v>
      </c>
      <c r="G118" s="121">
        <v>1646</v>
      </c>
      <c r="H118" s="121">
        <v>998045.4</v>
      </c>
      <c r="I118" s="121">
        <v>1031981.04</v>
      </c>
      <c r="J118" s="121">
        <v>559193.36</v>
      </c>
      <c r="K118" s="121">
        <v>2415405.84</v>
      </c>
      <c r="L118" s="121">
        <v>1502.49</v>
      </c>
    </row>
    <row r="119" spans="1:12" x14ac:dyDescent="0.2">
      <c r="A119" s="276">
        <v>120</v>
      </c>
      <c r="B119" s="121">
        <v>2493</v>
      </c>
      <c r="C119" s="121" t="s">
        <v>106</v>
      </c>
      <c r="D119" s="121">
        <v>2493</v>
      </c>
      <c r="E119" s="121">
        <v>0</v>
      </c>
      <c r="F119" s="121">
        <v>159.4</v>
      </c>
      <c r="G119" s="121">
        <v>71</v>
      </c>
      <c r="H119" s="121">
        <v>150031.9</v>
      </c>
      <c r="I119" s="121">
        <v>152646.79</v>
      </c>
      <c r="J119" s="121">
        <v>71964.639999999999</v>
      </c>
      <c r="K119" s="121">
        <v>230309.7</v>
      </c>
      <c r="L119" s="121">
        <v>1444.85</v>
      </c>
    </row>
    <row r="120" spans="1:12" x14ac:dyDescent="0.2">
      <c r="A120" s="276">
        <v>121</v>
      </c>
      <c r="B120" s="121">
        <v>2502</v>
      </c>
      <c r="C120" s="121" t="s">
        <v>107</v>
      </c>
      <c r="D120" s="121">
        <v>2502</v>
      </c>
      <c r="E120" s="121">
        <v>0</v>
      </c>
      <c r="F120" s="121">
        <v>614.29999999999995</v>
      </c>
      <c r="G120" s="121">
        <v>456.1</v>
      </c>
      <c r="H120" s="121">
        <v>161135.07</v>
      </c>
      <c r="I120" s="121">
        <v>163375.09</v>
      </c>
      <c r="J120" s="121">
        <v>333256.05</v>
      </c>
      <c r="K120" s="121">
        <v>749692.93</v>
      </c>
      <c r="L120" s="121">
        <v>1220.4000000000001</v>
      </c>
    </row>
    <row r="121" spans="1:12" x14ac:dyDescent="0.2">
      <c r="A121" s="276">
        <v>122</v>
      </c>
      <c r="B121" s="121">
        <v>2511</v>
      </c>
      <c r="C121" s="121" t="s">
        <v>108</v>
      </c>
      <c r="D121" s="121">
        <v>2511</v>
      </c>
      <c r="E121" s="121">
        <v>0</v>
      </c>
      <c r="F121" s="121">
        <v>1928.5</v>
      </c>
      <c r="G121" s="121">
        <v>1969.6</v>
      </c>
      <c r="H121" s="121">
        <v>909869.76</v>
      </c>
      <c r="I121" s="121">
        <v>949405.49</v>
      </c>
      <c r="J121" s="121">
        <v>899904.26</v>
      </c>
      <c r="K121" s="121">
        <v>1383066.6</v>
      </c>
      <c r="L121" s="121">
        <v>717.17</v>
      </c>
    </row>
    <row r="122" spans="1:12" x14ac:dyDescent="0.2">
      <c r="A122" s="276">
        <v>123</v>
      </c>
      <c r="B122" s="121">
        <v>2520</v>
      </c>
      <c r="C122" s="121" t="s">
        <v>109</v>
      </c>
      <c r="D122" s="121">
        <v>2520</v>
      </c>
      <c r="E122" s="121">
        <v>0</v>
      </c>
      <c r="F122" s="121">
        <v>307.3</v>
      </c>
      <c r="G122" s="121">
        <v>366.3</v>
      </c>
      <c r="H122" s="121">
        <v>365166.63</v>
      </c>
      <c r="I122" s="121">
        <v>369846.73</v>
      </c>
      <c r="J122" s="121">
        <v>186435.6</v>
      </c>
      <c r="K122" s="121">
        <v>658236.59</v>
      </c>
      <c r="L122" s="121">
        <v>2142</v>
      </c>
    </row>
    <row r="123" spans="1:12" x14ac:dyDescent="0.2">
      <c r="A123" s="276">
        <v>124</v>
      </c>
      <c r="B123" s="121">
        <v>2556</v>
      </c>
      <c r="C123" s="121" t="s">
        <v>110</v>
      </c>
      <c r="D123" s="121">
        <v>2556</v>
      </c>
      <c r="E123" s="121">
        <v>0</v>
      </c>
      <c r="F123" s="121">
        <v>375.6</v>
      </c>
      <c r="G123" s="121">
        <v>300.60000000000002</v>
      </c>
      <c r="H123" s="121">
        <v>364058.37</v>
      </c>
      <c r="I123" s="121">
        <v>369300.93</v>
      </c>
      <c r="J123" s="121">
        <v>287461.37</v>
      </c>
      <c r="K123" s="121">
        <v>247481.93</v>
      </c>
      <c r="L123" s="121">
        <v>658.9</v>
      </c>
    </row>
    <row r="124" spans="1:12" x14ac:dyDescent="0.2">
      <c r="A124" s="276">
        <v>125</v>
      </c>
      <c r="B124" s="121">
        <v>3195</v>
      </c>
      <c r="C124" s="121" t="s">
        <v>111</v>
      </c>
      <c r="D124" s="121">
        <v>3195</v>
      </c>
      <c r="E124" s="121">
        <v>0</v>
      </c>
      <c r="F124" s="121">
        <v>1182.3</v>
      </c>
      <c r="G124" s="121">
        <v>1165.3</v>
      </c>
      <c r="H124" s="121">
        <v>525912.96</v>
      </c>
      <c r="I124" s="121">
        <v>546773.81000000006</v>
      </c>
      <c r="J124" s="121">
        <v>516575.13</v>
      </c>
      <c r="K124" s="121">
        <v>495389.05</v>
      </c>
      <c r="L124" s="121">
        <v>419</v>
      </c>
    </row>
    <row r="125" spans="1:12" x14ac:dyDescent="0.2">
      <c r="A125" s="276">
        <v>126</v>
      </c>
      <c r="B125" s="121">
        <v>2709</v>
      </c>
      <c r="C125" s="121" t="s">
        <v>112</v>
      </c>
      <c r="D125" s="121">
        <v>2709</v>
      </c>
      <c r="E125" s="121">
        <v>0</v>
      </c>
      <c r="F125" s="121">
        <v>1495.4</v>
      </c>
      <c r="G125" s="121">
        <v>1472.4</v>
      </c>
      <c r="H125" s="121">
        <v>2322207.9</v>
      </c>
      <c r="I125" s="121">
        <v>2371896.7400000002</v>
      </c>
      <c r="J125" s="121">
        <v>1052614.3799999999</v>
      </c>
      <c r="K125" s="121">
        <v>5076419.1399999997</v>
      </c>
      <c r="L125" s="121">
        <v>3394.69</v>
      </c>
    </row>
    <row r="126" spans="1:12" x14ac:dyDescent="0.2">
      <c r="A126" s="276">
        <v>127</v>
      </c>
      <c r="B126" s="121">
        <v>2718</v>
      </c>
      <c r="C126" s="121" t="s">
        <v>113</v>
      </c>
      <c r="D126" s="121">
        <v>2718</v>
      </c>
      <c r="E126" s="121">
        <v>0</v>
      </c>
      <c r="F126" s="121">
        <v>459.7</v>
      </c>
      <c r="G126" s="121">
        <v>396.9</v>
      </c>
      <c r="H126" s="121">
        <v>599630.09</v>
      </c>
      <c r="I126" s="121">
        <v>636429.53</v>
      </c>
      <c r="J126" s="121">
        <v>255460.99</v>
      </c>
      <c r="K126" s="121">
        <v>1600784.77</v>
      </c>
      <c r="L126" s="121">
        <v>3482.24</v>
      </c>
    </row>
    <row r="127" spans="1:12" x14ac:dyDescent="0.2">
      <c r="A127" s="276">
        <v>128</v>
      </c>
      <c r="B127" s="121">
        <v>2727</v>
      </c>
      <c r="C127" s="121" t="s">
        <v>114</v>
      </c>
      <c r="D127" s="121">
        <v>2727</v>
      </c>
      <c r="E127" s="121">
        <v>0</v>
      </c>
      <c r="F127" s="121">
        <v>670.2</v>
      </c>
      <c r="G127" s="121">
        <v>745.3</v>
      </c>
      <c r="H127" s="121">
        <v>250140.63</v>
      </c>
      <c r="I127" s="121">
        <v>275010.69</v>
      </c>
      <c r="J127" s="121">
        <v>263071.13</v>
      </c>
      <c r="K127" s="121">
        <v>569172.6</v>
      </c>
      <c r="L127" s="121">
        <v>849.26</v>
      </c>
    </row>
    <row r="128" spans="1:12" x14ac:dyDescent="0.2">
      <c r="A128" s="276">
        <v>129</v>
      </c>
      <c r="B128" s="121">
        <v>2754</v>
      </c>
      <c r="C128" s="121" t="s">
        <v>115</v>
      </c>
      <c r="D128" s="121">
        <v>2754</v>
      </c>
      <c r="E128" s="121">
        <v>0</v>
      </c>
      <c r="F128" s="121">
        <v>395.4</v>
      </c>
      <c r="G128" s="121">
        <v>415.4</v>
      </c>
      <c r="H128" s="121">
        <v>299551.28000000003</v>
      </c>
      <c r="I128" s="121">
        <v>309630.95</v>
      </c>
      <c r="J128" s="121">
        <v>293163.71999999997</v>
      </c>
      <c r="K128" s="121">
        <v>183593.78</v>
      </c>
      <c r="L128" s="121">
        <v>464.32</v>
      </c>
    </row>
    <row r="129" spans="1:12" x14ac:dyDescent="0.2">
      <c r="A129" s="276">
        <v>130</v>
      </c>
      <c r="B129" s="121">
        <v>2766</v>
      </c>
      <c r="C129" s="121" t="s">
        <v>334</v>
      </c>
      <c r="D129" s="121">
        <v>2766</v>
      </c>
      <c r="E129" s="121">
        <v>0</v>
      </c>
      <c r="F129" s="121">
        <v>315.8</v>
      </c>
      <c r="G129" s="121">
        <v>274</v>
      </c>
      <c r="H129" s="121">
        <v>530428.11</v>
      </c>
      <c r="I129" s="121">
        <v>544466.80000000005</v>
      </c>
      <c r="J129" s="121">
        <v>356680.1</v>
      </c>
      <c r="K129" s="121">
        <v>593050.62</v>
      </c>
      <c r="L129" s="121">
        <v>1877.93</v>
      </c>
    </row>
    <row r="130" spans="1:12" x14ac:dyDescent="0.2">
      <c r="A130" s="276">
        <v>131</v>
      </c>
      <c r="B130" s="121">
        <v>2772</v>
      </c>
      <c r="C130" s="121" t="s">
        <v>116</v>
      </c>
      <c r="D130" s="121">
        <v>2772</v>
      </c>
      <c r="E130" s="121">
        <v>0</v>
      </c>
      <c r="F130" s="121">
        <v>208</v>
      </c>
      <c r="G130" s="121">
        <v>170</v>
      </c>
      <c r="H130" s="121">
        <v>101037.18</v>
      </c>
      <c r="I130" s="121">
        <v>134799.64000000001</v>
      </c>
      <c r="J130" s="121">
        <v>121895.56</v>
      </c>
      <c r="K130" s="121">
        <v>1177224.93</v>
      </c>
      <c r="L130" s="121">
        <v>5659.74</v>
      </c>
    </row>
    <row r="131" spans="1:12" x14ac:dyDescent="0.2">
      <c r="A131" s="276">
        <v>132</v>
      </c>
      <c r="B131" s="121">
        <v>2781</v>
      </c>
      <c r="C131" s="121" t="s">
        <v>117</v>
      </c>
      <c r="D131" s="121">
        <v>2781</v>
      </c>
      <c r="E131" s="121">
        <v>0</v>
      </c>
      <c r="F131" s="121">
        <v>1091.0999999999999</v>
      </c>
      <c r="G131" s="121">
        <v>1207</v>
      </c>
      <c r="H131" s="121">
        <v>999145.12</v>
      </c>
      <c r="I131" s="121">
        <v>1045967.16</v>
      </c>
      <c r="J131" s="121">
        <v>640380.26</v>
      </c>
      <c r="K131" s="121">
        <v>795282.15</v>
      </c>
      <c r="L131" s="121">
        <v>728.88</v>
      </c>
    </row>
    <row r="132" spans="1:12" x14ac:dyDescent="0.2">
      <c r="A132" s="276">
        <v>133</v>
      </c>
      <c r="B132" s="121">
        <v>2826</v>
      </c>
      <c r="C132" s="121" t="s">
        <v>118</v>
      </c>
      <c r="D132" s="121">
        <v>2826</v>
      </c>
      <c r="E132" s="121">
        <v>0</v>
      </c>
      <c r="F132" s="121">
        <v>1364.2</v>
      </c>
      <c r="G132" s="121">
        <v>1427.5</v>
      </c>
      <c r="H132" s="121">
        <v>599908.43999999994</v>
      </c>
      <c r="I132" s="121">
        <v>623989.37</v>
      </c>
      <c r="J132" s="121">
        <v>485034.48</v>
      </c>
      <c r="K132" s="121">
        <v>688492.03</v>
      </c>
      <c r="L132" s="121">
        <v>504.69</v>
      </c>
    </row>
    <row r="133" spans="1:12" x14ac:dyDescent="0.2">
      <c r="A133" s="276">
        <v>134</v>
      </c>
      <c r="B133" s="121">
        <v>2846</v>
      </c>
      <c r="C133" s="121" t="s">
        <v>119</v>
      </c>
      <c r="D133" s="121">
        <v>2846</v>
      </c>
      <c r="E133" s="121">
        <v>0</v>
      </c>
      <c r="F133" s="121">
        <v>298</v>
      </c>
      <c r="G133" s="121">
        <v>290</v>
      </c>
      <c r="H133" s="121">
        <v>190157.37</v>
      </c>
      <c r="I133" s="121">
        <v>219454.7</v>
      </c>
      <c r="J133" s="121">
        <v>219076.26</v>
      </c>
      <c r="K133" s="121">
        <v>550895.62</v>
      </c>
      <c r="L133" s="121">
        <v>1848.64</v>
      </c>
    </row>
    <row r="134" spans="1:12" x14ac:dyDescent="0.2">
      <c r="A134" s="276">
        <v>135</v>
      </c>
      <c r="B134" s="121">
        <v>2862</v>
      </c>
      <c r="C134" s="121" t="s">
        <v>120</v>
      </c>
      <c r="D134" s="121">
        <v>2862</v>
      </c>
      <c r="E134" s="121">
        <v>0</v>
      </c>
      <c r="F134" s="121">
        <v>636.6</v>
      </c>
      <c r="G134" s="121">
        <v>618.6</v>
      </c>
      <c r="H134" s="121">
        <v>203070.57</v>
      </c>
      <c r="I134" s="121">
        <v>206844.67</v>
      </c>
      <c r="J134" s="121">
        <v>456209.78</v>
      </c>
      <c r="K134" s="121">
        <v>1705350.8</v>
      </c>
      <c r="L134" s="121">
        <v>2678.84</v>
      </c>
    </row>
    <row r="135" spans="1:12" x14ac:dyDescent="0.2">
      <c r="A135" s="276">
        <v>136</v>
      </c>
      <c r="B135" s="121">
        <v>2977</v>
      </c>
      <c r="C135" s="121" t="s">
        <v>121</v>
      </c>
      <c r="D135" s="121">
        <v>2977</v>
      </c>
      <c r="E135" s="121">
        <v>0</v>
      </c>
      <c r="F135" s="121">
        <v>589.20000000000005</v>
      </c>
      <c r="G135" s="121">
        <v>518.1</v>
      </c>
      <c r="H135" s="121">
        <v>257254.76</v>
      </c>
      <c r="I135" s="121">
        <v>259900.62</v>
      </c>
      <c r="J135" s="121">
        <v>402665.58</v>
      </c>
      <c r="K135" s="121">
        <v>689199.27</v>
      </c>
      <c r="L135" s="121">
        <v>1169.72</v>
      </c>
    </row>
    <row r="136" spans="1:12" x14ac:dyDescent="0.2">
      <c r="A136" s="276">
        <v>137</v>
      </c>
      <c r="B136" s="121">
        <v>2988</v>
      </c>
      <c r="C136" s="121" t="s">
        <v>122</v>
      </c>
      <c r="D136" s="121">
        <v>2988</v>
      </c>
      <c r="E136" s="121">
        <v>0</v>
      </c>
      <c r="F136" s="121">
        <v>562.1</v>
      </c>
      <c r="G136" s="121">
        <v>808.1</v>
      </c>
      <c r="H136" s="121">
        <v>477438.71</v>
      </c>
      <c r="I136" s="121">
        <v>490872.61</v>
      </c>
      <c r="J136" s="121">
        <v>407151.43</v>
      </c>
      <c r="K136" s="121">
        <v>393643.67</v>
      </c>
      <c r="L136" s="121">
        <v>700.31</v>
      </c>
    </row>
    <row r="137" spans="1:12" x14ac:dyDescent="0.2">
      <c r="A137" s="276">
        <v>138</v>
      </c>
      <c r="B137" s="121">
        <v>3029</v>
      </c>
      <c r="C137" s="121" t="s">
        <v>123</v>
      </c>
      <c r="D137" s="121">
        <v>3029</v>
      </c>
      <c r="E137" s="121">
        <v>0</v>
      </c>
      <c r="F137" s="121">
        <v>1135</v>
      </c>
      <c r="G137" s="121">
        <v>989.8</v>
      </c>
      <c r="H137" s="121">
        <v>1748223.11</v>
      </c>
      <c r="I137" s="121">
        <v>1864102.69</v>
      </c>
      <c r="J137" s="121">
        <v>549511.52</v>
      </c>
      <c r="K137" s="121">
        <v>2779920.78</v>
      </c>
      <c r="L137" s="121">
        <v>2449.27</v>
      </c>
    </row>
    <row r="138" spans="1:12" x14ac:dyDescent="0.2">
      <c r="A138" s="276">
        <v>139</v>
      </c>
      <c r="B138" s="121">
        <v>3033</v>
      </c>
      <c r="C138" s="121" t="s">
        <v>124</v>
      </c>
      <c r="D138" s="121">
        <v>3033</v>
      </c>
      <c r="E138" s="121">
        <v>0</v>
      </c>
      <c r="F138" s="121">
        <v>411.3</v>
      </c>
      <c r="G138" s="121">
        <v>364.9</v>
      </c>
      <c r="H138" s="121">
        <v>349730.07</v>
      </c>
      <c r="I138" s="121">
        <v>400046.66</v>
      </c>
      <c r="J138" s="121">
        <v>217308.54</v>
      </c>
      <c r="K138" s="121">
        <v>1069573.58</v>
      </c>
      <c r="L138" s="121">
        <v>2600.4699999999998</v>
      </c>
    </row>
    <row r="139" spans="1:12" x14ac:dyDescent="0.2">
      <c r="A139" s="276">
        <v>140</v>
      </c>
      <c r="B139" s="121">
        <v>3042</v>
      </c>
      <c r="C139" s="121" t="s">
        <v>125</v>
      </c>
      <c r="D139" s="121">
        <v>3042</v>
      </c>
      <c r="E139" s="121">
        <v>0</v>
      </c>
      <c r="F139" s="121">
        <v>725.7</v>
      </c>
      <c r="G139" s="121">
        <v>842</v>
      </c>
      <c r="H139" s="121">
        <v>251342.8</v>
      </c>
      <c r="I139" s="121">
        <v>287973.71000000002</v>
      </c>
      <c r="J139" s="121">
        <v>349098.96</v>
      </c>
      <c r="K139" s="121">
        <v>799214.73</v>
      </c>
      <c r="L139" s="121">
        <v>1101.3</v>
      </c>
    </row>
    <row r="140" spans="1:12" x14ac:dyDescent="0.2">
      <c r="A140" s="276">
        <v>141</v>
      </c>
      <c r="B140" s="121">
        <v>3060</v>
      </c>
      <c r="C140" s="121" t="s">
        <v>126</v>
      </c>
      <c r="D140" s="121">
        <v>3060</v>
      </c>
      <c r="E140" s="121">
        <v>0</v>
      </c>
      <c r="F140" s="121">
        <v>1214.7</v>
      </c>
      <c r="G140" s="121">
        <v>1411.4</v>
      </c>
      <c r="H140" s="121">
        <v>1137123.8</v>
      </c>
      <c r="I140" s="121">
        <v>1140192.3500000001</v>
      </c>
      <c r="J140" s="121">
        <v>752330.83</v>
      </c>
      <c r="K140" s="121">
        <v>999060.3</v>
      </c>
      <c r="L140" s="121">
        <v>822.47</v>
      </c>
    </row>
    <row r="141" spans="1:12" x14ac:dyDescent="0.2">
      <c r="A141" s="276">
        <v>142</v>
      </c>
      <c r="B141" s="121">
        <v>3168</v>
      </c>
      <c r="C141" s="121" t="s">
        <v>127</v>
      </c>
      <c r="D141" s="121">
        <v>3168</v>
      </c>
      <c r="E141" s="121">
        <v>0</v>
      </c>
      <c r="F141" s="121">
        <v>672.4</v>
      </c>
      <c r="G141" s="121">
        <v>665.7</v>
      </c>
      <c r="H141" s="121">
        <v>125643.39</v>
      </c>
      <c r="I141" s="121">
        <v>160787.51999999999</v>
      </c>
      <c r="J141" s="121">
        <v>351875.55</v>
      </c>
      <c r="K141" s="121">
        <v>961263.05</v>
      </c>
      <c r="L141" s="121">
        <v>1429.6</v>
      </c>
    </row>
    <row r="142" spans="1:12" x14ac:dyDescent="0.2">
      <c r="A142" s="276">
        <v>143</v>
      </c>
      <c r="B142" s="121">
        <v>3105</v>
      </c>
      <c r="C142" s="121" t="s">
        <v>128</v>
      </c>
      <c r="D142" s="121">
        <v>3105</v>
      </c>
      <c r="E142" s="121">
        <v>0</v>
      </c>
      <c r="F142" s="121">
        <v>1377.7</v>
      </c>
      <c r="G142" s="121">
        <v>1385</v>
      </c>
      <c r="H142" s="121">
        <v>669712.96</v>
      </c>
      <c r="I142" s="121">
        <v>691947.98</v>
      </c>
      <c r="J142" s="121">
        <v>767659.25</v>
      </c>
      <c r="K142" s="121">
        <v>420059.05</v>
      </c>
      <c r="L142" s="121">
        <v>304.89999999999998</v>
      </c>
    </row>
    <row r="143" spans="1:12" x14ac:dyDescent="0.2">
      <c r="A143" s="276">
        <v>144</v>
      </c>
      <c r="B143" s="121">
        <v>3114</v>
      </c>
      <c r="C143" s="121" t="s">
        <v>129</v>
      </c>
      <c r="D143" s="121">
        <v>3114</v>
      </c>
      <c r="E143" s="121">
        <v>0</v>
      </c>
      <c r="F143" s="121">
        <v>3422.7</v>
      </c>
      <c r="G143" s="121">
        <v>3519.5</v>
      </c>
      <c r="H143" s="121">
        <v>1801205.97</v>
      </c>
      <c r="I143" s="121">
        <v>1864362.88</v>
      </c>
      <c r="J143" s="121">
        <v>1347814.36</v>
      </c>
      <c r="K143" s="121">
        <v>4314678.22</v>
      </c>
      <c r="L143" s="121">
        <v>1260.6099999999999</v>
      </c>
    </row>
    <row r="144" spans="1:12" x14ac:dyDescent="0.2">
      <c r="A144" s="276">
        <v>145</v>
      </c>
      <c r="B144" s="121">
        <v>3119</v>
      </c>
      <c r="C144" s="121" t="s">
        <v>130</v>
      </c>
      <c r="D144" s="121">
        <v>3119</v>
      </c>
      <c r="E144" s="121">
        <v>0</v>
      </c>
      <c r="F144" s="121">
        <v>825</v>
      </c>
      <c r="G144" s="121">
        <v>784.8</v>
      </c>
      <c r="H144" s="121">
        <v>399850.65</v>
      </c>
      <c r="I144" s="121">
        <v>419560.18</v>
      </c>
      <c r="J144" s="121">
        <v>435636.97</v>
      </c>
      <c r="K144" s="121">
        <v>591799.22</v>
      </c>
      <c r="L144" s="121">
        <v>717.33</v>
      </c>
    </row>
    <row r="145" spans="1:12" x14ac:dyDescent="0.2">
      <c r="A145" s="276">
        <v>146</v>
      </c>
      <c r="B145" s="121">
        <v>3141</v>
      </c>
      <c r="C145" s="121" t="s">
        <v>131</v>
      </c>
      <c r="D145" s="121">
        <v>3141</v>
      </c>
      <c r="E145" s="121">
        <v>0</v>
      </c>
      <c r="F145" s="121">
        <v>14378.7</v>
      </c>
      <c r="G145" s="121">
        <v>14396.8</v>
      </c>
      <c r="H145" s="121">
        <v>13599244.609999999</v>
      </c>
      <c r="I145" s="121">
        <v>13751395.34</v>
      </c>
      <c r="J145" s="121">
        <v>13047126.49</v>
      </c>
      <c r="K145" s="121">
        <v>1869430.26</v>
      </c>
      <c r="L145" s="121">
        <v>130.01</v>
      </c>
    </row>
    <row r="146" spans="1:12" x14ac:dyDescent="0.2">
      <c r="A146" s="276">
        <v>147</v>
      </c>
      <c r="B146" s="121">
        <v>3150</v>
      </c>
      <c r="C146" s="121" t="s">
        <v>132</v>
      </c>
      <c r="D146" s="121">
        <v>3150</v>
      </c>
      <c r="E146" s="121">
        <v>0</v>
      </c>
      <c r="F146" s="121">
        <v>1003.7</v>
      </c>
      <c r="G146" s="121">
        <v>1218.8</v>
      </c>
      <c r="H146" s="121">
        <v>300342.84000000003</v>
      </c>
      <c r="I146" s="121">
        <v>311441.84999999998</v>
      </c>
      <c r="J146" s="121">
        <v>450463.06</v>
      </c>
      <c r="K146" s="121">
        <v>656834.35</v>
      </c>
      <c r="L146" s="121">
        <v>654.41</v>
      </c>
    </row>
    <row r="147" spans="1:12" x14ac:dyDescent="0.2">
      <c r="A147" s="276">
        <v>148</v>
      </c>
      <c r="B147" s="121">
        <v>3154</v>
      </c>
      <c r="C147" s="121" t="s">
        <v>133</v>
      </c>
      <c r="D147" s="121">
        <v>3154</v>
      </c>
      <c r="E147" s="121">
        <v>0</v>
      </c>
      <c r="F147" s="121">
        <v>504.7</v>
      </c>
      <c r="G147" s="121">
        <v>502</v>
      </c>
      <c r="H147" s="121">
        <v>251099.46</v>
      </c>
      <c r="I147" s="121">
        <v>257514.88</v>
      </c>
      <c r="J147" s="121">
        <v>274436.76</v>
      </c>
      <c r="K147" s="121">
        <v>205617.29</v>
      </c>
      <c r="L147" s="121">
        <v>407.4</v>
      </c>
    </row>
    <row r="148" spans="1:12" x14ac:dyDescent="0.2">
      <c r="A148" s="276">
        <v>149</v>
      </c>
      <c r="B148" s="121">
        <v>3186</v>
      </c>
      <c r="C148" s="121" t="s">
        <v>335</v>
      </c>
      <c r="D148" s="121">
        <v>3186</v>
      </c>
      <c r="E148" s="121">
        <v>0</v>
      </c>
      <c r="F148" s="121">
        <v>428.7</v>
      </c>
      <c r="G148" s="121">
        <v>428.1</v>
      </c>
      <c r="H148" s="121">
        <v>260004.82</v>
      </c>
      <c r="I148" s="121">
        <v>261605.33</v>
      </c>
      <c r="J148" s="121">
        <v>152397.57999999999</v>
      </c>
      <c r="K148" s="121">
        <v>538508.21</v>
      </c>
      <c r="L148" s="121">
        <v>1256.1400000000001</v>
      </c>
    </row>
    <row r="149" spans="1:12" x14ac:dyDescent="0.2">
      <c r="A149" s="276">
        <v>150</v>
      </c>
      <c r="B149" s="121">
        <v>3204</v>
      </c>
      <c r="C149" s="121" t="s">
        <v>134</v>
      </c>
      <c r="D149" s="121">
        <v>3204</v>
      </c>
      <c r="E149" s="121">
        <v>0</v>
      </c>
      <c r="F149" s="121">
        <v>873.7</v>
      </c>
      <c r="G149" s="121">
        <v>950.6</v>
      </c>
      <c r="H149" s="121">
        <v>174992.94</v>
      </c>
      <c r="I149" s="121">
        <v>226927.95</v>
      </c>
      <c r="J149" s="121">
        <v>474096.69</v>
      </c>
      <c r="K149" s="121">
        <v>1098352.1499999999</v>
      </c>
      <c r="L149" s="121">
        <v>1257.1300000000001</v>
      </c>
    </row>
    <row r="150" spans="1:12" x14ac:dyDescent="0.2">
      <c r="A150" s="276">
        <v>151</v>
      </c>
      <c r="B150" s="121">
        <v>3231</v>
      </c>
      <c r="C150" s="121" t="s">
        <v>135</v>
      </c>
      <c r="D150" s="121">
        <v>3231</v>
      </c>
      <c r="E150" s="121">
        <v>0</v>
      </c>
      <c r="F150" s="121">
        <v>6838.4</v>
      </c>
      <c r="G150" s="121">
        <v>7239.4</v>
      </c>
      <c r="H150" s="121">
        <v>4509795.88</v>
      </c>
      <c r="I150" s="121">
        <v>4722620.51</v>
      </c>
      <c r="J150" s="121">
        <v>2760262.27</v>
      </c>
      <c r="K150" s="121">
        <v>7546411.4000000004</v>
      </c>
      <c r="L150" s="121">
        <v>1103.53</v>
      </c>
    </row>
    <row r="151" spans="1:12" x14ac:dyDescent="0.2">
      <c r="A151" s="276">
        <v>152</v>
      </c>
      <c r="B151" s="121">
        <v>3312</v>
      </c>
      <c r="C151" s="121" t="s">
        <v>136</v>
      </c>
      <c r="D151" s="121">
        <v>3312</v>
      </c>
      <c r="E151" s="121">
        <v>0</v>
      </c>
      <c r="F151" s="121">
        <v>1824.3</v>
      </c>
      <c r="G151" s="121">
        <v>1688.3</v>
      </c>
      <c r="H151" s="121">
        <v>591372.56999999995</v>
      </c>
      <c r="I151" s="121">
        <v>771304.31</v>
      </c>
      <c r="J151" s="121">
        <v>647927.31000000006</v>
      </c>
      <c r="K151" s="121">
        <v>2976152.63</v>
      </c>
      <c r="L151" s="121">
        <v>1631.39</v>
      </c>
    </row>
    <row r="152" spans="1:12" x14ac:dyDescent="0.2">
      <c r="A152" s="276">
        <v>153</v>
      </c>
      <c r="B152" s="121">
        <v>3330</v>
      </c>
      <c r="C152" s="121" t="s">
        <v>137</v>
      </c>
      <c r="D152" s="121">
        <v>3330</v>
      </c>
      <c r="E152" s="121">
        <v>0</v>
      </c>
      <c r="F152" s="121">
        <v>346.4</v>
      </c>
      <c r="G152" s="121">
        <v>285</v>
      </c>
      <c r="H152" s="121">
        <v>200039.75</v>
      </c>
      <c r="I152" s="121">
        <v>202431.52</v>
      </c>
      <c r="J152" s="121">
        <v>98733.34</v>
      </c>
      <c r="K152" s="121">
        <v>1113123.04</v>
      </c>
      <c r="L152" s="121">
        <v>3213.4</v>
      </c>
    </row>
    <row r="153" spans="1:12" x14ac:dyDescent="0.2">
      <c r="A153" s="276">
        <v>154</v>
      </c>
      <c r="B153" s="121">
        <v>3348</v>
      </c>
      <c r="C153" s="121" t="s">
        <v>138</v>
      </c>
      <c r="D153" s="121">
        <v>3348</v>
      </c>
      <c r="E153" s="121">
        <v>0</v>
      </c>
      <c r="F153" s="121">
        <v>465</v>
      </c>
      <c r="G153" s="121">
        <v>437</v>
      </c>
      <c r="H153" s="121">
        <v>252668.29</v>
      </c>
      <c r="I153" s="121">
        <v>309791.78999999998</v>
      </c>
      <c r="J153" s="121">
        <v>245022.13</v>
      </c>
      <c r="K153" s="121">
        <v>1307722.32</v>
      </c>
      <c r="L153" s="121">
        <v>2812.31</v>
      </c>
    </row>
    <row r="154" spans="1:12" x14ac:dyDescent="0.2">
      <c r="A154" s="276">
        <v>155</v>
      </c>
      <c r="B154" s="121">
        <v>3375</v>
      </c>
      <c r="C154" s="121" t="s">
        <v>139</v>
      </c>
      <c r="D154" s="121">
        <v>3375</v>
      </c>
      <c r="E154" s="121">
        <v>0</v>
      </c>
      <c r="F154" s="121">
        <v>1717.4</v>
      </c>
      <c r="G154" s="121">
        <v>1546.6</v>
      </c>
      <c r="H154" s="121">
        <v>902618.34</v>
      </c>
      <c r="I154" s="121">
        <v>922527.98</v>
      </c>
      <c r="J154" s="121">
        <v>765269.19</v>
      </c>
      <c r="K154" s="121">
        <v>116643.68</v>
      </c>
      <c r="L154" s="121">
        <v>67.92</v>
      </c>
    </row>
    <row r="155" spans="1:12" x14ac:dyDescent="0.2">
      <c r="A155" s="276">
        <v>156</v>
      </c>
      <c r="B155" s="121">
        <v>3420</v>
      </c>
      <c r="C155" s="121" t="s">
        <v>140</v>
      </c>
      <c r="D155" s="121">
        <v>3420</v>
      </c>
      <c r="E155" s="121">
        <v>0</v>
      </c>
      <c r="F155" s="121">
        <v>560.79999999999995</v>
      </c>
      <c r="G155" s="121">
        <v>595</v>
      </c>
      <c r="H155" s="121">
        <v>50066.58</v>
      </c>
      <c r="I155" s="121">
        <v>72277.649999999994</v>
      </c>
      <c r="J155" s="121">
        <v>346205.49</v>
      </c>
      <c r="K155" s="121">
        <v>540219.18999999994</v>
      </c>
      <c r="L155" s="121">
        <v>963.3</v>
      </c>
    </row>
    <row r="156" spans="1:12" x14ac:dyDescent="0.2">
      <c r="A156" s="276">
        <v>157</v>
      </c>
      <c r="B156" s="121">
        <v>3465</v>
      </c>
      <c r="C156" s="121" t="s">
        <v>141</v>
      </c>
      <c r="D156" s="121">
        <v>3465</v>
      </c>
      <c r="E156" s="121">
        <v>0</v>
      </c>
      <c r="F156" s="121">
        <v>305.39999999999998</v>
      </c>
      <c r="G156" s="121">
        <v>314.10000000000002</v>
      </c>
      <c r="H156" s="121">
        <v>140075.09</v>
      </c>
      <c r="I156" s="121">
        <v>171237.19</v>
      </c>
      <c r="J156" s="121">
        <v>126016.41</v>
      </c>
      <c r="K156" s="121">
        <v>85650.31</v>
      </c>
      <c r="L156" s="121">
        <v>280.45</v>
      </c>
    </row>
    <row r="157" spans="1:12" x14ac:dyDescent="0.2">
      <c r="A157" s="276">
        <v>158</v>
      </c>
      <c r="B157" s="121">
        <v>3537</v>
      </c>
      <c r="C157" s="121" t="s">
        <v>142</v>
      </c>
      <c r="D157" s="121">
        <v>3537</v>
      </c>
      <c r="E157" s="121">
        <v>0</v>
      </c>
      <c r="F157" s="121">
        <v>316</v>
      </c>
      <c r="G157" s="121">
        <v>128</v>
      </c>
      <c r="H157" s="121">
        <v>243188.36</v>
      </c>
      <c r="I157" s="121">
        <v>248812.35</v>
      </c>
      <c r="J157" s="121">
        <v>269811.92</v>
      </c>
      <c r="K157" s="121">
        <v>455660.86</v>
      </c>
      <c r="L157" s="121">
        <v>1441.96</v>
      </c>
    </row>
    <row r="158" spans="1:12" x14ac:dyDescent="0.2">
      <c r="A158" s="276">
        <v>159</v>
      </c>
      <c r="B158" s="121">
        <v>3555</v>
      </c>
      <c r="C158" s="121" t="s">
        <v>143</v>
      </c>
      <c r="D158" s="121">
        <v>3555</v>
      </c>
      <c r="E158" s="121">
        <v>0</v>
      </c>
      <c r="F158" s="121">
        <v>612.4</v>
      </c>
      <c r="G158" s="121">
        <v>711</v>
      </c>
      <c r="H158" s="121">
        <v>324969.81</v>
      </c>
      <c r="I158" s="121">
        <v>386546.94</v>
      </c>
      <c r="J158" s="121">
        <v>484120.32000000001</v>
      </c>
      <c r="K158" s="121">
        <v>331076.25</v>
      </c>
      <c r="L158" s="121">
        <v>540.62</v>
      </c>
    </row>
    <row r="159" spans="1:12" x14ac:dyDescent="0.2">
      <c r="A159" s="276">
        <v>160</v>
      </c>
      <c r="B159" s="121">
        <v>3600</v>
      </c>
      <c r="C159" s="121" t="s">
        <v>144</v>
      </c>
      <c r="D159" s="121">
        <v>3600</v>
      </c>
      <c r="E159" s="121">
        <v>0</v>
      </c>
      <c r="F159" s="121">
        <v>2199</v>
      </c>
      <c r="G159" s="121">
        <v>2168</v>
      </c>
      <c r="H159" s="121">
        <v>376578.36</v>
      </c>
      <c r="I159" s="121">
        <v>489167.96</v>
      </c>
      <c r="J159" s="121">
        <v>390464.16</v>
      </c>
      <c r="K159" s="121">
        <v>2621485.9700000002</v>
      </c>
      <c r="L159" s="121">
        <v>1192.1300000000001</v>
      </c>
    </row>
    <row r="160" spans="1:12" x14ac:dyDescent="0.2">
      <c r="A160" s="276">
        <v>161</v>
      </c>
      <c r="B160" s="121">
        <v>3609</v>
      </c>
      <c r="C160" s="121" t="s">
        <v>145</v>
      </c>
      <c r="D160" s="121">
        <v>3609</v>
      </c>
      <c r="E160" s="121">
        <v>0</v>
      </c>
      <c r="F160" s="121">
        <v>461.5</v>
      </c>
      <c r="G160" s="121">
        <v>504.6</v>
      </c>
      <c r="H160" s="121">
        <v>165979.34</v>
      </c>
      <c r="I160" s="121">
        <v>205535.3</v>
      </c>
      <c r="J160" s="121">
        <v>308779.53999999998</v>
      </c>
      <c r="K160" s="121">
        <v>893087.21</v>
      </c>
      <c r="L160" s="121">
        <v>1935.18</v>
      </c>
    </row>
    <row r="161" spans="1:12" x14ac:dyDescent="0.2">
      <c r="A161" s="276">
        <v>162</v>
      </c>
      <c r="B161" s="121">
        <v>3645</v>
      </c>
      <c r="C161" s="121" t="s">
        <v>146</v>
      </c>
      <c r="D161" s="121">
        <v>3645</v>
      </c>
      <c r="E161" s="121">
        <v>0</v>
      </c>
      <c r="F161" s="121">
        <v>2672.4</v>
      </c>
      <c r="G161" s="121">
        <v>3085.5</v>
      </c>
      <c r="H161" s="121">
        <v>1006999.3</v>
      </c>
      <c r="I161" s="121">
        <v>1015667.05</v>
      </c>
      <c r="J161" s="121">
        <v>1229742.1399999999</v>
      </c>
      <c r="K161" s="121">
        <v>4335330.71</v>
      </c>
      <c r="L161" s="121">
        <v>1622.26</v>
      </c>
    </row>
    <row r="162" spans="1:12" x14ac:dyDescent="0.2">
      <c r="A162" s="276">
        <v>163</v>
      </c>
      <c r="B162" s="121">
        <v>3715</v>
      </c>
      <c r="C162" s="121" t="s">
        <v>147</v>
      </c>
      <c r="D162" s="121">
        <v>3715</v>
      </c>
      <c r="E162" s="121">
        <v>0</v>
      </c>
      <c r="F162" s="121">
        <v>7566.6</v>
      </c>
      <c r="G162" s="121">
        <v>7302.5</v>
      </c>
      <c r="H162" s="121">
        <v>1500336.72</v>
      </c>
      <c r="I162" s="121">
        <v>1549260.96</v>
      </c>
      <c r="J162" s="121">
        <v>1843360.98</v>
      </c>
      <c r="K162" s="121">
        <v>2014469.48</v>
      </c>
      <c r="L162" s="121">
        <v>266.23</v>
      </c>
    </row>
    <row r="163" spans="1:12" x14ac:dyDescent="0.2">
      <c r="A163" s="276">
        <v>164</v>
      </c>
      <c r="B163" s="121">
        <v>3744</v>
      </c>
      <c r="C163" s="121" t="s">
        <v>148</v>
      </c>
      <c r="D163" s="121">
        <v>3744</v>
      </c>
      <c r="E163" s="121">
        <v>0</v>
      </c>
      <c r="F163" s="121">
        <v>681.4</v>
      </c>
      <c r="G163" s="121">
        <v>698.3</v>
      </c>
      <c r="H163" s="121">
        <v>225093.94</v>
      </c>
      <c r="I163" s="121">
        <v>250833.9</v>
      </c>
      <c r="J163" s="121">
        <v>436192.68</v>
      </c>
      <c r="K163" s="121">
        <v>826675.98</v>
      </c>
      <c r="L163" s="121">
        <v>1213.2</v>
      </c>
    </row>
    <row r="164" spans="1:12" x14ac:dyDescent="0.2">
      <c r="A164" s="276">
        <v>165</v>
      </c>
      <c r="B164" s="121">
        <v>3798</v>
      </c>
      <c r="C164" s="121" t="s">
        <v>149</v>
      </c>
      <c r="D164" s="121">
        <v>3798</v>
      </c>
      <c r="E164" s="121">
        <v>0</v>
      </c>
      <c r="F164" s="121">
        <v>588.5</v>
      </c>
      <c r="G164" s="121">
        <v>658.5</v>
      </c>
      <c r="H164" s="121">
        <v>200783.82</v>
      </c>
      <c r="I164" s="121">
        <v>215304.91</v>
      </c>
      <c r="J164" s="121">
        <v>272538.77</v>
      </c>
      <c r="K164" s="121">
        <v>226867.76</v>
      </c>
      <c r="L164" s="121">
        <v>385.5</v>
      </c>
    </row>
    <row r="165" spans="1:12" x14ac:dyDescent="0.2">
      <c r="A165" s="276">
        <v>166</v>
      </c>
      <c r="B165" s="121">
        <v>3816</v>
      </c>
      <c r="C165" s="121" t="s">
        <v>150</v>
      </c>
      <c r="D165" s="121">
        <v>3816</v>
      </c>
      <c r="E165" s="121">
        <v>0</v>
      </c>
      <c r="F165" s="121">
        <v>308</v>
      </c>
      <c r="G165" s="121">
        <v>387.5</v>
      </c>
      <c r="H165" s="121">
        <v>320107.84000000003</v>
      </c>
      <c r="I165" s="121">
        <v>321576.23</v>
      </c>
      <c r="J165" s="121">
        <v>329686.48</v>
      </c>
      <c r="K165" s="121">
        <v>230953.85</v>
      </c>
      <c r="L165" s="121">
        <v>749.85</v>
      </c>
    </row>
    <row r="166" spans="1:12" x14ac:dyDescent="0.2">
      <c r="A166" s="276">
        <v>167</v>
      </c>
      <c r="B166" s="121">
        <v>3841</v>
      </c>
      <c r="C166" s="121" t="s">
        <v>151</v>
      </c>
      <c r="D166" s="121">
        <v>3841</v>
      </c>
      <c r="E166" s="121">
        <v>0</v>
      </c>
      <c r="F166" s="121">
        <v>675.5</v>
      </c>
      <c r="G166" s="121">
        <v>762</v>
      </c>
      <c r="H166" s="121">
        <v>520107.94</v>
      </c>
      <c r="I166" s="121">
        <v>539636.06000000006</v>
      </c>
      <c r="J166" s="121">
        <v>264981.08</v>
      </c>
      <c r="K166" s="121">
        <v>632533.85</v>
      </c>
      <c r="L166" s="121">
        <v>936.39</v>
      </c>
    </row>
    <row r="167" spans="1:12" x14ac:dyDescent="0.2">
      <c r="A167" s="276">
        <v>168</v>
      </c>
      <c r="B167" s="121">
        <v>3906</v>
      </c>
      <c r="C167" s="121" t="s">
        <v>152</v>
      </c>
      <c r="D167" s="121">
        <v>3906</v>
      </c>
      <c r="E167" s="121">
        <v>0</v>
      </c>
      <c r="F167" s="121">
        <v>437.5</v>
      </c>
      <c r="G167" s="121">
        <v>507.1</v>
      </c>
      <c r="H167" s="121">
        <v>274829.61</v>
      </c>
      <c r="I167" s="121">
        <v>286037.94</v>
      </c>
      <c r="J167" s="121">
        <v>165847.81</v>
      </c>
      <c r="K167" s="121">
        <v>836638.07</v>
      </c>
      <c r="L167" s="121">
        <v>1912.32</v>
      </c>
    </row>
    <row r="168" spans="1:12" x14ac:dyDescent="0.2">
      <c r="A168" s="276">
        <v>169</v>
      </c>
      <c r="B168" s="121">
        <v>4419</v>
      </c>
      <c r="C168" s="121" t="s">
        <v>336</v>
      </c>
      <c r="D168" s="121">
        <v>4419</v>
      </c>
      <c r="E168" s="121">
        <v>0</v>
      </c>
      <c r="F168" s="121">
        <v>812.3</v>
      </c>
      <c r="G168" s="121">
        <v>832.4</v>
      </c>
      <c r="H168" s="121">
        <v>1090336.19</v>
      </c>
      <c r="I168" s="121">
        <v>1133897.81</v>
      </c>
      <c r="J168" s="121">
        <v>440705.83</v>
      </c>
      <c r="K168" s="121">
        <v>3164987.14</v>
      </c>
      <c r="L168" s="121">
        <v>3896.33</v>
      </c>
    </row>
    <row r="169" spans="1:12" x14ac:dyDescent="0.2">
      <c r="A169" s="276">
        <v>170</v>
      </c>
      <c r="B169" s="121">
        <v>3942</v>
      </c>
      <c r="C169" s="121" t="s">
        <v>153</v>
      </c>
      <c r="D169" s="121">
        <v>3942</v>
      </c>
      <c r="E169" s="121">
        <v>0</v>
      </c>
      <c r="F169" s="121">
        <v>643.70000000000005</v>
      </c>
      <c r="G169" s="121">
        <v>626</v>
      </c>
      <c r="H169" s="121">
        <v>386208.55</v>
      </c>
      <c r="I169" s="121">
        <v>400258.54</v>
      </c>
      <c r="J169" s="121">
        <v>377540.11</v>
      </c>
      <c r="K169" s="121">
        <v>325842.88</v>
      </c>
      <c r="L169" s="121">
        <v>506.2</v>
      </c>
    </row>
    <row r="170" spans="1:12" ht="25.5" x14ac:dyDescent="0.2">
      <c r="A170" s="276">
        <v>171</v>
      </c>
      <c r="B170" s="121">
        <v>4023</v>
      </c>
      <c r="C170" s="121" t="s">
        <v>337</v>
      </c>
      <c r="D170" s="121">
        <v>4023</v>
      </c>
      <c r="E170" s="121">
        <v>0</v>
      </c>
      <c r="F170" s="121">
        <v>661.5</v>
      </c>
      <c r="G170" s="121">
        <v>725.5</v>
      </c>
      <c r="H170" s="121">
        <v>370821.77</v>
      </c>
      <c r="I170" s="121">
        <v>412402.58</v>
      </c>
      <c r="J170" s="121">
        <v>482407.59</v>
      </c>
      <c r="K170" s="121">
        <v>930397.51</v>
      </c>
      <c r="L170" s="121">
        <v>1406.5</v>
      </c>
    </row>
    <row r="171" spans="1:12" x14ac:dyDescent="0.2">
      <c r="A171" s="276">
        <v>172</v>
      </c>
      <c r="B171" s="121">
        <v>4033</v>
      </c>
      <c r="C171" s="121" t="s">
        <v>154</v>
      </c>
      <c r="D171" s="121">
        <v>4033</v>
      </c>
      <c r="E171" s="121">
        <v>0</v>
      </c>
      <c r="F171" s="121">
        <v>574.5</v>
      </c>
      <c r="G171" s="121">
        <v>599.4</v>
      </c>
      <c r="H171" s="121">
        <v>569352.6</v>
      </c>
      <c r="I171" s="121">
        <v>583765.57999999996</v>
      </c>
      <c r="J171" s="121">
        <v>305022.96000000002</v>
      </c>
      <c r="K171" s="121">
        <v>1481428.62</v>
      </c>
      <c r="L171" s="121">
        <v>2578.64</v>
      </c>
    </row>
    <row r="172" spans="1:12" x14ac:dyDescent="0.2">
      <c r="A172" s="276">
        <v>173</v>
      </c>
      <c r="B172" s="121">
        <v>4041</v>
      </c>
      <c r="C172" s="121" t="s">
        <v>155</v>
      </c>
      <c r="D172" s="121">
        <v>4041</v>
      </c>
      <c r="E172" s="121">
        <v>0</v>
      </c>
      <c r="F172" s="121">
        <v>1234.9000000000001</v>
      </c>
      <c r="G172" s="121">
        <v>1255.7</v>
      </c>
      <c r="H172" s="121">
        <v>795255.14</v>
      </c>
      <c r="I172" s="121">
        <v>808321.43</v>
      </c>
      <c r="J172" s="121">
        <v>488141.06</v>
      </c>
      <c r="K172" s="121">
        <v>975178.25</v>
      </c>
      <c r="L172" s="121">
        <v>789.68</v>
      </c>
    </row>
    <row r="173" spans="1:12" x14ac:dyDescent="0.2">
      <c r="A173" s="276">
        <v>174</v>
      </c>
      <c r="B173" s="121">
        <v>4043</v>
      </c>
      <c r="C173" s="121" t="s">
        <v>156</v>
      </c>
      <c r="D173" s="121">
        <v>4043</v>
      </c>
      <c r="E173" s="121">
        <v>0</v>
      </c>
      <c r="F173" s="121">
        <v>674.3</v>
      </c>
      <c r="G173" s="121">
        <v>668.9</v>
      </c>
      <c r="H173" s="121">
        <v>258261.36</v>
      </c>
      <c r="I173" s="121">
        <v>294026.61</v>
      </c>
      <c r="J173" s="121">
        <v>397398.63</v>
      </c>
      <c r="K173" s="121">
        <v>1916873.63</v>
      </c>
      <c r="L173" s="121">
        <v>2842.76</v>
      </c>
    </row>
    <row r="174" spans="1:12" x14ac:dyDescent="0.2">
      <c r="A174" s="276">
        <v>175</v>
      </c>
      <c r="B174" s="121">
        <v>4068</v>
      </c>
      <c r="C174" s="121" t="s">
        <v>338</v>
      </c>
      <c r="D174" s="121">
        <v>4068</v>
      </c>
      <c r="E174" s="121">
        <v>0</v>
      </c>
      <c r="F174" s="121">
        <v>465.3</v>
      </c>
      <c r="G174" s="121">
        <v>365</v>
      </c>
      <c r="H174" s="121">
        <v>302497.63</v>
      </c>
      <c r="I174" s="121">
        <v>366952.81</v>
      </c>
      <c r="J174" s="121">
        <v>237349.17</v>
      </c>
      <c r="K174" s="121">
        <v>200039.1</v>
      </c>
      <c r="L174" s="121">
        <v>429.91</v>
      </c>
    </row>
    <row r="175" spans="1:12" x14ac:dyDescent="0.2">
      <c r="A175" s="276">
        <v>176</v>
      </c>
      <c r="B175" s="121">
        <v>4086</v>
      </c>
      <c r="C175" s="121" t="s">
        <v>339</v>
      </c>
      <c r="D175" s="121">
        <v>4086</v>
      </c>
      <c r="E175" s="121">
        <v>0</v>
      </c>
      <c r="F175" s="121">
        <v>1750.4</v>
      </c>
      <c r="G175" s="121">
        <v>2514.1</v>
      </c>
      <c r="H175" s="121">
        <v>1111186.67</v>
      </c>
      <c r="I175" s="121">
        <v>1140857.6000000001</v>
      </c>
      <c r="J175" s="121">
        <v>1024546.91</v>
      </c>
      <c r="K175" s="121">
        <v>1387167.76</v>
      </c>
      <c r="L175" s="121">
        <v>792.49</v>
      </c>
    </row>
    <row r="176" spans="1:12" x14ac:dyDescent="0.2">
      <c r="A176" s="276">
        <v>177</v>
      </c>
      <c r="B176" s="121">
        <v>4104</v>
      </c>
      <c r="C176" s="121" t="s">
        <v>157</v>
      </c>
      <c r="D176" s="121">
        <v>4104</v>
      </c>
      <c r="E176" s="121">
        <v>0</v>
      </c>
      <c r="F176" s="121">
        <v>5352.3</v>
      </c>
      <c r="G176" s="121">
        <v>4922.8</v>
      </c>
      <c r="H176" s="121">
        <v>2381448.36</v>
      </c>
      <c r="I176" s="121">
        <v>2460988.33</v>
      </c>
      <c r="J176" s="121">
        <v>1826636.8</v>
      </c>
      <c r="K176" s="121">
        <v>3579315.44</v>
      </c>
      <c r="L176" s="121">
        <v>668.74</v>
      </c>
    </row>
    <row r="177" spans="1:12" x14ac:dyDescent="0.2">
      <c r="A177" s="276">
        <v>178</v>
      </c>
      <c r="B177" s="121">
        <v>4122</v>
      </c>
      <c r="C177" s="121" t="s">
        <v>158</v>
      </c>
      <c r="D177" s="121">
        <v>4122</v>
      </c>
      <c r="E177" s="121">
        <v>0</v>
      </c>
      <c r="F177" s="121">
        <v>487.5</v>
      </c>
      <c r="G177" s="121">
        <v>513.29999999999995</v>
      </c>
      <c r="H177" s="121">
        <v>494565.16</v>
      </c>
      <c r="I177" s="121">
        <v>518855.61</v>
      </c>
      <c r="J177" s="121">
        <v>747230.78</v>
      </c>
      <c r="K177" s="121">
        <v>2072822.07</v>
      </c>
      <c r="L177" s="121">
        <v>4251.9399999999996</v>
      </c>
    </row>
    <row r="178" spans="1:12" x14ac:dyDescent="0.2">
      <c r="A178" s="276">
        <v>179</v>
      </c>
      <c r="B178" s="121">
        <v>4131</v>
      </c>
      <c r="C178" s="121" t="s">
        <v>159</v>
      </c>
      <c r="D178" s="121">
        <v>4131</v>
      </c>
      <c r="E178" s="121">
        <v>0</v>
      </c>
      <c r="F178" s="121">
        <v>3351</v>
      </c>
      <c r="G178" s="121">
        <v>3295</v>
      </c>
      <c r="H178" s="121">
        <v>1650962.27</v>
      </c>
      <c r="I178" s="121">
        <v>2021130.21</v>
      </c>
      <c r="J178" s="121">
        <v>2019796.73</v>
      </c>
      <c r="K178" s="121">
        <v>1269246.79</v>
      </c>
      <c r="L178" s="121">
        <v>378.77</v>
      </c>
    </row>
    <row r="179" spans="1:12" x14ac:dyDescent="0.2">
      <c r="A179" s="276">
        <v>180</v>
      </c>
      <c r="B179" s="121">
        <v>4203</v>
      </c>
      <c r="C179" s="121" t="s">
        <v>160</v>
      </c>
      <c r="D179" s="121">
        <v>4203</v>
      </c>
      <c r="E179" s="121">
        <v>0</v>
      </c>
      <c r="F179" s="121">
        <v>885.9</v>
      </c>
      <c r="G179" s="121">
        <v>971.7</v>
      </c>
      <c r="H179" s="121">
        <v>299903.32</v>
      </c>
      <c r="I179" s="121">
        <v>319076.34000000003</v>
      </c>
      <c r="J179" s="121">
        <v>248901.56</v>
      </c>
      <c r="K179" s="121">
        <v>474133.83</v>
      </c>
      <c r="L179" s="121">
        <v>535.20000000000005</v>
      </c>
    </row>
    <row r="180" spans="1:12" x14ac:dyDescent="0.2">
      <c r="A180" s="276">
        <v>181</v>
      </c>
      <c r="B180" s="121">
        <v>4212</v>
      </c>
      <c r="C180" s="121" t="s">
        <v>161</v>
      </c>
      <c r="D180" s="121">
        <v>4212</v>
      </c>
      <c r="E180" s="121">
        <v>0</v>
      </c>
      <c r="F180" s="121">
        <v>283.39999999999998</v>
      </c>
      <c r="G180" s="121">
        <v>283</v>
      </c>
      <c r="H180" s="121">
        <v>90117.37</v>
      </c>
      <c r="I180" s="121">
        <v>91231.23</v>
      </c>
      <c r="J180" s="121">
        <v>133518.26</v>
      </c>
      <c r="K180" s="121">
        <v>187693.35</v>
      </c>
      <c r="L180" s="121">
        <v>662.29</v>
      </c>
    </row>
    <row r="181" spans="1:12" x14ac:dyDescent="0.2">
      <c r="A181" s="276">
        <v>182</v>
      </c>
      <c r="B181" s="121">
        <v>4271</v>
      </c>
      <c r="C181" s="121" t="s">
        <v>162</v>
      </c>
      <c r="D181" s="121">
        <v>4271</v>
      </c>
      <c r="E181" s="121">
        <v>0</v>
      </c>
      <c r="F181" s="121">
        <v>1194.0999999999999</v>
      </c>
      <c r="G181" s="121">
        <v>1504.4</v>
      </c>
      <c r="H181" s="121">
        <v>550244.55000000005</v>
      </c>
      <c r="I181" s="121">
        <v>591755.06999999995</v>
      </c>
      <c r="J181" s="121">
        <v>486461.43</v>
      </c>
      <c r="K181" s="121">
        <v>1259908.77</v>
      </c>
      <c r="L181" s="121">
        <v>1055.1099999999999</v>
      </c>
    </row>
    <row r="182" spans="1:12" x14ac:dyDescent="0.2">
      <c r="A182" s="276">
        <v>183</v>
      </c>
      <c r="B182" s="121">
        <v>4269</v>
      </c>
      <c r="C182" s="121" t="s">
        <v>163</v>
      </c>
      <c r="D182" s="121">
        <v>4269</v>
      </c>
      <c r="E182" s="121">
        <v>0</v>
      </c>
      <c r="F182" s="121">
        <v>489.6</v>
      </c>
      <c r="G182" s="121">
        <v>457</v>
      </c>
      <c r="H182" s="121">
        <v>383286.93</v>
      </c>
      <c r="I182" s="121">
        <v>392810.9</v>
      </c>
      <c r="J182" s="121">
        <v>317586.38</v>
      </c>
      <c r="K182" s="121">
        <v>1028152.64</v>
      </c>
      <c r="L182" s="121">
        <v>2099.98</v>
      </c>
    </row>
    <row r="183" spans="1:12" x14ac:dyDescent="0.2">
      <c r="A183" s="276">
        <v>184</v>
      </c>
      <c r="B183" s="121">
        <v>4356</v>
      </c>
      <c r="C183" s="121" t="s">
        <v>164</v>
      </c>
      <c r="D183" s="121">
        <v>4356</v>
      </c>
      <c r="E183" s="121">
        <v>0</v>
      </c>
      <c r="F183" s="121">
        <v>725.8</v>
      </c>
      <c r="G183" s="121">
        <v>703</v>
      </c>
      <c r="H183" s="121">
        <v>90727.7</v>
      </c>
      <c r="I183" s="121">
        <v>100705.07</v>
      </c>
      <c r="J183" s="121">
        <v>319258.26</v>
      </c>
      <c r="K183" s="121">
        <v>1009538.26</v>
      </c>
      <c r="L183" s="121">
        <v>1390.93</v>
      </c>
    </row>
    <row r="184" spans="1:12" x14ac:dyDescent="0.2">
      <c r="A184" s="276">
        <v>185</v>
      </c>
      <c r="B184" s="121">
        <v>4149</v>
      </c>
      <c r="C184" s="121" t="s">
        <v>340</v>
      </c>
      <c r="D184" s="121">
        <v>4149</v>
      </c>
      <c r="E184" s="121">
        <v>0</v>
      </c>
      <c r="F184" s="121">
        <v>1506.3</v>
      </c>
      <c r="G184" s="121">
        <v>1497.6</v>
      </c>
      <c r="H184" s="121">
        <v>400246.31</v>
      </c>
      <c r="I184" s="121">
        <v>420232.02</v>
      </c>
      <c r="J184" s="121">
        <v>387640.13</v>
      </c>
      <c r="K184" s="121">
        <v>1778822.03</v>
      </c>
      <c r="L184" s="121">
        <v>1180.92</v>
      </c>
    </row>
    <row r="185" spans="1:12" x14ac:dyDescent="0.2">
      <c r="A185" s="276">
        <v>186</v>
      </c>
      <c r="B185" s="121">
        <v>4437</v>
      </c>
      <c r="C185" s="121" t="s">
        <v>165</v>
      </c>
      <c r="D185" s="121">
        <v>4437</v>
      </c>
      <c r="E185" s="121">
        <v>0</v>
      </c>
      <c r="F185" s="121">
        <v>465.7</v>
      </c>
      <c r="G185" s="121">
        <v>452.5</v>
      </c>
      <c r="H185" s="121">
        <v>449791.75</v>
      </c>
      <c r="I185" s="121">
        <v>470796.23</v>
      </c>
      <c r="J185" s="121">
        <v>217315.28</v>
      </c>
      <c r="K185" s="121">
        <v>1067989.33</v>
      </c>
      <c r="L185" s="121">
        <v>2293.3000000000002</v>
      </c>
    </row>
    <row r="186" spans="1:12" x14ac:dyDescent="0.2">
      <c r="A186" s="276">
        <v>187</v>
      </c>
      <c r="B186" s="121">
        <v>4446</v>
      </c>
      <c r="C186" s="121" t="s">
        <v>166</v>
      </c>
      <c r="D186" s="121">
        <v>4446</v>
      </c>
      <c r="E186" s="121">
        <v>0</v>
      </c>
      <c r="F186" s="121">
        <v>968.6</v>
      </c>
      <c r="G186" s="121">
        <v>984.4</v>
      </c>
      <c r="H186" s="121">
        <v>400111.55</v>
      </c>
      <c r="I186" s="121">
        <v>427449.36</v>
      </c>
      <c r="J186" s="121">
        <v>367958.08</v>
      </c>
      <c r="K186" s="121">
        <v>601989.67000000004</v>
      </c>
      <c r="L186" s="121">
        <v>621.5</v>
      </c>
    </row>
    <row r="187" spans="1:12" x14ac:dyDescent="0.2">
      <c r="A187" s="276">
        <v>188</v>
      </c>
      <c r="B187" s="121">
        <v>4491</v>
      </c>
      <c r="C187" s="121" t="s">
        <v>167</v>
      </c>
      <c r="D187" s="121">
        <v>4491</v>
      </c>
      <c r="E187" s="121">
        <v>0</v>
      </c>
      <c r="F187" s="121">
        <v>319.89999999999998</v>
      </c>
      <c r="G187" s="121">
        <v>353</v>
      </c>
      <c r="H187" s="121">
        <v>244858.41</v>
      </c>
      <c r="I187" s="121">
        <v>250381.05</v>
      </c>
      <c r="J187" s="121">
        <v>227599.59</v>
      </c>
      <c r="K187" s="121">
        <v>308946.17</v>
      </c>
      <c r="L187" s="121">
        <v>965.76</v>
      </c>
    </row>
    <row r="188" spans="1:12" x14ac:dyDescent="0.2">
      <c r="A188" s="276">
        <v>189</v>
      </c>
      <c r="B188" s="121">
        <v>4505</v>
      </c>
      <c r="C188" s="121" t="s">
        <v>168</v>
      </c>
      <c r="D188" s="121">
        <v>4505</v>
      </c>
      <c r="E188" s="121">
        <v>0</v>
      </c>
      <c r="F188" s="121">
        <v>221.3</v>
      </c>
      <c r="G188" s="121">
        <v>219</v>
      </c>
      <c r="H188" s="121">
        <v>44426.8</v>
      </c>
      <c r="I188" s="121">
        <v>44904.46</v>
      </c>
      <c r="J188" s="121">
        <v>119685.96</v>
      </c>
      <c r="K188" s="121">
        <v>545706.94999999995</v>
      </c>
      <c r="L188" s="121">
        <v>2465.91</v>
      </c>
    </row>
    <row r="189" spans="1:12" x14ac:dyDescent="0.2">
      <c r="A189" s="276">
        <v>190</v>
      </c>
      <c r="B189" s="121">
        <v>4509</v>
      </c>
      <c r="C189" s="121" t="s">
        <v>169</v>
      </c>
      <c r="D189" s="121">
        <v>4509</v>
      </c>
      <c r="E189" s="121">
        <v>0</v>
      </c>
      <c r="F189" s="121">
        <v>199</v>
      </c>
      <c r="G189" s="121">
        <v>113</v>
      </c>
      <c r="H189" s="121">
        <v>241764.85</v>
      </c>
      <c r="I189" s="121">
        <v>253308.73</v>
      </c>
      <c r="J189" s="121">
        <v>111027.66</v>
      </c>
      <c r="K189" s="121">
        <v>2392734.5699999998</v>
      </c>
      <c r="L189" s="121">
        <v>12023.79</v>
      </c>
    </row>
    <row r="190" spans="1:12" x14ac:dyDescent="0.2">
      <c r="A190" s="276">
        <v>191</v>
      </c>
      <c r="B190" s="121">
        <v>4518</v>
      </c>
      <c r="C190" s="121" t="s">
        <v>170</v>
      </c>
      <c r="D190" s="121">
        <v>4518</v>
      </c>
      <c r="E190" s="121">
        <v>0</v>
      </c>
      <c r="F190" s="121">
        <v>194.6</v>
      </c>
      <c r="G190" s="121">
        <v>171</v>
      </c>
      <c r="H190" s="121">
        <v>175303.47</v>
      </c>
      <c r="I190" s="121">
        <v>177203.27</v>
      </c>
      <c r="J190" s="121">
        <v>120676.81</v>
      </c>
      <c r="K190" s="121">
        <v>232694.47</v>
      </c>
      <c r="L190" s="121">
        <v>1195.76</v>
      </c>
    </row>
    <row r="191" spans="1:12" x14ac:dyDescent="0.2">
      <c r="A191" s="276">
        <v>192</v>
      </c>
      <c r="B191" s="121">
        <v>4527</v>
      </c>
      <c r="C191" s="121" t="s">
        <v>171</v>
      </c>
      <c r="D191" s="121">
        <v>4527</v>
      </c>
      <c r="E191" s="121">
        <v>0</v>
      </c>
      <c r="F191" s="121">
        <v>598.4</v>
      </c>
      <c r="G191" s="121">
        <v>585.6</v>
      </c>
      <c r="H191" s="121">
        <v>374411.96</v>
      </c>
      <c r="I191" s="121">
        <v>420211.76</v>
      </c>
      <c r="J191" s="121">
        <v>395039.59</v>
      </c>
      <c r="K191" s="121">
        <v>525555.73</v>
      </c>
      <c r="L191" s="121">
        <v>878.27</v>
      </c>
    </row>
    <row r="192" spans="1:12" x14ac:dyDescent="0.2">
      <c r="A192" s="276">
        <v>193</v>
      </c>
      <c r="B192" s="121">
        <v>4536</v>
      </c>
      <c r="C192" s="121" t="s">
        <v>172</v>
      </c>
      <c r="D192" s="121">
        <v>4536</v>
      </c>
      <c r="E192" s="121">
        <v>0</v>
      </c>
      <c r="F192" s="121">
        <v>1733.3</v>
      </c>
      <c r="G192" s="121">
        <v>1749.5</v>
      </c>
      <c r="H192" s="121">
        <v>751460.99</v>
      </c>
      <c r="I192" s="121">
        <v>817094.36</v>
      </c>
      <c r="J192" s="121">
        <v>702651.61</v>
      </c>
      <c r="K192" s="121">
        <v>1020018.79</v>
      </c>
      <c r="L192" s="121">
        <v>588.48</v>
      </c>
    </row>
    <row r="193" spans="1:12" x14ac:dyDescent="0.2">
      <c r="A193" s="276">
        <v>194</v>
      </c>
      <c r="B193" s="121">
        <v>4554</v>
      </c>
      <c r="C193" s="121" t="s">
        <v>173</v>
      </c>
      <c r="D193" s="121">
        <v>4554</v>
      </c>
      <c r="E193" s="121">
        <v>0</v>
      </c>
      <c r="F193" s="121">
        <v>1097.5999999999999</v>
      </c>
      <c r="G193" s="121">
        <v>1369.2</v>
      </c>
      <c r="H193" s="121">
        <v>403229.38</v>
      </c>
      <c r="I193" s="121">
        <v>408035.1</v>
      </c>
      <c r="J193" s="121">
        <v>336331.96</v>
      </c>
      <c r="K193" s="121">
        <v>189849.45</v>
      </c>
      <c r="L193" s="121">
        <v>172.97</v>
      </c>
    </row>
    <row r="194" spans="1:12" x14ac:dyDescent="0.2">
      <c r="A194" s="276">
        <v>195</v>
      </c>
      <c r="B194" s="121">
        <v>4572</v>
      </c>
      <c r="C194" s="121" t="s">
        <v>174</v>
      </c>
      <c r="D194" s="121">
        <v>4572</v>
      </c>
      <c r="E194" s="121">
        <v>0</v>
      </c>
      <c r="F194" s="121">
        <v>220.4</v>
      </c>
      <c r="G194" s="121">
        <v>291.10000000000002</v>
      </c>
      <c r="H194" s="121">
        <v>60041.27</v>
      </c>
      <c r="I194" s="121">
        <v>71809.91</v>
      </c>
      <c r="J194" s="121">
        <v>92187</v>
      </c>
      <c r="K194" s="121">
        <v>332499.31</v>
      </c>
      <c r="L194" s="121">
        <v>1508.62</v>
      </c>
    </row>
    <row r="195" spans="1:12" x14ac:dyDescent="0.2">
      <c r="A195" s="276">
        <v>196</v>
      </c>
      <c r="B195" s="121">
        <v>4581</v>
      </c>
      <c r="C195" s="121" t="s">
        <v>175</v>
      </c>
      <c r="D195" s="121">
        <v>4581</v>
      </c>
      <c r="E195" s="121">
        <v>0</v>
      </c>
      <c r="F195" s="121">
        <v>4422.8</v>
      </c>
      <c r="G195" s="121">
        <v>4251.1000000000004</v>
      </c>
      <c r="H195" s="121">
        <v>1705739.31</v>
      </c>
      <c r="I195" s="121">
        <v>1800689.56</v>
      </c>
      <c r="J195" s="121">
        <v>1726785.99</v>
      </c>
      <c r="K195" s="121">
        <v>1583604.48</v>
      </c>
      <c r="L195" s="121">
        <v>358.05</v>
      </c>
    </row>
    <row r="196" spans="1:12" x14ac:dyDescent="0.2">
      <c r="A196" s="276">
        <v>197</v>
      </c>
      <c r="B196" s="121">
        <v>4599</v>
      </c>
      <c r="C196" s="121" t="s">
        <v>176</v>
      </c>
      <c r="D196" s="121">
        <v>4599</v>
      </c>
      <c r="E196" s="121">
        <v>0</v>
      </c>
      <c r="F196" s="121">
        <v>593.79999999999995</v>
      </c>
      <c r="G196" s="121">
        <v>559.1</v>
      </c>
      <c r="H196" s="121">
        <v>253462.48</v>
      </c>
      <c r="I196" s="121">
        <v>256322</v>
      </c>
      <c r="J196" s="121">
        <v>285614.23</v>
      </c>
      <c r="K196" s="121">
        <v>252847.71</v>
      </c>
      <c r="L196" s="121">
        <v>425.81</v>
      </c>
    </row>
    <row r="197" spans="1:12" x14ac:dyDescent="0.2">
      <c r="A197" s="276">
        <v>198</v>
      </c>
      <c r="B197" s="121">
        <v>4617</v>
      </c>
      <c r="C197" s="121" t="s">
        <v>177</v>
      </c>
      <c r="D197" s="121">
        <v>4617</v>
      </c>
      <c r="E197" s="121">
        <v>0</v>
      </c>
      <c r="F197" s="121">
        <v>1385.9</v>
      </c>
      <c r="G197" s="121">
        <v>1477.5</v>
      </c>
      <c r="H197" s="121">
        <v>541522.76</v>
      </c>
      <c r="I197" s="121">
        <v>550988.78</v>
      </c>
      <c r="J197" s="121">
        <v>656516.64</v>
      </c>
      <c r="K197" s="277">
        <v>-105527.86</v>
      </c>
      <c r="L197" s="277">
        <v>-76.14</v>
      </c>
    </row>
    <row r="198" spans="1:12" x14ac:dyDescent="0.2">
      <c r="A198" s="276">
        <v>199</v>
      </c>
      <c r="B198" s="121">
        <v>4662</v>
      </c>
      <c r="C198" s="121" t="s">
        <v>178</v>
      </c>
      <c r="D198" s="121">
        <v>4662</v>
      </c>
      <c r="E198" s="121">
        <v>0</v>
      </c>
      <c r="F198" s="121">
        <v>970.6</v>
      </c>
      <c r="G198" s="121">
        <v>977.3</v>
      </c>
      <c r="H198" s="121">
        <v>449901.55</v>
      </c>
      <c r="I198" s="121">
        <v>483453.62</v>
      </c>
      <c r="J198" s="121">
        <v>553148.84</v>
      </c>
      <c r="K198" s="121">
        <v>506854.26</v>
      </c>
      <c r="L198" s="121">
        <v>522.21</v>
      </c>
    </row>
    <row r="199" spans="1:12" x14ac:dyDescent="0.2">
      <c r="A199" s="276">
        <v>200</v>
      </c>
      <c r="B199" s="121">
        <v>4689</v>
      </c>
      <c r="C199" s="121" t="s">
        <v>179</v>
      </c>
      <c r="D199" s="121">
        <v>4689</v>
      </c>
      <c r="E199" s="121">
        <v>0</v>
      </c>
      <c r="F199" s="121">
        <v>533.1</v>
      </c>
      <c r="G199" s="121">
        <v>565.6</v>
      </c>
      <c r="H199" s="121" t="s">
        <v>360</v>
      </c>
      <c r="I199" s="121">
        <v>3635.87</v>
      </c>
      <c r="J199" s="121">
        <v>206729.07</v>
      </c>
      <c r="K199" s="121">
        <v>482658.18</v>
      </c>
      <c r="L199" s="121">
        <v>905.38</v>
      </c>
    </row>
    <row r="200" spans="1:12" x14ac:dyDescent="0.2">
      <c r="A200" s="276">
        <v>201</v>
      </c>
      <c r="B200" s="121">
        <v>4644</v>
      </c>
      <c r="C200" s="121" t="s">
        <v>180</v>
      </c>
      <c r="D200" s="121">
        <v>4644</v>
      </c>
      <c r="E200" s="121">
        <v>0</v>
      </c>
      <c r="F200" s="121">
        <v>476.5</v>
      </c>
      <c r="G200" s="121">
        <v>530.6</v>
      </c>
      <c r="H200" s="121">
        <v>322181.28999999998</v>
      </c>
      <c r="I200" s="121">
        <v>340888.8</v>
      </c>
      <c r="J200" s="121">
        <v>375683.47</v>
      </c>
      <c r="K200" s="121">
        <v>305696.71999999997</v>
      </c>
      <c r="L200" s="121">
        <v>641.54999999999995</v>
      </c>
    </row>
    <row r="201" spans="1:12" x14ac:dyDescent="0.2">
      <c r="A201" s="276">
        <v>202</v>
      </c>
      <c r="B201" s="121">
        <v>4725</v>
      </c>
      <c r="C201" s="121" t="s">
        <v>181</v>
      </c>
      <c r="D201" s="121">
        <v>4725</v>
      </c>
      <c r="E201" s="121">
        <v>0</v>
      </c>
      <c r="F201" s="121">
        <v>2911.7</v>
      </c>
      <c r="G201" s="121">
        <v>2668.8</v>
      </c>
      <c r="H201" s="121">
        <v>2343161.61</v>
      </c>
      <c r="I201" s="121">
        <v>2414137.5299999998</v>
      </c>
      <c r="J201" s="121">
        <v>1510437.78</v>
      </c>
      <c r="K201" s="121">
        <v>1158539.56</v>
      </c>
      <c r="L201" s="121">
        <v>397.89</v>
      </c>
    </row>
    <row r="202" spans="1:12" x14ac:dyDescent="0.2">
      <c r="A202" s="276">
        <v>203</v>
      </c>
      <c r="B202" s="121">
        <v>2673</v>
      </c>
      <c r="C202" s="121" t="s">
        <v>182</v>
      </c>
      <c r="D202" s="121">
        <v>2673</v>
      </c>
      <c r="E202" s="121">
        <v>0</v>
      </c>
      <c r="F202" s="121">
        <v>664.3</v>
      </c>
      <c r="G202" s="121">
        <v>626.20000000000005</v>
      </c>
      <c r="H202" s="121">
        <v>396830</v>
      </c>
      <c r="I202" s="121">
        <v>420810.6</v>
      </c>
      <c r="J202" s="121">
        <v>779034.08</v>
      </c>
      <c r="K202" s="121">
        <v>355015.56</v>
      </c>
      <c r="L202" s="121">
        <v>534.41999999999996</v>
      </c>
    </row>
    <row r="203" spans="1:12" x14ac:dyDescent="0.2">
      <c r="A203" s="276">
        <v>204</v>
      </c>
      <c r="B203" s="121">
        <v>153</v>
      </c>
      <c r="C203" s="121" t="s">
        <v>183</v>
      </c>
      <c r="D203" s="121">
        <v>153</v>
      </c>
      <c r="E203" s="121">
        <v>0</v>
      </c>
      <c r="F203" s="121">
        <v>515.29999999999995</v>
      </c>
      <c r="G203" s="121">
        <v>506</v>
      </c>
      <c r="H203" s="121">
        <v>290149.90000000002</v>
      </c>
      <c r="I203" s="121">
        <v>295363.61</v>
      </c>
      <c r="J203" s="121">
        <v>307548.18</v>
      </c>
      <c r="K203" s="121">
        <v>132580.56</v>
      </c>
      <c r="L203" s="121">
        <v>257.29000000000002</v>
      </c>
    </row>
    <row r="204" spans="1:12" x14ac:dyDescent="0.2">
      <c r="A204" s="276">
        <v>205</v>
      </c>
      <c r="B204" s="121">
        <v>3691</v>
      </c>
      <c r="C204" s="121" t="s">
        <v>184</v>
      </c>
      <c r="D204" s="121">
        <v>3691</v>
      </c>
      <c r="E204" s="121">
        <v>0</v>
      </c>
      <c r="F204" s="121">
        <v>701.8</v>
      </c>
      <c r="G204" s="121">
        <v>549.1</v>
      </c>
      <c r="H204" s="121">
        <v>524892.43000000005</v>
      </c>
      <c r="I204" s="121">
        <v>532842.91</v>
      </c>
      <c r="J204" s="121">
        <v>511870.85</v>
      </c>
      <c r="K204" s="121">
        <v>1911084.04</v>
      </c>
      <c r="L204" s="121">
        <v>2723.12</v>
      </c>
    </row>
    <row r="205" spans="1:12" x14ac:dyDescent="0.2">
      <c r="A205" s="276">
        <v>206</v>
      </c>
      <c r="B205" s="121">
        <v>4774</v>
      </c>
      <c r="C205" s="121" t="s">
        <v>341</v>
      </c>
      <c r="D205" s="121">
        <v>4774</v>
      </c>
      <c r="E205" s="121">
        <v>0</v>
      </c>
      <c r="F205" s="121">
        <v>1106.5999999999999</v>
      </c>
      <c r="G205" s="121">
        <v>1027.7</v>
      </c>
      <c r="H205" s="121">
        <v>525002.97</v>
      </c>
      <c r="I205" s="121">
        <v>541090.85</v>
      </c>
      <c r="J205" s="121">
        <v>761506.43</v>
      </c>
      <c r="K205" s="121">
        <v>77384.350000000006</v>
      </c>
      <c r="L205" s="121">
        <v>69.930000000000007</v>
      </c>
    </row>
    <row r="206" spans="1:12" x14ac:dyDescent="0.2">
      <c r="A206" s="276">
        <v>207</v>
      </c>
      <c r="B206" s="121">
        <v>873</v>
      </c>
      <c r="C206" s="121" t="s">
        <v>185</v>
      </c>
      <c r="D206" s="121">
        <v>873</v>
      </c>
      <c r="E206" s="121">
        <v>0</v>
      </c>
      <c r="F206" s="121">
        <v>471.9</v>
      </c>
      <c r="G206" s="121">
        <v>465.4</v>
      </c>
      <c r="H206" s="121">
        <v>300337.91999999998</v>
      </c>
      <c r="I206" s="121">
        <v>345939.67</v>
      </c>
      <c r="J206" s="121">
        <v>320608.26</v>
      </c>
      <c r="K206" s="121">
        <v>907016.27</v>
      </c>
      <c r="L206" s="121">
        <v>1922.05</v>
      </c>
    </row>
    <row r="207" spans="1:12" x14ac:dyDescent="0.2">
      <c r="A207" s="276">
        <v>208</v>
      </c>
      <c r="B207" s="121">
        <v>4778</v>
      </c>
      <c r="C207" s="121" t="s">
        <v>186</v>
      </c>
      <c r="D207" s="121">
        <v>4778</v>
      </c>
      <c r="E207" s="121">
        <v>0</v>
      </c>
      <c r="F207" s="121">
        <v>243.2</v>
      </c>
      <c r="G207" s="121">
        <v>237.1</v>
      </c>
      <c r="H207" s="121">
        <v>238835.46</v>
      </c>
      <c r="I207" s="121">
        <v>244048.35</v>
      </c>
      <c r="J207" s="121">
        <v>164313.76999999999</v>
      </c>
      <c r="K207" s="121">
        <v>538250.71</v>
      </c>
      <c r="L207" s="121">
        <v>2213.1999999999998</v>
      </c>
    </row>
    <row r="208" spans="1:12" x14ac:dyDescent="0.2">
      <c r="A208" s="276">
        <v>209</v>
      </c>
      <c r="B208" s="121">
        <v>4777</v>
      </c>
      <c r="C208" s="121" t="s">
        <v>187</v>
      </c>
      <c r="D208" s="121">
        <v>4777</v>
      </c>
      <c r="E208" s="121">
        <v>0</v>
      </c>
      <c r="F208" s="121">
        <v>545.20000000000005</v>
      </c>
      <c r="G208" s="121">
        <v>489.1</v>
      </c>
      <c r="H208" s="121">
        <v>185095.52</v>
      </c>
      <c r="I208" s="121">
        <v>186582.46</v>
      </c>
      <c r="J208" s="121">
        <v>258154.56</v>
      </c>
      <c r="K208" s="121">
        <v>417740.1</v>
      </c>
      <c r="L208" s="121">
        <v>766.21</v>
      </c>
    </row>
    <row r="209" spans="1:12" x14ac:dyDescent="0.2">
      <c r="A209" s="276">
        <v>210</v>
      </c>
      <c r="B209" s="121">
        <v>4776</v>
      </c>
      <c r="C209" s="121" t="s">
        <v>188</v>
      </c>
      <c r="D209" s="121">
        <v>4776</v>
      </c>
      <c r="E209" s="121">
        <v>0</v>
      </c>
      <c r="F209" s="121">
        <v>471.5</v>
      </c>
      <c r="G209" s="121">
        <v>564.4</v>
      </c>
      <c r="H209" s="121">
        <v>310639.2</v>
      </c>
      <c r="I209" s="121">
        <v>314020.63</v>
      </c>
      <c r="J209" s="121">
        <v>423815.38</v>
      </c>
      <c r="K209" s="121">
        <v>685030.23</v>
      </c>
      <c r="L209" s="121">
        <v>1452.87</v>
      </c>
    </row>
    <row r="210" spans="1:12" x14ac:dyDescent="0.2">
      <c r="A210" s="276">
        <v>211</v>
      </c>
      <c r="B210" s="121">
        <v>4779</v>
      </c>
      <c r="C210" s="121" t="s">
        <v>189</v>
      </c>
      <c r="D210" s="121">
        <v>4779</v>
      </c>
      <c r="E210" s="121">
        <v>0</v>
      </c>
      <c r="F210" s="121">
        <v>2145.5</v>
      </c>
      <c r="G210" s="121">
        <v>2203.6</v>
      </c>
      <c r="H210" s="121">
        <v>299955.06</v>
      </c>
      <c r="I210" s="121">
        <v>315639.14</v>
      </c>
      <c r="J210" s="121">
        <v>509301.65</v>
      </c>
      <c r="K210" s="121">
        <v>318903.87</v>
      </c>
      <c r="L210" s="121">
        <v>148.63999999999999</v>
      </c>
    </row>
    <row r="211" spans="1:12" x14ac:dyDescent="0.2">
      <c r="A211" s="276">
        <v>212</v>
      </c>
      <c r="B211" s="121">
        <v>4784</v>
      </c>
      <c r="C211" s="121" t="s">
        <v>190</v>
      </c>
      <c r="D211" s="121">
        <v>4784</v>
      </c>
      <c r="E211" s="121">
        <v>0</v>
      </c>
      <c r="F211" s="121">
        <v>3018.2</v>
      </c>
      <c r="G211" s="121">
        <v>3284.2</v>
      </c>
      <c r="H211" s="121">
        <v>665063.91</v>
      </c>
      <c r="I211" s="121">
        <v>852224.74</v>
      </c>
      <c r="J211" s="121">
        <v>682634.36</v>
      </c>
      <c r="K211" s="121">
        <v>3355141.37</v>
      </c>
      <c r="L211" s="121">
        <v>1111.6400000000001</v>
      </c>
    </row>
    <row r="212" spans="1:12" x14ac:dyDescent="0.2">
      <c r="A212" s="276">
        <v>213</v>
      </c>
      <c r="B212" s="121">
        <v>4785</v>
      </c>
      <c r="C212" s="121" t="s">
        <v>342</v>
      </c>
      <c r="D212" s="121">
        <v>4785</v>
      </c>
      <c r="E212" s="121">
        <v>0</v>
      </c>
      <c r="F212" s="121">
        <v>450.2</v>
      </c>
      <c r="G212" s="121">
        <v>454</v>
      </c>
      <c r="H212" s="121">
        <v>249984.18</v>
      </c>
      <c r="I212" s="121">
        <v>279540.45</v>
      </c>
      <c r="J212" s="121">
        <v>249423.61</v>
      </c>
      <c r="K212" s="121">
        <v>1145582</v>
      </c>
      <c r="L212" s="121">
        <v>2544.61</v>
      </c>
    </row>
    <row r="213" spans="1:12" x14ac:dyDescent="0.2">
      <c r="A213" s="276">
        <v>214</v>
      </c>
      <c r="B213" s="121">
        <v>333</v>
      </c>
      <c r="C213" s="121" t="s">
        <v>191</v>
      </c>
      <c r="D213" s="121">
        <v>333</v>
      </c>
      <c r="E213" s="121">
        <v>0</v>
      </c>
      <c r="F213" s="121">
        <v>397</v>
      </c>
      <c r="G213" s="121">
        <v>296.10000000000002</v>
      </c>
      <c r="H213" s="121">
        <v>372846.08000000002</v>
      </c>
      <c r="I213" s="121">
        <v>377616.62</v>
      </c>
      <c r="J213" s="121">
        <v>301932.84000000003</v>
      </c>
      <c r="K213" s="121">
        <v>441681.72</v>
      </c>
      <c r="L213" s="121">
        <v>1112.55</v>
      </c>
    </row>
    <row r="214" spans="1:12" x14ac:dyDescent="0.2">
      <c r="A214" s="276">
        <v>215</v>
      </c>
      <c r="B214" s="121">
        <v>4773</v>
      </c>
      <c r="C214" s="121" t="s">
        <v>192</v>
      </c>
      <c r="D214" s="121">
        <v>4773</v>
      </c>
      <c r="E214" s="121">
        <v>0</v>
      </c>
      <c r="F214" s="121">
        <v>506.6</v>
      </c>
      <c r="G214" s="121">
        <v>830.9</v>
      </c>
      <c r="H214" s="121">
        <v>280.83999999999997</v>
      </c>
      <c r="I214" s="121">
        <v>7402.95</v>
      </c>
      <c r="J214" s="121">
        <v>233773.89</v>
      </c>
      <c r="K214" s="121">
        <v>285755.57</v>
      </c>
      <c r="L214" s="121">
        <v>564.07000000000005</v>
      </c>
    </row>
    <row r="215" spans="1:12" x14ac:dyDescent="0.2">
      <c r="A215" s="276">
        <v>216</v>
      </c>
      <c r="B215" s="121">
        <v>4788</v>
      </c>
      <c r="C215" s="121" t="s">
        <v>193</v>
      </c>
      <c r="D215" s="121">
        <v>4788</v>
      </c>
      <c r="E215" s="121">
        <v>0</v>
      </c>
      <c r="F215" s="121">
        <v>512.6</v>
      </c>
      <c r="G215" s="121">
        <v>521.6</v>
      </c>
      <c r="H215" s="121">
        <v>320488.62</v>
      </c>
      <c r="I215" s="121">
        <v>328264.77</v>
      </c>
      <c r="J215" s="121">
        <v>321914.28000000003</v>
      </c>
      <c r="K215" s="121">
        <v>640595.03</v>
      </c>
      <c r="L215" s="121">
        <v>1249.7</v>
      </c>
    </row>
    <row r="216" spans="1:12" x14ac:dyDescent="0.2">
      <c r="A216" s="276">
        <v>217</v>
      </c>
      <c r="B216" s="121">
        <v>4797</v>
      </c>
      <c r="C216" s="121" t="s">
        <v>194</v>
      </c>
      <c r="D216" s="121">
        <v>4797</v>
      </c>
      <c r="E216" s="121">
        <v>0</v>
      </c>
      <c r="F216" s="121">
        <v>3430.8</v>
      </c>
      <c r="G216" s="121">
        <v>3430.3</v>
      </c>
      <c r="H216" s="121">
        <v>1531636.09</v>
      </c>
      <c r="I216" s="121">
        <v>1779707.62</v>
      </c>
      <c r="J216" s="121">
        <v>1161500.03</v>
      </c>
      <c r="K216" s="121">
        <v>5167575.26</v>
      </c>
      <c r="L216" s="121">
        <v>1506.23</v>
      </c>
    </row>
    <row r="217" spans="1:12" x14ac:dyDescent="0.2">
      <c r="A217" s="276">
        <v>218</v>
      </c>
      <c r="B217" s="121">
        <v>4860</v>
      </c>
      <c r="C217" s="121" t="s">
        <v>343</v>
      </c>
      <c r="D217" s="121">
        <v>4860</v>
      </c>
      <c r="E217" s="121">
        <v>0</v>
      </c>
      <c r="F217" s="121">
        <v>903.5</v>
      </c>
      <c r="G217" s="121">
        <v>909</v>
      </c>
      <c r="H217" s="121">
        <v>786153.85</v>
      </c>
      <c r="I217" s="121">
        <v>800861.85</v>
      </c>
      <c r="J217" s="121">
        <v>806731.35</v>
      </c>
      <c r="K217" s="121">
        <v>423697</v>
      </c>
      <c r="L217" s="121">
        <v>468.95</v>
      </c>
    </row>
    <row r="218" spans="1:12" x14ac:dyDescent="0.2">
      <c r="A218" s="276">
        <v>219</v>
      </c>
      <c r="B218" s="121">
        <v>4869</v>
      </c>
      <c r="C218" s="121" t="s">
        <v>195</v>
      </c>
      <c r="D218" s="121">
        <v>4869</v>
      </c>
      <c r="E218" s="121">
        <v>0</v>
      </c>
      <c r="F218" s="121">
        <v>1318.9</v>
      </c>
      <c r="G218" s="121">
        <v>1253.7</v>
      </c>
      <c r="H218" s="121">
        <v>600057.49</v>
      </c>
      <c r="I218" s="121">
        <v>617578.89</v>
      </c>
      <c r="J218" s="121">
        <v>537603.47</v>
      </c>
      <c r="K218" s="121">
        <v>286601.24</v>
      </c>
      <c r="L218" s="121">
        <v>217.3</v>
      </c>
    </row>
    <row r="219" spans="1:12" x14ac:dyDescent="0.2">
      <c r="A219" s="276">
        <v>220</v>
      </c>
      <c r="B219" s="121">
        <v>4878</v>
      </c>
      <c r="C219" s="121" t="s">
        <v>196</v>
      </c>
      <c r="D219" s="121">
        <v>4878</v>
      </c>
      <c r="E219" s="121">
        <v>0</v>
      </c>
      <c r="F219" s="121">
        <v>590.29999999999995</v>
      </c>
      <c r="G219" s="121">
        <v>724.3</v>
      </c>
      <c r="H219" s="121">
        <v>531534.09</v>
      </c>
      <c r="I219" s="121">
        <v>536211.76</v>
      </c>
      <c r="J219" s="121">
        <v>421784.03</v>
      </c>
      <c r="K219" s="121">
        <v>1437338.4</v>
      </c>
      <c r="L219" s="121">
        <v>2434.9299999999998</v>
      </c>
    </row>
    <row r="220" spans="1:12" x14ac:dyDescent="0.2">
      <c r="A220" s="276">
        <v>221</v>
      </c>
      <c r="B220" s="121">
        <v>4890</v>
      </c>
      <c r="C220" s="121" t="s">
        <v>197</v>
      </c>
      <c r="D220" s="121">
        <v>4890</v>
      </c>
      <c r="E220" s="121">
        <v>0</v>
      </c>
      <c r="F220" s="121">
        <v>1024.4000000000001</v>
      </c>
      <c r="G220" s="121">
        <v>1151</v>
      </c>
      <c r="H220" s="121">
        <v>1000021.71</v>
      </c>
      <c r="I220" s="121">
        <v>1021014.09</v>
      </c>
      <c r="J220" s="121">
        <v>731795.63</v>
      </c>
      <c r="K220" s="121">
        <v>1315586.5600000001</v>
      </c>
      <c r="L220" s="121">
        <v>1284.25</v>
      </c>
    </row>
    <row r="221" spans="1:12" x14ac:dyDescent="0.2">
      <c r="A221" s="276">
        <v>222</v>
      </c>
      <c r="B221" s="121">
        <v>4905</v>
      </c>
      <c r="C221" s="121" t="s">
        <v>344</v>
      </c>
      <c r="D221" s="121">
        <v>4905</v>
      </c>
      <c r="E221" s="121">
        <v>0</v>
      </c>
      <c r="F221" s="121">
        <v>193.6</v>
      </c>
      <c r="G221" s="121">
        <v>67</v>
      </c>
      <c r="H221" s="121">
        <v>333095.78999999998</v>
      </c>
      <c r="I221" s="121">
        <v>348269.85</v>
      </c>
      <c r="J221" s="121">
        <v>166491.37</v>
      </c>
      <c r="K221" s="121">
        <v>1607604.45</v>
      </c>
      <c r="L221" s="121">
        <v>8303.74</v>
      </c>
    </row>
    <row r="222" spans="1:12" x14ac:dyDescent="0.2">
      <c r="A222" s="276">
        <v>223</v>
      </c>
      <c r="B222" s="121">
        <v>4978</v>
      </c>
      <c r="C222" s="121" t="s">
        <v>198</v>
      </c>
      <c r="D222" s="121">
        <v>4978</v>
      </c>
      <c r="E222" s="121">
        <v>0</v>
      </c>
      <c r="F222" s="121">
        <v>163.9</v>
      </c>
      <c r="G222" s="121">
        <v>108</v>
      </c>
      <c r="H222" s="121">
        <v>133403.47</v>
      </c>
      <c r="I222" s="121">
        <v>135475.93</v>
      </c>
      <c r="J222" s="121">
        <v>158165.39000000001</v>
      </c>
      <c r="K222" s="121">
        <v>89632.65</v>
      </c>
      <c r="L222" s="121">
        <v>546.87</v>
      </c>
    </row>
    <row r="223" spans="1:12" x14ac:dyDescent="0.2">
      <c r="A223" s="276">
        <v>224</v>
      </c>
      <c r="B223" s="121">
        <v>4995</v>
      </c>
      <c r="C223" s="121" t="s">
        <v>199</v>
      </c>
      <c r="D223" s="121">
        <v>4995</v>
      </c>
      <c r="E223" s="121">
        <v>0</v>
      </c>
      <c r="F223" s="121">
        <v>902.1</v>
      </c>
      <c r="G223" s="121">
        <v>941.7</v>
      </c>
      <c r="H223" s="121">
        <v>630512.96</v>
      </c>
      <c r="I223" s="121">
        <v>685476.95</v>
      </c>
      <c r="J223" s="121">
        <v>520147.08</v>
      </c>
      <c r="K223" s="121">
        <v>1203865.73</v>
      </c>
      <c r="L223" s="121">
        <v>1334.51</v>
      </c>
    </row>
    <row r="224" spans="1:12" x14ac:dyDescent="0.2">
      <c r="A224" s="276">
        <v>225</v>
      </c>
      <c r="B224" s="121">
        <v>5013</v>
      </c>
      <c r="C224" s="121" t="s">
        <v>200</v>
      </c>
      <c r="D224" s="121">
        <v>5013</v>
      </c>
      <c r="E224" s="121">
        <v>0</v>
      </c>
      <c r="F224" s="121">
        <v>2221.8000000000002</v>
      </c>
      <c r="G224" s="121">
        <v>2027.7</v>
      </c>
      <c r="H224" s="121">
        <v>1001484.79</v>
      </c>
      <c r="I224" s="121">
        <v>1026773.93</v>
      </c>
      <c r="J224" s="121">
        <v>910957.8</v>
      </c>
      <c r="K224" s="121">
        <v>1889594.98</v>
      </c>
      <c r="L224" s="121">
        <v>850.48</v>
      </c>
    </row>
    <row r="225" spans="1:12" x14ac:dyDescent="0.2">
      <c r="A225" s="276">
        <v>226</v>
      </c>
      <c r="B225" s="121">
        <v>5049</v>
      </c>
      <c r="C225" s="121" t="s">
        <v>201</v>
      </c>
      <c r="D225" s="121">
        <v>5049</v>
      </c>
      <c r="E225" s="121">
        <v>0</v>
      </c>
      <c r="F225" s="121">
        <v>5113.3999999999996</v>
      </c>
      <c r="G225" s="121">
        <v>4608.7</v>
      </c>
      <c r="H225" s="121">
        <v>1496403.99</v>
      </c>
      <c r="I225" s="121">
        <v>1576859.93</v>
      </c>
      <c r="J225" s="121">
        <v>1776298.68</v>
      </c>
      <c r="K225" s="121">
        <v>1364182.74</v>
      </c>
      <c r="L225" s="121">
        <v>266.79000000000002</v>
      </c>
    </row>
    <row r="226" spans="1:12" x14ac:dyDescent="0.2">
      <c r="A226" s="276">
        <v>227</v>
      </c>
      <c r="B226" s="121">
        <v>5319</v>
      </c>
      <c r="C226" s="121" t="s">
        <v>2</v>
      </c>
      <c r="D226" s="121">
        <v>5160</v>
      </c>
      <c r="E226" s="121">
        <v>0</v>
      </c>
      <c r="F226" s="121">
        <v>999.3</v>
      </c>
      <c r="G226" s="121">
        <v>1029.0999999999999</v>
      </c>
      <c r="H226" s="121">
        <v>480774.17</v>
      </c>
      <c r="I226" s="121">
        <v>495556.89</v>
      </c>
      <c r="J226" s="121">
        <v>405224.64</v>
      </c>
      <c r="K226" s="121">
        <v>728336.2</v>
      </c>
      <c r="L226" s="121">
        <v>728.85</v>
      </c>
    </row>
    <row r="227" spans="1:12" x14ac:dyDescent="0.2">
      <c r="A227" s="276">
        <v>228</v>
      </c>
      <c r="B227" s="121">
        <v>5121</v>
      </c>
      <c r="C227" s="121" t="s">
        <v>202</v>
      </c>
      <c r="D227" s="121">
        <v>5121</v>
      </c>
      <c r="E227" s="121">
        <v>0</v>
      </c>
      <c r="F227" s="121">
        <v>642.5</v>
      </c>
      <c r="G227" s="121">
        <v>663.6</v>
      </c>
      <c r="H227" s="121">
        <v>699044.77</v>
      </c>
      <c r="I227" s="121">
        <v>708335.23</v>
      </c>
      <c r="J227" s="121">
        <v>450067.06</v>
      </c>
      <c r="K227" s="121">
        <v>1309000.6599999999</v>
      </c>
      <c r="L227" s="121">
        <v>2037.36</v>
      </c>
    </row>
    <row r="228" spans="1:12" x14ac:dyDescent="0.2">
      <c r="A228" s="276">
        <v>229</v>
      </c>
      <c r="B228" s="121">
        <v>5139</v>
      </c>
      <c r="C228" s="121" t="s">
        <v>203</v>
      </c>
      <c r="D228" s="121">
        <v>5139</v>
      </c>
      <c r="E228" s="121">
        <v>0</v>
      </c>
      <c r="F228" s="121">
        <v>188.2</v>
      </c>
      <c r="G228" s="121">
        <v>174</v>
      </c>
      <c r="H228" s="121">
        <v>74791.740000000005</v>
      </c>
      <c r="I228" s="121">
        <v>75775.259999999995</v>
      </c>
      <c r="J228" s="121">
        <v>72870.47</v>
      </c>
      <c r="K228" s="121">
        <v>171681.63</v>
      </c>
      <c r="L228" s="121">
        <v>912.23</v>
      </c>
    </row>
    <row r="229" spans="1:12" x14ac:dyDescent="0.2">
      <c r="A229" s="276">
        <v>230</v>
      </c>
      <c r="B229" s="121">
        <v>5163</v>
      </c>
      <c r="C229" s="121" t="s">
        <v>204</v>
      </c>
      <c r="D229" s="121">
        <v>5163</v>
      </c>
      <c r="E229" s="121">
        <v>0</v>
      </c>
      <c r="F229" s="121">
        <v>530.70000000000005</v>
      </c>
      <c r="G229" s="121">
        <v>591.4</v>
      </c>
      <c r="H229" s="121">
        <v>400344.28</v>
      </c>
      <c r="I229" s="121">
        <v>406355.44</v>
      </c>
      <c r="J229" s="121">
        <v>626516.84</v>
      </c>
      <c r="K229" s="121">
        <v>266570.19</v>
      </c>
      <c r="L229" s="121">
        <v>502.3</v>
      </c>
    </row>
    <row r="230" spans="1:12" x14ac:dyDescent="0.2">
      <c r="A230" s="276">
        <v>231</v>
      </c>
      <c r="B230" s="121">
        <v>5166</v>
      </c>
      <c r="C230" s="121" t="s">
        <v>205</v>
      </c>
      <c r="D230" s="121">
        <v>5166</v>
      </c>
      <c r="E230" s="121">
        <v>0</v>
      </c>
      <c r="F230" s="121">
        <v>2135.9</v>
      </c>
      <c r="G230" s="121">
        <v>2350.6999999999998</v>
      </c>
      <c r="H230" s="121">
        <v>608852.69999999995</v>
      </c>
      <c r="I230" s="121">
        <v>627874.1</v>
      </c>
      <c r="J230" s="121">
        <v>1203889.53</v>
      </c>
      <c r="K230" s="121">
        <v>1839628.6</v>
      </c>
      <c r="L230" s="121">
        <v>861.29</v>
      </c>
    </row>
    <row r="231" spans="1:12" x14ac:dyDescent="0.2">
      <c r="A231" s="276">
        <v>232</v>
      </c>
      <c r="B231" s="121">
        <v>5184</v>
      </c>
      <c r="C231" s="121" t="s">
        <v>206</v>
      </c>
      <c r="D231" s="121">
        <v>5184</v>
      </c>
      <c r="E231" s="121">
        <v>0</v>
      </c>
      <c r="F231" s="121">
        <v>1918.7</v>
      </c>
      <c r="G231" s="121">
        <v>1781</v>
      </c>
      <c r="H231" s="121">
        <v>928578.5</v>
      </c>
      <c r="I231" s="121">
        <v>970763.65</v>
      </c>
      <c r="J231" s="121">
        <v>335840.88</v>
      </c>
      <c r="K231" s="121">
        <v>1516926.75</v>
      </c>
      <c r="L231" s="121">
        <v>790.6</v>
      </c>
    </row>
    <row r="232" spans="1:12" x14ac:dyDescent="0.2">
      <c r="A232" s="276">
        <v>233</v>
      </c>
      <c r="B232" s="121">
        <v>5250</v>
      </c>
      <c r="C232" s="121" t="s">
        <v>207</v>
      </c>
      <c r="D232" s="121">
        <v>5250</v>
      </c>
      <c r="E232" s="121">
        <v>0</v>
      </c>
      <c r="F232" s="121">
        <v>5537.9</v>
      </c>
      <c r="G232" s="121">
        <v>5608.9</v>
      </c>
      <c r="H232" s="121">
        <v>1427143.5</v>
      </c>
      <c r="I232" s="121">
        <v>1592288.58</v>
      </c>
      <c r="J232" s="121">
        <v>1166630.22</v>
      </c>
      <c r="K232" s="121">
        <v>3934683.73</v>
      </c>
      <c r="L232" s="121">
        <v>710.5</v>
      </c>
    </row>
    <row r="233" spans="1:12" x14ac:dyDescent="0.2">
      <c r="A233" s="276">
        <v>234</v>
      </c>
      <c r="B233" s="121">
        <v>5256</v>
      </c>
      <c r="C233" s="121" t="s">
        <v>208</v>
      </c>
      <c r="D233" s="121">
        <v>5256</v>
      </c>
      <c r="E233" s="121">
        <v>0</v>
      </c>
      <c r="F233" s="121">
        <v>693</v>
      </c>
      <c r="G233" s="121">
        <v>757.8</v>
      </c>
      <c r="H233" s="121">
        <v>210222.75</v>
      </c>
      <c r="I233" s="121">
        <v>212156.33</v>
      </c>
      <c r="J233" s="121">
        <v>436960.53</v>
      </c>
      <c r="K233" s="277">
        <v>-50045.72</v>
      </c>
      <c r="L233" s="277">
        <v>-72.22</v>
      </c>
    </row>
    <row r="234" spans="1:12" x14ac:dyDescent="0.2">
      <c r="A234" s="276">
        <v>235</v>
      </c>
      <c r="B234" s="121">
        <v>5283</v>
      </c>
      <c r="C234" s="121" t="s">
        <v>209</v>
      </c>
      <c r="D234" s="121">
        <v>5283</v>
      </c>
      <c r="E234" s="121">
        <v>0</v>
      </c>
      <c r="F234" s="121">
        <v>650</v>
      </c>
      <c r="G234" s="121">
        <v>676</v>
      </c>
      <c r="H234" s="121">
        <v>298537.36</v>
      </c>
      <c r="I234" s="121">
        <v>310430.48</v>
      </c>
      <c r="J234" s="121">
        <v>538519.01</v>
      </c>
      <c r="K234" s="121">
        <v>754924.39</v>
      </c>
      <c r="L234" s="121">
        <v>1161.42</v>
      </c>
    </row>
    <row r="235" spans="1:12" x14ac:dyDescent="0.2">
      <c r="A235" s="276">
        <v>236</v>
      </c>
      <c r="B235" s="121">
        <v>5310</v>
      </c>
      <c r="C235" s="121" t="s">
        <v>210</v>
      </c>
      <c r="D235" s="121">
        <v>5310</v>
      </c>
      <c r="E235" s="121">
        <v>0</v>
      </c>
      <c r="F235" s="121">
        <v>757.3</v>
      </c>
      <c r="G235" s="121">
        <v>732.8</v>
      </c>
      <c r="H235" s="121">
        <v>319100.12</v>
      </c>
      <c r="I235" s="121">
        <v>325416.69</v>
      </c>
      <c r="J235" s="121">
        <v>304484.65000000002</v>
      </c>
      <c r="K235" s="121">
        <v>40026.65</v>
      </c>
      <c r="L235" s="121">
        <v>52.85</v>
      </c>
    </row>
    <row r="236" spans="1:12" x14ac:dyDescent="0.2">
      <c r="A236" s="276">
        <v>237</v>
      </c>
      <c r="B236" s="121">
        <v>5463</v>
      </c>
      <c r="C236" s="121" t="s">
        <v>211</v>
      </c>
      <c r="D236" s="121">
        <v>5463</v>
      </c>
      <c r="E236" s="121">
        <v>0</v>
      </c>
      <c r="F236" s="121">
        <v>1059.5999999999999</v>
      </c>
      <c r="G236" s="121">
        <v>966.6</v>
      </c>
      <c r="H236" s="121">
        <v>141195.54</v>
      </c>
      <c r="I236" s="121">
        <v>177643.47</v>
      </c>
      <c r="J236" s="121">
        <v>516374.33</v>
      </c>
      <c r="K236" s="121">
        <v>991839.9</v>
      </c>
      <c r="L236" s="121">
        <v>936.05</v>
      </c>
    </row>
    <row r="237" spans="1:12" x14ac:dyDescent="0.2">
      <c r="A237" s="276">
        <v>238</v>
      </c>
      <c r="B237" s="121">
        <v>5486</v>
      </c>
      <c r="C237" s="121" t="s">
        <v>212</v>
      </c>
      <c r="D237" s="121">
        <v>5486</v>
      </c>
      <c r="E237" s="121">
        <v>0</v>
      </c>
      <c r="F237" s="121">
        <v>317</v>
      </c>
      <c r="G237" s="121">
        <v>291.10000000000002</v>
      </c>
      <c r="H237" s="121">
        <v>176341.76000000001</v>
      </c>
      <c r="I237" s="121">
        <v>225760.59</v>
      </c>
      <c r="J237" s="121">
        <v>151122</v>
      </c>
      <c r="K237" s="121">
        <v>369303.08</v>
      </c>
      <c r="L237" s="121">
        <v>1164.99</v>
      </c>
    </row>
    <row r="238" spans="1:12" x14ac:dyDescent="0.2">
      <c r="A238" s="276">
        <v>239</v>
      </c>
      <c r="B238" s="121">
        <v>5508</v>
      </c>
      <c r="C238" s="121" t="s">
        <v>213</v>
      </c>
      <c r="D238" s="121">
        <v>5508</v>
      </c>
      <c r="E238" s="121">
        <v>0</v>
      </c>
      <c r="F238" s="121">
        <v>344.2</v>
      </c>
      <c r="G238" s="121">
        <v>399.2</v>
      </c>
      <c r="H238" s="121">
        <v>302918.90999999997</v>
      </c>
      <c r="I238" s="121">
        <v>349240.77</v>
      </c>
      <c r="J238" s="121">
        <v>167127.48000000001</v>
      </c>
      <c r="K238" s="121">
        <v>1008548.5</v>
      </c>
      <c r="L238" s="121">
        <v>2930.12</v>
      </c>
    </row>
    <row r="239" spans="1:12" x14ac:dyDescent="0.2">
      <c r="A239" s="276">
        <v>240</v>
      </c>
      <c r="B239" s="121">
        <v>1975</v>
      </c>
      <c r="C239" s="121" t="s">
        <v>214</v>
      </c>
      <c r="D239" s="121">
        <v>1975</v>
      </c>
      <c r="E239" s="121">
        <v>0</v>
      </c>
      <c r="F239" s="121">
        <v>371.1</v>
      </c>
      <c r="G239" s="121">
        <v>292.10000000000002</v>
      </c>
      <c r="H239" s="121">
        <v>430349.93</v>
      </c>
      <c r="I239" s="121">
        <v>435440.02</v>
      </c>
      <c r="J239" s="121">
        <v>293220.61</v>
      </c>
      <c r="K239" s="121">
        <v>1611158.77</v>
      </c>
      <c r="L239" s="121">
        <v>4341.58</v>
      </c>
    </row>
    <row r="240" spans="1:12" x14ac:dyDescent="0.2">
      <c r="A240" s="276">
        <v>241</v>
      </c>
      <c r="B240" s="121">
        <v>4824</v>
      </c>
      <c r="C240" s="121" t="s">
        <v>215</v>
      </c>
      <c r="D240" s="121">
        <v>5510</v>
      </c>
      <c r="E240" s="121">
        <v>0</v>
      </c>
      <c r="F240" s="121">
        <v>710.4</v>
      </c>
      <c r="G240" s="121">
        <v>638</v>
      </c>
      <c r="H240" s="121">
        <v>502321.48</v>
      </c>
      <c r="I240" s="121">
        <v>505351.24</v>
      </c>
      <c r="J240" s="121">
        <v>433557.94</v>
      </c>
      <c r="K240" s="121">
        <v>160853.66</v>
      </c>
      <c r="L240" s="121">
        <v>226.43</v>
      </c>
    </row>
    <row r="241" spans="1:12" x14ac:dyDescent="0.2">
      <c r="A241" s="276">
        <v>242</v>
      </c>
      <c r="B241" s="121">
        <v>5607</v>
      </c>
      <c r="C241" s="121" t="s">
        <v>216</v>
      </c>
      <c r="D241" s="121">
        <v>5607</v>
      </c>
      <c r="E241" s="121">
        <v>0</v>
      </c>
      <c r="F241" s="121">
        <v>820.8</v>
      </c>
      <c r="G241" s="121">
        <v>882.8</v>
      </c>
      <c r="H241" s="121">
        <v>368009.12</v>
      </c>
      <c r="I241" s="121">
        <v>381747.68</v>
      </c>
      <c r="J241" s="121">
        <v>204351.05</v>
      </c>
      <c r="K241" s="121">
        <v>574827.61</v>
      </c>
      <c r="L241" s="121">
        <v>700.33</v>
      </c>
    </row>
    <row r="242" spans="1:12" x14ac:dyDescent="0.2">
      <c r="A242" s="276">
        <v>243</v>
      </c>
      <c r="B242" s="121">
        <v>5643</v>
      </c>
      <c r="C242" s="121" t="s">
        <v>217</v>
      </c>
      <c r="D242" s="121">
        <v>5643</v>
      </c>
      <c r="E242" s="121">
        <v>0</v>
      </c>
      <c r="F242" s="121">
        <v>983.2</v>
      </c>
      <c r="G242" s="121">
        <v>1063.9000000000001</v>
      </c>
      <c r="H242" s="121">
        <v>650447.31999999995</v>
      </c>
      <c r="I242" s="121">
        <v>664232.31000000006</v>
      </c>
      <c r="J242" s="121">
        <v>488731.86</v>
      </c>
      <c r="K242" s="121">
        <v>688463.13</v>
      </c>
      <c r="L242" s="121">
        <v>700.23</v>
      </c>
    </row>
    <row r="243" spans="1:12" ht="25.5" x14ac:dyDescent="0.2">
      <c r="A243" s="276">
        <v>244</v>
      </c>
      <c r="B243" s="121">
        <v>5697</v>
      </c>
      <c r="C243" s="121" t="s">
        <v>345</v>
      </c>
      <c r="D243" s="121">
        <v>5697</v>
      </c>
      <c r="E243" s="121">
        <v>0</v>
      </c>
      <c r="F243" s="121">
        <v>420</v>
      </c>
      <c r="G243" s="121">
        <v>379</v>
      </c>
      <c r="H243" s="121">
        <v>402101.83</v>
      </c>
      <c r="I243" s="121">
        <v>467022.09</v>
      </c>
      <c r="J243" s="121">
        <v>162841.43</v>
      </c>
      <c r="K243" s="121">
        <v>360986.27</v>
      </c>
      <c r="L243" s="121">
        <v>859.49</v>
      </c>
    </row>
    <row r="244" spans="1:12" x14ac:dyDescent="0.2">
      <c r="A244" s="276">
        <v>245</v>
      </c>
      <c r="B244" s="121">
        <v>5724</v>
      </c>
      <c r="C244" s="121" t="s">
        <v>218</v>
      </c>
      <c r="D244" s="121">
        <v>5724</v>
      </c>
      <c r="E244" s="121">
        <v>0</v>
      </c>
      <c r="F244" s="121">
        <v>177</v>
      </c>
      <c r="G244" s="121">
        <v>143</v>
      </c>
      <c r="H244" s="121">
        <v>260763.03</v>
      </c>
      <c r="I244" s="121">
        <v>272189.07</v>
      </c>
      <c r="J244" s="121">
        <v>198797.62</v>
      </c>
      <c r="K244" s="121">
        <v>740302.08</v>
      </c>
      <c r="L244" s="121">
        <v>4182.5</v>
      </c>
    </row>
    <row r="245" spans="1:12" x14ac:dyDescent="0.2">
      <c r="A245" s="276">
        <v>246</v>
      </c>
      <c r="B245" s="121">
        <v>5805</v>
      </c>
      <c r="C245" s="121" t="s">
        <v>219</v>
      </c>
      <c r="D245" s="121">
        <v>5805</v>
      </c>
      <c r="E245" s="121">
        <v>0</v>
      </c>
      <c r="F245" s="121">
        <v>1023</v>
      </c>
      <c r="G245" s="121">
        <v>1296.0999999999999</v>
      </c>
      <c r="H245" s="121">
        <v>320998.25</v>
      </c>
      <c r="I245" s="121">
        <v>335763.22</v>
      </c>
      <c r="J245" s="121">
        <v>997058.43</v>
      </c>
      <c r="K245" s="121">
        <v>231984.31</v>
      </c>
      <c r="L245" s="121">
        <v>226.77</v>
      </c>
    </row>
    <row r="246" spans="1:12" x14ac:dyDescent="0.2">
      <c r="A246" s="276">
        <v>247</v>
      </c>
      <c r="B246" s="121">
        <v>5823</v>
      </c>
      <c r="C246" s="121" t="s">
        <v>220</v>
      </c>
      <c r="D246" s="121">
        <v>5823</v>
      </c>
      <c r="E246" s="121">
        <v>0</v>
      </c>
      <c r="F246" s="121">
        <v>365</v>
      </c>
      <c r="G246" s="121">
        <v>286</v>
      </c>
      <c r="H246" s="121">
        <v>251343.5</v>
      </c>
      <c r="I246" s="121">
        <v>284198.48</v>
      </c>
      <c r="J246" s="121">
        <v>310056.40999999997</v>
      </c>
      <c r="K246" s="121">
        <v>2005732.01</v>
      </c>
      <c r="L246" s="121">
        <v>5495.16</v>
      </c>
    </row>
    <row r="247" spans="1:12" x14ac:dyDescent="0.2">
      <c r="A247" s="276">
        <v>248</v>
      </c>
      <c r="B247" s="121">
        <v>5832</v>
      </c>
      <c r="C247" s="121" t="s">
        <v>221</v>
      </c>
      <c r="D247" s="121">
        <v>5832</v>
      </c>
      <c r="E247" s="121">
        <v>0</v>
      </c>
      <c r="F247" s="121">
        <v>238</v>
      </c>
      <c r="G247" s="121">
        <v>130.30000000000001</v>
      </c>
      <c r="H247" s="121">
        <v>25010.39</v>
      </c>
      <c r="I247" s="121">
        <v>25358.639999999999</v>
      </c>
      <c r="J247" s="121">
        <v>68156.72</v>
      </c>
      <c r="K247" s="121">
        <v>127637.37</v>
      </c>
      <c r="L247" s="121">
        <v>536.29</v>
      </c>
    </row>
    <row r="248" spans="1:12" x14ac:dyDescent="0.2">
      <c r="A248" s="276">
        <v>249</v>
      </c>
      <c r="B248" s="121">
        <v>5877</v>
      </c>
      <c r="C248" s="121" t="s">
        <v>222</v>
      </c>
      <c r="D248" s="121">
        <v>5877</v>
      </c>
      <c r="E248" s="121">
        <v>0</v>
      </c>
      <c r="F248" s="121">
        <v>1437.7</v>
      </c>
      <c r="G248" s="121">
        <v>1692.1</v>
      </c>
      <c r="H248" s="121">
        <v>1308432.06</v>
      </c>
      <c r="I248" s="121">
        <v>1336510.72</v>
      </c>
      <c r="J248" s="121">
        <v>1233631.3999999999</v>
      </c>
      <c r="K248" s="121">
        <v>1319845.75</v>
      </c>
      <c r="L248" s="121">
        <v>918.03</v>
      </c>
    </row>
    <row r="249" spans="1:12" x14ac:dyDescent="0.2">
      <c r="A249" s="276">
        <v>250</v>
      </c>
      <c r="B249" s="121">
        <v>5895</v>
      </c>
      <c r="C249" s="121" t="s">
        <v>223</v>
      </c>
      <c r="D249" s="121">
        <v>5895</v>
      </c>
      <c r="E249" s="121">
        <v>0</v>
      </c>
      <c r="F249" s="121">
        <v>233.2</v>
      </c>
      <c r="G249" s="121">
        <v>192</v>
      </c>
      <c r="H249" s="121">
        <v>173020.21</v>
      </c>
      <c r="I249" s="121">
        <v>178782.45</v>
      </c>
      <c r="J249" s="121">
        <v>112421.69</v>
      </c>
      <c r="K249" s="121">
        <v>291666.86</v>
      </c>
      <c r="L249" s="121">
        <v>1250.72</v>
      </c>
    </row>
    <row r="250" spans="1:12" x14ac:dyDescent="0.2">
      <c r="A250" s="276">
        <v>251</v>
      </c>
      <c r="B250" s="121">
        <v>5949</v>
      </c>
      <c r="C250" s="121" t="s">
        <v>224</v>
      </c>
      <c r="D250" s="121">
        <v>5949</v>
      </c>
      <c r="E250" s="121">
        <v>0</v>
      </c>
      <c r="F250" s="121">
        <v>1122.7</v>
      </c>
      <c r="G250" s="121">
        <v>1127.7</v>
      </c>
      <c r="H250" s="121">
        <v>626273.81999999995</v>
      </c>
      <c r="I250" s="121">
        <v>690640.36</v>
      </c>
      <c r="J250" s="121">
        <v>396070</v>
      </c>
      <c r="K250" s="121">
        <v>1702354.42</v>
      </c>
      <c r="L250" s="121">
        <v>1516.3</v>
      </c>
    </row>
    <row r="251" spans="1:12" x14ac:dyDescent="0.2">
      <c r="A251" s="276">
        <v>252</v>
      </c>
      <c r="B251" s="121">
        <v>5976</v>
      </c>
      <c r="C251" s="121" t="s">
        <v>225</v>
      </c>
      <c r="D251" s="121">
        <v>5976</v>
      </c>
      <c r="E251" s="121">
        <v>0</v>
      </c>
      <c r="F251" s="121">
        <v>1057</v>
      </c>
      <c r="G251" s="121">
        <v>1057.7</v>
      </c>
      <c r="H251" s="121">
        <v>355103.41</v>
      </c>
      <c r="I251" s="121">
        <v>426815.42</v>
      </c>
      <c r="J251" s="121">
        <v>673800.19</v>
      </c>
      <c r="K251" s="121">
        <v>933114.46</v>
      </c>
      <c r="L251" s="121">
        <v>882.8</v>
      </c>
    </row>
    <row r="252" spans="1:12" x14ac:dyDescent="0.2">
      <c r="A252" s="276">
        <v>253</v>
      </c>
      <c r="B252" s="121">
        <v>5994</v>
      </c>
      <c r="C252" s="121" t="s">
        <v>226</v>
      </c>
      <c r="D252" s="121">
        <v>5994</v>
      </c>
      <c r="E252" s="121">
        <v>0</v>
      </c>
      <c r="F252" s="121">
        <v>648.79999999999995</v>
      </c>
      <c r="G252" s="121">
        <v>649.79999999999995</v>
      </c>
      <c r="H252" s="121">
        <v>420979.54</v>
      </c>
      <c r="I252" s="121">
        <v>429068.22</v>
      </c>
      <c r="J252" s="121">
        <v>633353.79</v>
      </c>
      <c r="K252" s="121">
        <v>321934.83</v>
      </c>
      <c r="L252" s="121">
        <v>496.2</v>
      </c>
    </row>
    <row r="253" spans="1:12" x14ac:dyDescent="0.2">
      <c r="A253" s="276">
        <v>254</v>
      </c>
      <c r="B253" s="121">
        <v>6003</v>
      </c>
      <c r="C253" s="121" t="s">
        <v>227</v>
      </c>
      <c r="D253" s="121">
        <v>6003</v>
      </c>
      <c r="E253" s="121">
        <v>0</v>
      </c>
      <c r="F253" s="121">
        <v>389</v>
      </c>
      <c r="G253" s="121">
        <v>438</v>
      </c>
      <c r="H253" s="121">
        <v>301011.40999999997</v>
      </c>
      <c r="I253" s="121">
        <v>431276.76</v>
      </c>
      <c r="J253" s="121">
        <v>248442.96</v>
      </c>
      <c r="K253" s="121">
        <v>378195.49</v>
      </c>
      <c r="L253" s="121">
        <v>972.22</v>
      </c>
    </row>
    <row r="254" spans="1:12" x14ac:dyDescent="0.2">
      <c r="A254" s="276">
        <v>255</v>
      </c>
      <c r="B254" s="121">
        <v>6012</v>
      </c>
      <c r="C254" s="121" t="s">
        <v>228</v>
      </c>
      <c r="D254" s="121">
        <v>6012</v>
      </c>
      <c r="E254" s="121">
        <v>0</v>
      </c>
      <c r="F254" s="121">
        <v>564.29999999999995</v>
      </c>
      <c r="G254" s="121">
        <v>561</v>
      </c>
      <c r="H254" s="121" t="s">
        <v>360</v>
      </c>
      <c r="I254" s="121">
        <v>908.02</v>
      </c>
      <c r="J254" s="121">
        <v>191556.94</v>
      </c>
      <c r="K254" s="121">
        <v>592622.98</v>
      </c>
      <c r="L254" s="121">
        <v>1050.19</v>
      </c>
    </row>
    <row r="255" spans="1:12" x14ac:dyDescent="0.2">
      <c r="A255" s="276">
        <v>256</v>
      </c>
      <c r="B255" s="121">
        <v>6030</v>
      </c>
      <c r="C255" s="121" t="s">
        <v>229</v>
      </c>
      <c r="D255" s="121">
        <v>6030</v>
      </c>
      <c r="E255" s="121">
        <v>0</v>
      </c>
      <c r="F255" s="121">
        <v>1493.5</v>
      </c>
      <c r="G255" s="121">
        <v>1581.5</v>
      </c>
      <c r="H255" s="121">
        <v>725619.36</v>
      </c>
      <c r="I255" s="121">
        <v>765901.81</v>
      </c>
      <c r="J255" s="121">
        <v>334543.05</v>
      </c>
      <c r="K255" s="121">
        <v>682789.68</v>
      </c>
      <c r="L255" s="121">
        <v>457.17</v>
      </c>
    </row>
    <row r="256" spans="1:12" x14ac:dyDescent="0.2">
      <c r="A256" s="276">
        <v>257</v>
      </c>
      <c r="B256" s="121">
        <v>6048</v>
      </c>
      <c r="C256" s="121" t="s">
        <v>230</v>
      </c>
      <c r="D256" s="121">
        <v>6035</v>
      </c>
      <c r="E256" s="121">
        <v>0</v>
      </c>
      <c r="F256" s="121">
        <v>436</v>
      </c>
      <c r="G256" s="121">
        <v>605</v>
      </c>
      <c r="H256" s="121">
        <v>301425.65000000002</v>
      </c>
      <c r="I256" s="121">
        <v>304050.98</v>
      </c>
      <c r="J256" s="121">
        <v>352466.52</v>
      </c>
      <c r="K256" s="121">
        <v>912214.29</v>
      </c>
      <c r="L256" s="121">
        <v>2092.23</v>
      </c>
    </row>
    <row r="257" spans="1:12" x14ac:dyDescent="0.2">
      <c r="A257" s="276">
        <v>258</v>
      </c>
      <c r="B257" s="121">
        <v>6039</v>
      </c>
      <c r="C257" s="121" t="s">
        <v>231</v>
      </c>
      <c r="D257" s="121">
        <v>6039</v>
      </c>
      <c r="E257" s="121">
        <v>0</v>
      </c>
      <c r="F257" s="121">
        <v>14588.6</v>
      </c>
      <c r="G257" s="121">
        <v>13994.2</v>
      </c>
      <c r="H257" s="121">
        <v>4542898.46</v>
      </c>
      <c r="I257" s="121">
        <v>4651026.87</v>
      </c>
      <c r="J257" s="121">
        <v>5278782.18</v>
      </c>
      <c r="K257" s="121">
        <v>5486658.5899999999</v>
      </c>
      <c r="L257" s="121">
        <v>376.09</v>
      </c>
    </row>
    <row r="258" spans="1:12" x14ac:dyDescent="0.2">
      <c r="A258" s="276">
        <v>259</v>
      </c>
      <c r="B258" s="121">
        <v>6093</v>
      </c>
      <c r="C258" s="121" t="s">
        <v>232</v>
      </c>
      <c r="D258" s="121">
        <v>6093</v>
      </c>
      <c r="E258" s="121">
        <v>0</v>
      </c>
      <c r="F258" s="121">
        <v>1442.4</v>
      </c>
      <c r="G258" s="121">
        <v>1439.6</v>
      </c>
      <c r="H258" s="121">
        <v>747859.81</v>
      </c>
      <c r="I258" s="121">
        <v>776904.89</v>
      </c>
      <c r="J258" s="121">
        <v>487521.93</v>
      </c>
      <c r="K258" s="121">
        <v>1063043.17</v>
      </c>
      <c r="L258" s="121">
        <v>737</v>
      </c>
    </row>
    <row r="259" spans="1:12" x14ac:dyDescent="0.2">
      <c r="A259" s="276">
        <v>260</v>
      </c>
      <c r="B259" s="121">
        <v>6091</v>
      </c>
      <c r="C259" s="121" t="s">
        <v>233</v>
      </c>
      <c r="D259" s="121">
        <v>6091</v>
      </c>
      <c r="E259" s="121">
        <v>0</v>
      </c>
      <c r="F259" s="121">
        <v>926.1</v>
      </c>
      <c r="G259" s="121">
        <v>849.3</v>
      </c>
      <c r="H259" s="121">
        <v>700312.84</v>
      </c>
      <c r="I259" s="121">
        <v>722872.36</v>
      </c>
      <c r="J259" s="121">
        <v>515442.15</v>
      </c>
      <c r="K259" s="121">
        <v>905496.66</v>
      </c>
      <c r="L259" s="121">
        <v>977.75</v>
      </c>
    </row>
    <row r="260" spans="1:12" x14ac:dyDescent="0.2">
      <c r="A260" s="276">
        <v>261</v>
      </c>
      <c r="B260" s="121">
        <v>6095</v>
      </c>
      <c r="C260" s="121" t="s">
        <v>234</v>
      </c>
      <c r="D260" s="121">
        <v>6095</v>
      </c>
      <c r="E260" s="121">
        <v>0</v>
      </c>
      <c r="F260" s="121">
        <v>608.5</v>
      </c>
      <c r="G260" s="121">
        <v>656.1</v>
      </c>
      <c r="H260" s="121">
        <v>652094.34</v>
      </c>
      <c r="I260" s="121">
        <v>675331.6</v>
      </c>
      <c r="J260" s="121">
        <v>731996.82</v>
      </c>
      <c r="K260" s="121">
        <v>463190.58</v>
      </c>
      <c r="L260" s="121">
        <v>761.2</v>
      </c>
    </row>
    <row r="261" spans="1:12" x14ac:dyDescent="0.2">
      <c r="A261" s="276">
        <v>262</v>
      </c>
      <c r="B261" s="121">
        <v>5157</v>
      </c>
      <c r="C261" s="121" t="s">
        <v>235</v>
      </c>
      <c r="D261" s="121">
        <v>6099</v>
      </c>
      <c r="E261" s="121">
        <v>0</v>
      </c>
      <c r="F261" s="121">
        <v>579</v>
      </c>
      <c r="G261" s="121">
        <v>518.70000000000005</v>
      </c>
      <c r="H261" s="121">
        <v>412359.5</v>
      </c>
      <c r="I261" s="121">
        <v>433393.25</v>
      </c>
      <c r="J261" s="121">
        <v>371345.73</v>
      </c>
      <c r="K261" s="121">
        <v>513408.41</v>
      </c>
      <c r="L261" s="121">
        <v>886.72</v>
      </c>
    </row>
    <row r="262" spans="1:12" x14ac:dyDescent="0.2">
      <c r="A262" s="276">
        <v>263</v>
      </c>
      <c r="B262" s="121">
        <v>6097</v>
      </c>
      <c r="C262" s="121" t="s">
        <v>236</v>
      </c>
      <c r="D262" s="121">
        <v>6097</v>
      </c>
      <c r="E262" s="121">
        <v>0</v>
      </c>
      <c r="F262" s="121">
        <v>197.3</v>
      </c>
      <c r="G262" s="121">
        <v>82</v>
      </c>
      <c r="H262" s="121">
        <v>401224.46</v>
      </c>
      <c r="I262" s="121">
        <v>402831.2</v>
      </c>
      <c r="J262" s="121">
        <v>153959.51</v>
      </c>
      <c r="K262" s="121">
        <v>683850.47</v>
      </c>
      <c r="L262" s="121">
        <v>3466.04</v>
      </c>
    </row>
    <row r="263" spans="1:12" x14ac:dyDescent="0.2">
      <c r="A263" s="276">
        <v>264</v>
      </c>
      <c r="B263" s="121">
        <v>6098</v>
      </c>
      <c r="C263" s="121" t="s">
        <v>346</v>
      </c>
      <c r="D263" s="121">
        <v>6098</v>
      </c>
      <c r="E263" s="121">
        <v>0</v>
      </c>
      <c r="F263" s="121">
        <v>1400.5</v>
      </c>
      <c r="G263" s="121">
        <v>1351</v>
      </c>
      <c r="H263" s="121">
        <v>1098328.6499999999</v>
      </c>
      <c r="I263" s="121">
        <v>1160963.26</v>
      </c>
      <c r="J263" s="121">
        <v>851494.44</v>
      </c>
      <c r="K263" s="121">
        <v>1170433.8700000001</v>
      </c>
      <c r="L263" s="121">
        <v>835.73</v>
      </c>
    </row>
    <row r="264" spans="1:12" x14ac:dyDescent="0.2">
      <c r="A264" s="276">
        <v>265</v>
      </c>
      <c r="B264" s="121">
        <v>6100</v>
      </c>
      <c r="C264" s="121" t="s">
        <v>237</v>
      </c>
      <c r="D264" s="121">
        <v>6100</v>
      </c>
      <c r="E264" s="121">
        <v>0</v>
      </c>
      <c r="F264" s="121">
        <v>532.9</v>
      </c>
      <c r="G264" s="121">
        <v>502.1</v>
      </c>
      <c r="H264" s="121">
        <v>669367.01</v>
      </c>
      <c r="I264" s="121">
        <v>739040.05</v>
      </c>
      <c r="J264" s="121">
        <v>233955.76</v>
      </c>
      <c r="K264" s="121">
        <v>1414829.69</v>
      </c>
      <c r="L264" s="121">
        <v>2654.96</v>
      </c>
    </row>
    <row r="265" spans="1:12" x14ac:dyDescent="0.2">
      <c r="A265" s="276">
        <v>266</v>
      </c>
      <c r="B265" s="121">
        <v>6101</v>
      </c>
      <c r="C265" s="121" t="s">
        <v>238</v>
      </c>
      <c r="D265" s="121">
        <v>6101</v>
      </c>
      <c r="E265" s="121">
        <v>0</v>
      </c>
      <c r="F265" s="121">
        <v>7199.6</v>
      </c>
      <c r="G265" s="121">
        <v>7192.6</v>
      </c>
      <c r="H265" s="121">
        <v>4203053.95</v>
      </c>
      <c r="I265" s="121">
        <v>4398137.71</v>
      </c>
      <c r="J265" s="121">
        <v>3313513.5</v>
      </c>
      <c r="K265" s="121">
        <v>1234347.1100000001</v>
      </c>
      <c r="L265" s="121">
        <v>171.45</v>
      </c>
    </row>
    <row r="266" spans="1:12" x14ac:dyDescent="0.2">
      <c r="A266" s="276">
        <v>267</v>
      </c>
      <c r="B266" s="121">
        <v>6096</v>
      </c>
      <c r="C266" s="121" t="s">
        <v>419</v>
      </c>
      <c r="D266" s="121">
        <v>6096</v>
      </c>
      <c r="E266" s="121">
        <v>0</v>
      </c>
      <c r="F266" s="121">
        <v>1104.5999999999999</v>
      </c>
      <c r="G266" s="121">
        <v>1034.2</v>
      </c>
      <c r="H266" s="121">
        <v>795050.96</v>
      </c>
      <c r="I266" s="121">
        <v>817293.84</v>
      </c>
      <c r="J266" s="121">
        <v>777496.13</v>
      </c>
      <c r="K266" s="121">
        <v>381599.13</v>
      </c>
      <c r="L266" s="121">
        <v>345.46</v>
      </c>
    </row>
    <row r="267" spans="1:12" x14ac:dyDescent="0.2">
      <c r="A267" s="276">
        <v>268</v>
      </c>
      <c r="B267" s="121">
        <v>6094</v>
      </c>
      <c r="C267" s="121" t="s">
        <v>239</v>
      </c>
      <c r="D267" s="121">
        <v>6094</v>
      </c>
      <c r="E267" s="121">
        <v>0</v>
      </c>
      <c r="F267" s="121">
        <v>487.8</v>
      </c>
      <c r="G267" s="121">
        <v>413.6</v>
      </c>
      <c r="H267" s="121">
        <v>279930.81</v>
      </c>
      <c r="I267" s="121">
        <v>294009.09000000003</v>
      </c>
      <c r="J267" s="121">
        <v>259231.51</v>
      </c>
      <c r="K267" s="121">
        <v>709577.42</v>
      </c>
      <c r="L267" s="121">
        <v>1454.65</v>
      </c>
    </row>
    <row r="268" spans="1:12" x14ac:dyDescent="0.2">
      <c r="A268" s="276">
        <v>269</v>
      </c>
      <c r="B268" s="121">
        <v>6102</v>
      </c>
      <c r="C268" s="121" t="s">
        <v>240</v>
      </c>
      <c r="D268" s="121">
        <v>6102</v>
      </c>
      <c r="E268" s="121">
        <v>0</v>
      </c>
      <c r="F268" s="121">
        <v>2011.9</v>
      </c>
      <c r="G268" s="121">
        <v>2106.9</v>
      </c>
      <c r="H268" s="121">
        <v>1000083.55</v>
      </c>
      <c r="I268" s="121">
        <v>1124693.73</v>
      </c>
      <c r="J268" s="121">
        <v>1216453.31</v>
      </c>
      <c r="K268" s="121">
        <v>1989819.79</v>
      </c>
      <c r="L268" s="121">
        <v>989.03</v>
      </c>
    </row>
    <row r="269" spans="1:12" x14ac:dyDescent="0.2">
      <c r="A269" s="276">
        <v>270</v>
      </c>
      <c r="B269" s="121">
        <v>6120</v>
      </c>
      <c r="C269" s="121" t="s">
        <v>241</v>
      </c>
      <c r="D269" s="121">
        <v>6120</v>
      </c>
      <c r="E269" s="121">
        <v>0</v>
      </c>
      <c r="F269" s="121">
        <v>1170.7</v>
      </c>
      <c r="G269" s="121">
        <v>1246.0999999999999</v>
      </c>
      <c r="H269" s="121">
        <v>964481.14</v>
      </c>
      <c r="I269" s="121">
        <v>992166.95</v>
      </c>
      <c r="J269" s="121">
        <v>883087.51</v>
      </c>
      <c r="K269" s="121">
        <v>1401081.84</v>
      </c>
      <c r="L269" s="121">
        <v>1196.79</v>
      </c>
    </row>
    <row r="270" spans="1:12" x14ac:dyDescent="0.2">
      <c r="A270" s="276">
        <v>271</v>
      </c>
      <c r="B270" s="121">
        <v>6138</v>
      </c>
      <c r="C270" s="121" t="s">
        <v>242</v>
      </c>
      <c r="D270" s="121">
        <v>6138</v>
      </c>
      <c r="E270" s="121">
        <v>0</v>
      </c>
      <c r="F270" s="121">
        <v>411.1</v>
      </c>
      <c r="G270" s="121">
        <v>434.9</v>
      </c>
      <c r="H270" s="121">
        <v>300542.51</v>
      </c>
      <c r="I270" s="121">
        <v>304956.18</v>
      </c>
      <c r="J270" s="121">
        <v>307212.05</v>
      </c>
      <c r="K270" s="121">
        <v>372224.49</v>
      </c>
      <c r="L270" s="121">
        <v>905.44</v>
      </c>
    </row>
    <row r="271" spans="1:12" x14ac:dyDescent="0.2">
      <c r="A271" s="276">
        <v>272</v>
      </c>
      <c r="B271" s="121">
        <v>5751</v>
      </c>
      <c r="C271" s="121" t="s">
        <v>243</v>
      </c>
      <c r="D271" s="121">
        <v>5751</v>
      </c>
      <c r="E271" s="121">
        <v>0</v>
      </c>
      <c r="F271" s="121">
        <v>574.20000000000005</v>
      </c>
      <c r="G271" s="121">
        <v>571.4</v>
      </c>
      <c r="H271" s="121">
        <v>349948.13</v>
      </c>
      <c r="I271" s="121">
        <v>387981.66</v>
      </c>
      <c r="J271" s="121">
        <v>380513.26</v>
      </c>
      <c r="K271" s="121">
        <v>931334.27</v>
      </c>
      <c r="L271" s="121">
        <v>1621.97</v>
      </c>
    </row>
    <row r="272" spans="1:12" x14ac:dyDescent="0.2">
      <c r="A272" s="276">
        <v>273</v>
      </c>
      <c r="B272" s="121">
        <v>6165</v>
      </c>
      <c r="C272" s="121" t="s">
        <v>244</v>
      </c>
      <c r="D272" s="121">
        <v>6165</v>
      </c>
      <c r="E272" s="121">
        <v>0</v>
      </c>
      <c r="F272" s="121">
        <v>187.1</v>
      </c>
      <c r="G272" s="121">
        <v>282.10000000000002</v>
      </c>
      <c r="H272" s="121">
        <v>109970.66</v>
      </c>
      <c r="I272" s="121">
        <v>112662.79</v>
      </c>
      <c r="J272" s="121">
        <v>96822.78</v>
      </c>
      <c r="K272" s="121">
        <v>554285.13</v>
      </c>
      <c r="L272" s="121">
        <v>2962.51</v>
      </c>
    </row>
    <row r="273" spans="1:12" x14ac:dyDescent="0.2">
      <c r="A273" s="276">
        <v>274</v>
      </c>
      <c r="B273" s="121">
        <v>6175</v>
      </c>
      <c r="C273" s="121" t="s">
        <v>245</v>
      </c>
      <c r="D273" s="121">
        <v>6175</v>
      </c>
      <c r="E273" s="121">
        <v>0</v>
      </c>
      <c r="F273" s="121">
        <v>574.9</v>
      </c>
      <c r="G273" s="121">
        <v>532</v>
      </c>
      <c r="H273" s="121">
        <v>350815.98</v>
      </c>
      <c r="I273" s="121">
        <v>414222.55</v>
      </c>
      <c r="J273" s="121">
        <v>250318.38</v>
      </c>
      <c r="K273" s="121">
        <v>1387137.92</v>
      </c>
      <c r="L273" s="121">
        <v>2412.83</v>
      </c>
    </row>
    <row r="274" spans="1:12" x14ac:dyDescent="0.2">
      <c r="A274" s="276">
        <v>275</v>
      </c>
      <c r="B274" s="121">
        <v>6219</v>
      </c>
      <c r="C274" s="121" t="s">
        <v>246</v>
      </c>
      <c r="D274" s="121">
        <v>6219</v>
      </c>
      <c r="E274" s="121">
        <v>0</v>
      </c>
      <c r="F274" s="121">
        <v>2582.1</v>
      </c>
      <c r="G274" s="121">
        <v>2770.4</v>
      </c>
      <c r="H274" s="121">
        <v>767302.55</v>
      </c>
      <c r="I274" s="121">
        <v>828635.85</v>
      </c>
      <c r="J274" s="121">
        <v>915437.27</v>
      </c>
      <c r="K274" s="121">
        <v>948595.61</v>
      </c>
      <c r="L274" s="121">
        <v>367.37</v>
      </c>
    </row>
    <row r="275" spans="1:12" x14ac:dyDescent="0.2">
      <c r="A275" s="276">
        <v>276</v>
      </c>
      <c r="B275" s="121">
        <v>6246</v>
      </c>
      <c r="C275" s="121" t="s">
        <v>247</v>
      </c>
      <c r="D275" s="121">
        <v>6246</v>
      </c>
      <c r="E275" s="121">
        <v>0</v>
      </c>
      <c r="F275" s="121">
        <v>145.9</v>
      </c>
      <c r="G275" s="121">
        <v>91.6</v>
      </c>
      <c r="H275" s="121">
        <v>174992.74</v>
      </c>
      <c r="I275" s="121">
        <v>176581.11</v>
      </c>
      <c r="J275" s="121">
        <v>114135.01</v>
      </c>
      <c r="K275" s="121">
        <v>874999.95</v>
      </c>
      <c r="L275" s="121">
        <v>5997.26</v>
      </c>
    </row>
    <row r="276" spans="1:12" x14ac:dyDescent="0.2">
      <c r="A276" s="276">
        <v>277</v>
      </c>
      <c r="B276" s="121">
        <v>6273</v>
      </c>
      <c r="C276" s="121" t="s">
        <v>248</v>
      </c>
      <c r="D276" s="121">
        <v>6273</v>
      </c>
      <c r="E276" s="121">
        <v>0</v>
      </c>
      <c r="F276" s="121">
        <v>777.3</v>
      </c>
      <c r="G276" s="121">
        <v>764.3</v>
      </c>
      <c r="H276" s="121">
        <v>375523.56</v>
      </c>
      <c r="I276" s="121">
        <v>378473.25</v>
      </c>
      <c r="J276" s="121">
        <v>510966.4</v>
      </c>
      <c r="K276" s="121">
        <v>17918.689999999999</v>
      </c>
      <c r="L276" s="121">
        <v>23.05</v>
      </c>
    </row>
    <row r="277" spans="1:12" x14ac:dyDescent="0.2">
      <c r="A277" s="276">
        <v>278</v>
      </c>
      <c r="B277" s="121">
        <v>6408</v>
      </c>
      <c r="C277" s="121" t="s">
        <v>249</v>
      </c>
      <c r="D277" s="121">
        <v>6408</v>
      </c>
      <c r="E277" s="121">
        <v>0</v>
      </c>
      <c r="F277" s="121">
        <v>809.8</v>
      </c>
      <c r="G277" s="121">
        <v>862.7</v>
      </c>
      <c r="H277" s="121">
        <v>320146.96999999997</v>
      </c>
      <c r="I277" s="121">
        <v>337509.67</v>
      </c>
      <c r="J277" s="121">
        <v>278979.69</v>
      </c>
      <c r="K277" s="121">
        <v>516626.34</v>
      </c>
      <c r="L277" s="121">
        <v>637.97</v>
      </c>
    </row>
    <row r="278" spans="1:12" x14ac:dyDescent="0.2">
      <c r="A278" s="276">
        <v>279</v>
      </c>
      <c r="B278" s="121">
        <v>6453</v>
      </c>
      <c r="C278" s="121" t="s">
        <v>250</v>
      </c>
      <c r="D278" s="121">
        <v>6453</v>
      </c>
      <c r="E278" s="121">
        <v>0</v>
      </c>
      <c r="F278" s="121">
        <v>573.29999999999995</v>
      </c>
      <c r="G278" s="121">
        <v>801.3</v>
      </c>
      <c r="H278" s="121">
        <v>414741.71</v>
      </c>
      <c r="I278" s="121">
        <v>446575.16</v>
      </c>
      <c r="J278" s="121">
        <v>255195.95</v>
      </c>
      <c r="K278" s="121">
        <v>844615.14</v>
      </c>
      <c r="L278" s="121">
        <v>1473.25</v>
      </c>
    </row>
    <row r="279" spans="1:12" x14ac:dyDescent="0.2">
      <c r="A279" s="276">
        <v>280</v>
      </c>
      <c r="B279" s="121">
        <v>6460</v>
      </c>
      <c r="C279" s="121" t="s">
        <v>251</v>
      </c>
      <c r="D279" s="121">
        <v>6460</v>
      </c>
      <c r="E279" s="121">
        <v>0</v>
      </c>
      <c r="F279" s="121">
        <v>655.5</v>
      </c>
      <c r="G279" s="121">
        <v>677.4</v>
      </c>
      <c r="H279" s="121">
        <v>393877.99</v>
      </c>
      <c r="I279" s="121">
        <v>398442.34</v>
      </c>
      <c r="J279" s="121">
        <v>385271.66</v>
      </c>
      <c r="K279" s="121">
        <v>469736.05</v>
      </c>
      <c r="L279" s="121">
        <v>716.61</v>
      </c>
    </row>
    <row r="280" spans="1:12" x14ac:dyDescent="0.2">
      <c r="A280" s="276">
        <v>281</v>
      </c>
      <c r="B280" s="121">
        <v>6462</v>
      </c>
      <c r="C280" s="121" t="s">
        <v>252</v>
      </c>
      <c r="D280" s="121">
        <v>6462</v>
      </c>
      <c r="E280" s="121">
        <v>0</v>
      </c>
      <c r="F280" s="121">
        <v>256.8</v>
      </c>
      <c r="G280" s="121">
        <v>170</v>
      </c>
      <c r="H280" s="121">
        <v>149948.21</v>
      </c>
      <c r="I280" s="121">
        <v>275573.5</v>
      </c>
      <c r="J280" s="121">
        <v>308981.73</v>
      </c>
      <c r="K280" s="121">
        <v>628660.06000000006</v>
      </c>
      <c r="L280" s="121">
        <v>2448.0500000000002</v>
      </c>
    </row>
    <row r="281" spans="1:12" x14ac:dyDescent="0.2">
      <c r="A281" s="276">
        <v>282</v>
      </c>
      <c r="B281" s="121">
        <v>6471</v>
      </c>
      <c r="C281" s="121" t="s">
        <v>253</v>
      </c>
      <c r="D281" s="121">
        <v>6471</v>
      </c>
      <c r="E281" s="121">
        <v>0</v>
      </c>
      <c r="F281" s="121">
        <v>381.3</v>
      </c>
      <c r="G281" s="121">
        <v>361</v>
      </c>
      <c r="H281" s="121">
        <v>275537.3</v>
      </c>
      <c r="I281" s="121">
        <v>441350.7</v>
      </c>
      <c r="J281" s="121">
        <v>213241.96</v>
      </c>
      <c r="K281" s="121">
        <v>280277.09000000003</v>
      </c>
      <c r="L281" s="121">
        <v>735.06</v>
      </c>
    </row>
    <row r="282" spans="1:12" x14ac:dyDescent="0.2">
      <c r="A282" s="276">
        <v>283</v>
      </c>
      <c r="B282" s="121">
        <v>6509</v>
      </c>
      <c r="C282" s="121" t="s">
        <v>254</v>
      </c>
      <c r="D282" s="121">
        <v>6509</v>
      </c>
      <c r="E282" s="121">
        <v>0</v>
      </c>
      <c r="F282" s="121">
        <v>356.3</v>
      </c>
      <c r="G282" s="121">
        <v>350</v>
      </c>
      <c r="H282" s="121">
        <v>99967.93</v>
      </c>
      <c r="I282" s="121">
        <v>110001.88</v>
      </c>
      <c r="J282" s="121">
        <v>152039.99</v>
      </c>
      <c r="K282" s="121">
        <v>770816.39</v>
      </c>
      <c r="L282" s="121">
        <v>2163.39</v>
      </c>
    </row>
    <row r="283" spans="1:12" x14ac:dyDescent="0.2">
      <c r="A283" s="276">
        <v>284</v>
      </c>
      <c r="B283" s="121">
        <v>6512</v>
      </c>
      <c r="C283" s="121" t="s">
        <v>255</v>
      </c>
      <c r="D283" s="121">
        <v>6512</v>
      </c>
      <c r="E283" s="121">
        <v>0</v>
      </c>
      <c r="F283" s="121">
        <v>314.2</v>
      </c>
      <c r="G283" s="121">
        <v>312</v>
      </c>
      <c r="H283" s="121">
        <v>29992.080000000002</v>
      </c>
      <c r="I283" s="121">
        <v>30241.74</v>
      </c>
      <c r="J283" s="121">
        <v>149126.6</v>
      </c>
      <c r="K283" s="121">
        <v>447243.51</v>
      </c>
      <c r="L283" s="121">
        <v>1423.44</v>
      </c>
    </row>
    <row r="284" spans="1:12" x14ac:dyDescent="0.2">
      <c r="A284" s="276">
        <v>285</v>
      </c>
      <c r="B284" s="121">
        <v>6516</v>
      </c>
      <c r="C284" s="121" t="s">
        <v>256</v>
      </c>
      <c r="D284" s="121">
        <v>6516</v>
      </c>
      <c r="E284" s="121">
        <v>0</v>
      </c>
      <c r="F284" s="121">
        <v>156</v>
      </c>
      <c r="G284" s="121">
        <v>35</v>
      </c>
      <c r="H284" s="121">
        <v>49941.66</v>
      </c>
      <c r="I284" s="121">
        <v>51360.11</v>
      </c>
      <c r="J284" s="121">
        <v>76499.09</v>
      </c>
      <c r="K284" s="121">
        <v>820038.41</v>
      </c>
      <c r="L284" s="121">
        <v>5256.66</v>
      </c>
    </row>
    <row r="285" spans="1:12" x14ac:dyDescent="0.2">
      <c r="A285" s="276">
        <v>286</v>
      </c>
      <c r="B285" s="121">
        <v>6534</v>
      </c>
      <c r="C285" s="121" t="s">
        <v>257</v>
      </c>
      <c r="D285" s="121">
        <v>6534</v>
      </c>
      <c r="E285" s="121">
        <v>0</v>
      </c>
      <c r="F285" s="121">
        <v>734.3</v>
      </c>
      <c r="G285" s="121">
        <v>816.8</v>
      </c>
      <c r="H285" s="121">
        <v>471249.8</v>
      </c>
      <c r="I285" s="121">
        <v>472910.42</v>
      </c>
      <c r="J285" s="121">
        <v>525930.43999999994</v>
      </c>
      <c r="K285" s="277">
        <v>-50952.72</v>
      </c>
      <c r="L285" s="277">
        <v>-69.39</v>
      </c>
    </row>
    <row r="286" spans="1:12" x14ac:dyDescent="0.2">
      <c r="A286" s="276">
        <v>287</v>
      </c>
      <c r="B286" s="121">
        <v>1935</v>
      </c>
      <c r="C286" s="121" t="s">
        <v>258</v>
      </c>
      <c r="D286" s="121">
        <v>6536</v>
      </c>
      <c r="E286" s="121">
        <v>0</v>
      </c>
      <c r="F286" s="121">
        <v>944.8</v>
      </c>
      <c r="G286" s="121">
        <v>941.3</v>
      </c>
      <c r="H286" s="121">
        <v>500143.55</v>
      </c>
      <c r="I286" s="121">
        <v>532017.89</v>
      </c>
      <c r="J286" s="121">
        <v>619222.79</v>
      </c>
      <c r="K286" s="121">
        <v>699939.12</v>
      </c>
      <c r="L286" s="121">
        <v>740.83</v>
      </c>
    </row>
    <row r="287" spans="1:12" x14ac:dyDescent="0.2">
      <c r="A287" s="276">
        <v>288</v>
      </c>
      <c r="B287" s="121">
        <v>6561</v>
      </c>
      <c r="C287" s="121" t="s">
        <v>259</v>
      </c>
      <c r="D287" s="121">
        <v>6561</v>
      </c>
      <c r="E287" s="121">
        <v>0</v>
      </c>
      <c r="F287" s="121">
        <v>363.5</v>
      </c>
      <c r="G287" s="121">
        <v>256</v>
      </c>
      <c r="H287" s="121">
        <v>319715.8</v>
      </c>
      <c r="I287" s="121">
        <v>323917.06</v>
      </c>
      <c r="J287" s="121">
        <v>245499.96</v>
      </c>
      <c r="K287" s="121">
        <v>896921.31</v>
      </c>
      <c r="L287" s="121">
        <v>2467.46</v>
      </c>
    </row>
    <row r="288" spans="1:12" x14ac:dyDescent="0.2">
      <c r="A288" s="276">
        <v>289</v>
      </c>
      <c r="B288" s="121">
        <v>6579</v>
      </c>
      <c r="C288" s="121" t="s">
        <v>260</v>
      </c>
      <c r="D288" s="121">
        <v>6579</v>
      </c>
      <c r="E288" s="121">
        <v>0</v>
      </c>
      <c r="F288" s="121">
        <v>3441.5</v>
      </c>
      <c r="G288" s="121">
        <v>4006.4</v>
      </c>
      <c r="H288" s="121">
        <v>299199.46999999997</v>
      </c>
      <c r="I288" s="121">
        <v>360685.58</v>
      </c>
      <c r="J288" s="121">
        <v>814773.79</v>
      </c>
      <c r="K288" s="121">
        <v>1134724.8700000001</v>
      </c>
      <c r="L288" s="121">
        <v>329.72</v>
      </c>
    </row>
    <row r="289" spans="1:12" x14ac:dyDescent="0.2">
      <c r="A289" s="276">
        <v>290</v>
      </c>
      <c r="B289" s="121">
        <v>6592</v>
      </c>
      <c r="C289" s="121" t="s">
        <v>399</v>
      </c>
      <c r="D289" s="121">
        <v>6592</v>
      </c>
      <c r="E289" s="121">
        <v>0</v>
      </c>
      <c r="F289" s="121">
        <v>959.7</v>
      </c>
      <c r="G289" s="121">
        <v>804.5</v>
      </c>
      <c r="H289" s="121">
        <v>370529.59</v>
      </c>
      <c r="I289" s="121">
        <v>381258.85</v>
      </c>
      <c r="J289" s="121">
        <v>279049.86</v>
      </c>
      <c r="K289" s="121">
        <v>934997.19</v>
      </c>
      <c r="L289" s="121">
        <v>974.26</v>
      </c>
    </row>
    <row r="290" spans="1:12" x14ac:dyDescent="0.2">
      <c r="A290" s="276">
        <v>291</v>
      </c>
      <c r="B290" s="121">
        <v>6615</v>
      </c>
      <c r="C290" s="121" t="s">
        <v>261</v>
      </c>
      <c r="D290" s="121">
        <v>6615</v>
      </c>
      <c r="E290" s="121">
        <v>0</v>
      </c>
      <c r="F290" s="121">
        <v>935.9</v>
      </c>
      <c r="G290" s="121">
        <v>1064</v>
      </c>
      <c r="H290" s="121">
        <v>500374.46</v>
      </c>
      <c r="I290" s="121">
        <v>534511.72</v>
      </c>
      <c r="J290" s="121">
        <v>449193.16</v>
      </c>
      <c r="K290" s="121">
        <v>250849.21</v>
      </c>
      <c r="L290" s="121">
        <v>268.02999999999997</v>
      </c>
    </row>
    <row r="291" spans="1:12" x14ac:dyDescent="0.2">
      <c r="A291" s="276">
        <v>292</v>
      </c>
      <c r="B291" s="121">
        <v>6651</v>
      </c>
      <c r="C291" s="121" t="s">
        <v>262</v>
      </c>
      <c r="D291" s="121">
        <v>6651</v>
      </c>
      <c r="E291" s="121">
        <v>0</v>
      </c>
      <c r="F291" s="121">
        <v>282</v>
      </c>
      <c r="G291" s="121">
        <v>243.3</v>
      </c>
      <c r="H291" s="121">
        <v>241528.38</v>
      </c>
      <c r="I291" s="121">
        <v>295228.83</v>
      </c>
      <c r="J291" s="121">
        <v>285578.83</v>
      </c>
      <c r="K291" s="121">
        <v>228213.61</v>
      </c>
      <c r="L291" s="121">
        <v>809.27</v>
      </c>
    </row>
    <row r="292" spans="1:12" x14ac:dyDescent="0.2">
      <c r="A292" s="276">
        <v>293</v>
      </c>
      <c r="B292" s="121">
        <v>6660</v>
      </c>
      <c r="C292" s="121" t="s">
        <v>263</v>
      </c>
      <c r="D292" s="121">
        <v>6660</v>
      </c>
      <c r="E292" s="121">
        <v>0</v>
      </c>
      <c r="F292" s="121">
        <v>1612.4</v>
      </c>
      <c r="G292" s="121">
        <v>1492.2</v>
      </c>
      <c r="H292" s="121">
        <v>1000916.08</v>
      </c>
      <c r="I292" s="121">
        <v>1028394.57</v>
      </c>
      <c r="J292" s="121">
        <v>883029.92</v>
      </c>
      <c r="K292" s="121">
        <v>529977.5</v>
      </c>
      <c r="L292" s="121">
        <v>328.69</v>
      </c>
    </row>
    <row r="293" spans="1:12" x14ac:dyDescent="0.2">
      <c r="A293" s="276">
        <v>294</v>
      </c>
      <c r="B293" s="121">
        <v>6700</v>
      </c>
      <c r="C293" s="121" t="s">
        <v>264</v>
      </c>
      <c r="D293" s="121">
        <v>6700</v>
      </c>
      <c r="E293" s="121">
        <v>0</v>
      </c>
      <c r="F293" s="121">
        <v>459.6</v>
      </c>
      <c r="G293" s="121">
        <v>509.9</v>
      </c>
      <c r="H293" s="121">
        <v>250464.94</v>
      </c>
      <c r="I293" s="121">
        <v>258559.98</v>
      </c>
      <c r="J293" s="121">
        <v>274897.37</v>
      </c>
      <c r="K293" s="121">
        <v>339470.48</v>
      </c>
      <c r="L293" s="121">
        <v>738.62</v>
      </c>
    </row>
    <row r="294" spans="1:12" x14ac:dyDescent="0.2">
      <c r="A294" s="276">
        <v>295</v>
      </c>
      <c r="B294" s="121">
        <v>6759</v>
      </c>
      <c r="C294" s="121" t="s">
        <v>265</v>
      </c>
      <c r="D294" s="121">
        <v>6759</v>
      </c>
      <c r="E294" s="121">
        <v>0</v>
      </c>
      <c r="F294" s="121">
        <v>506.8</v>
      </c>
      <c r="G294" s="121">
        <v>479.5</v>
      </c>
      <c r="H294" s="121">
        <v>556320.43000000005</v>
      </c>
      <c r="I294" s="121">
        <v>565132.67000000004</v>
      </c>
      <c r="J294" s="121">
        <v>362717.29</v>
      </c>
      <c r="K294" s="121">
        <v>1172902.6000000001</v>
      </c>
      <c r="L294" s="121">
        <v>2314.33</v>
      </c>
    </row>
    <row r="295" spans="1:12" x14ac:dyDescent="0.2">
      <c r="A295" s="276">
        <v>296</v>
      </c>
      <c r="B295" s="121">
        <v>6762</v>
      </c>
      <c r="C295" s="121" t="s">
        <v>266</v>
      </c>
      <c r="D295" s="121">
        <v>6762</v>
      </c>
      <c r="E295" s="121">
        <v>0</v>
      </c>
      <c r="F295" s="121">
        <v>639.9</v>
      </c>
      <c r="G295" s="121">
        <v>653.1</v>
      </c>
      <c r="H295" s="121">
        <v>370705.69</v>
      </c>
      <c r="I295" s="121">
        <v>384249.59999999998</v>
      </c>
      <c r="J295" s="121">
        <v>430515.56</v>
      </c>
      <c r="K295" s="121">
        <v>127014.08</v>
      </c>
      <c r="L295" s="121">
        <v>198.49</v>
      </c>
    </row>
    <row r="296" spans="1:12" x14ac:dyDescent="0.2">
      <c r="A296" s="276">
        <v>297</v>
      </c>
      <c r="B296" s="121">
        <v>6768</v>
      </c>
      <c r="C296" s="121" t="s">
        <v>267</v>
      </c>
      <c r="D296" s="121">
        <v>6768</v>
      </c>
      <c r="E296" s="121">
        <v>0</v>
      </c>
      <c r="F296" s="121">
        <v>1648</v>
      </c>
      <c r="G296" s="121">
        <v>1548.2</v>
      </c>
      <c r="H296" s="121">
        <v>850924.92</v>
      </c>
      <c r="I296" s="121">
        <v>873568.03</v>
      </c>
      <c r="J296" s="121">
        <v>1676680.31</v>
      </c>
      <c r="K296" s="121">
        <v>3846847.29</v>
      </c>
      <c r="L296" s="121">
        <v>2334.25</v>
      </c>
    </row>
    <row r="297" spans="1:12" x14ac:dyDescent="0.2">
      <c r="A297" s="276">
        <v>298</v>
      </c>
      <c r="B297" s="121">
        <v>6795</v>
      </c>
      <c r="C297" s="121" t="s">
        <v>268</v>
      </c>
      <c r="D297" s="121">
        <v>6795</v>
      </c>
      <c r="E297" s="121">
        <v>0</v>
      </c>
      <c r="F297" s="121">
        <v>10731.7</v>
      </c>
      <c r="G297" s="121">
        <v>10179.9</v>
      </c>
      <c r="H297" s="121">
        <v>3246664.77</v>
      </c>
      <c r="I297" s="121">
        <v>3338357.66</v>
      </c>
      <c r="J297" s="121">
        <v>2388546.2799999998</v>
      </c>
      <c r="K297" s="121">
        <v>1897445.73</v>
      </c>
      <c r="L297" s="121">
        <v>176.81</v>
      </c>
    </row>
    <row r="298" spans="1:12" x14ac:dyDescent="0.2">
      <c r="A298" s="276">
        <v>299</v>
      </c>
      <c r="B298" s="121">
        <v>6822</v>
      </c>
      <c r="C298" s="121" t="s">
        <v>269</v>
      </c>
      <c r="D298" s="121">
        <v>6822</v>
      </c>
      <c r="E298" s="121">
        <v>0</v>
      </c>
      <c r="F298" s="121">
        <v>13674</v>
      </c>
      <c r="G298" s="121">
        <v>13330.3</v>
      </c>
      <c r="H298" s="121" t="s">
        <v>360</v>
      </c>
      <c r="I298" s="121">
        <v>355061.32</v>
      </c>
      <c r="J298" s="121">
        <v>3704888.59</v>
      </c>
      <c r="K298" s="121">
        <v>4820375.2</v>
      </c>
      <c r="L298" s="121">
        <v>352.52</v>
      </c>
    </row>
    <row r="299" spans="1:12" x14ac:dyDescent="0.2">
      <c r="A299" s="276">
        <v>300</v>
      </c>
      <c r="B299" s="121">
        <v>6840</v>
      </c>
      <c r="C299" s="121" t="s">
        <v>270</v>
      </c>
      <c r="D299" s="121">
        <v>6840</v>
      </c>
      <c r="E299" s="121">
        <v>0</v>
      </c>
      <c r="F299" s="121">
        <v>2183.6999999999998</v>
      </c>
      <c r="G299" s="121">
        <v>2257.8000000000002</v>
      </c>
      <c r="H299" s="121">
        <v>505796.77</v>
      </c>
      <c r="I299" s="121">
        <v>522815.3</v>
      </c>
      <c r="J299" s="121">
        <v>598752.79</v>
      </c>
      <c r="K299" s="121">
        <v>370164.47999999998</v>
      </c>
      <c r="L299" s="121">
        <v>169.51</v>
      </c>
    </row>
    <row r="300" spans="1:12" x14ac:dyDescent="0.2">
      <c r="A300" s="276">
        <v>301</v>
      </c>
      <c r="B300" s="121">
        <v>6854</v>
      </c>
      <c r="C300" s="121" t="s">
        <v>271</v>
      </c>
      <c r="D300" s="121">
        <v>6854</v>
      </c>
      <c r="E300" s="121">
        <v>0</v>
      </c>
      <c r="F300" s="121">
        <v>570.79999999999995</v>
      </c>
      <c r="G300" s="121">
        <v>611.4</v>
      </c>
      <c r="H300" s="121">
        <v>475001.48</v>
      </c>
      <c r="I300" s="121">
        <v>539381.06999999995</v>
      </c>
      <c r="J300" s="121">
        <v>403929.08</v>
      </c>
      <c r="K300" s="121">
        <v>401240.88</v>
      </c>
      <c r="L300" s="121">
        <v>702.94</v>
      </c>
    </row>
    <row r="301" spans="1:12" x14ac:dyDescent="0.2">
      <c r="A301" s="276">
        <v>302</v>
      </c>
      <c r="B301" s="121">
        <v>6867</v>
      </c>
      <c r="C301" s="121" t="s">
        <v>272</v>
      </c>
      <c r="D301" s="121">
        <v>6867</v>
      </c>
      <c r="E301" s="121">
        <v>0</v>
      </c>
      <c r="F301" s="121">
        <v>1756.7</v>
      </c>
      <c r="G301" s="121">
        <v>1715.2</v>
      </c>
      <c r="H301" s="121">
        <v>1001840.44</v>
      </c>
      <c r="I301" s="121">
        <v>1018989.37</v>
      </c>
      <c r="J301" s="121">
        <v>701849.07</v>
      </c>
      <c r="K301" s="121">
        <v>842884.02</v>
      </c>
      <c r="L301" s="121">
        <v>479.81</v>
      </c>
    </row>
    <row r="302" spans="1:12" x14ac:dyDescent="0.2">
      <c r="A302" s="276">
        <v>303</v>
      </c>
      <c r="B302" s="121">
        <v>6921</v>
      </c>
      <c r="C302" s="121" t="s">
        <v>273</v>
      </c>
      <c r="D302" s="121">
        <v>6921</v>
      </c>
      <c r="E302" s="121">
        <v>0</v>
      </c>
      <c r="F302" s="121">
        <v>340.1</v>
      </c>
      <c r="G302" s="121">
        <v>372.4</v>
      </c>
      <c r="H302" s="121">
        <v>324882.71000000002</v>
      </c>
      <c r="I302" s="121">
        <v>329129.21000000002</v>
      </c>
      <c r="J302" s="121">
        <v>169209.61</v>
      </c>
      <c r="K302" s="121">
        <v>1646370.55</v>
      </c>
      <c r="L302" s="121">
        <v>4840.84</v>
      </c>
    </row>
    <row r="303" spans="1:12" x14ac:dyDescent="0.2">
      <c r="A303" s="276">
        <v>304</v>
      </c>
      <c r="B303" s="121">
        <v>6930</v>
      </c>
      <c r="C303" s="121" t="s">
        <v>274</v>
      </c>
      <c r="D303" s="121">
        <v>6930</v>
      </c>
      <c r="E303" s="121">
        <v>0</v>
      </c>
      <c r="F303" s="121">
        <v>779.5</v>
      </c>
      <c r="G303" s="121">
        <v>816.9</v>
      </c>
      <c r="H303" s="121">
        <v>234024.04</v>
      </c>
      <c r="I303" s="121">
        <v>238795.45</v>
      </c>
      <c r="J303" s="121">
        <v>429874.23</v>
      </c>
      <c r="K303" s="121">
        <v>300818.07</v>
      </c>
      <c r="L303" s="121">
        <v>385.91</v>
      </c>
    </row>
    <row r="304" spans="1:12" x14ac:dyDescent="0.2">
      <c r="A304" s="276">
        <v>305</v>
      </c>
      <c r="B304" s="121">
        <v>6937</v>
      </c>
      <c r="C304" s="121" t="s">
        <v>347</v>
      </c>
      <c r="D304" s="121">
        <v>6937</v>
      </c>
      <c r="E304" s="121">
        <v>0</v>
      </c>
      <c r="F304" s="121">
        <v>384</v>
      </c>
      <c r="G304" s="121">
        <v>867</v>
      </c>
      <c r="H304" s="121">
        <v>327295.15000000002</v>
      </c>
      <c r="I304" s="121">
        <v>340217.77</v>
      </c>
      <c r="J304" s="121">
        <v>210256</v>
      </c>
      <c r="K304" s="121">
        <v>735772.69</v>
      </c>
      <c r="L304" s="121">
        <v>1916.07</v>
      </c>
    </row>
    <row r="305" spans="1:12" x14ac:dyDescent="0.2">
      <c r="A305" s="276">
        <v>306</v>
      </c>
      <c r="B305" s="121">
        <v>6943</v>
      </c>
      <c r="C305" s="121" t="s">
        <v>275</v>
      </c>
      <c r="D305" s="121">
        <v>6943</v>
      </c>
      <c r="E305" s="121">
        <v>0</v>
      </c>
      <c r="F305" s="121">
        <v>254.3</v>
      </c>
      <c r="G305" s="121">
        <v>292.3</v>
      </c>
      <c r="H305" s="121">
        <v>199975.23</v>
      </c>
      <c r="I305" s="121">
        <v>201680.78</v>
      </c>
      <c r="J305" s="121">
        <v>148498.48000000001</v>
      </c>
      <c r="K305" s="121">
        <v>416022.79</v>
      </c>
      <c r="L305" s="121">
        <v>1635.95</v>
      </c>
    </row>
    <row r="306" spans="1:12" x14ac:dyDescent="0.2">
      <c r="A306" s="276">
        <v>307</v>
      </c>
      <c r="B306" s="121">
        <v>6264</v>
      </c>
      <c r="C306" s="121" t="s">
        <v>276</v>
      </c>
      <c r="D306" s="121">
        <v>6264</v>
      </c>
      <c r="E306" s="121">
        <v>0</v>
      </c>
      <c r="F306" s="121">
        <v>940.8</v>
      </c>
      <c r="G306" s="121">
        <v>803.5</v>
      </c>
      <c r="H306" s="121">
        <v>852547.25</v>
      </c>
      <c r="I306" s="121">
        <v>886511.46</v>
      </c>
      <c r="J306" s="121">
        <v>977810.39</v>
      </c>
      <c r="K306" s="121">
        <v>527945.97</v>
      </c>
      <c r="L306" s="121">
        <v>561.16999999999996</v>
      </c>
    </row>
    <row r="307" spans="1:12" x14ac:dyDescent="0.2">
      <c r="A307" s="276">
        <v>308</v>
      </c>
      <c r="B307" s="121">
        <v>6950</v>
      </c>
      <c r="C307" s="121" t="s">
        <v>348</v>
      </c>
      <c r="D307" s="121">
        <v>6950</v>
      </c>
      <c r="E307" s="121">
        <v>0</v>
      </c>
      <c r="F307" s="121">
        <v>1327.5</v>
      </c>
      <c r="G307" s="121">
        <v>1263.9000000000001</v>
      </c>
      <c r="H307" s="121">
        <v>449531.59</v>
      </c>
      <c r="I307" s="121">
        <v>468055.7</v>
      </c>
      <c r="J307" s="121">
        <v>485428.08</v>
      </c>
      <c r="K307" s="121">
        <v>332164.49</v>
      </c>
      <c r="L307" s="121">
        <v>250.22</v>
      </c>
    </row>
    <row r="308" spans="1:12" x14ac:dyDescent="0.2">
      <c r="A308" s="276">
        <v>309</v>
      </c>
      <c r="B308" s="121">
        <v>6957</v>
      </c>
      <c r="C308" s="121" t="s">
        <v>277</v>
      </c>
      <c r="D308" s="121">
        <v>6957</v>
      </c>
      <c r="E308" s="121">
        <v>0</v>
      </c>
      <c r="F308" s="121">
        <v>8614.2000000000007</v>
      </c>
      <c r="G308" s="121">
        <v>8979.4</v>
      </c>
      <c r="H308" s="121">
        <v>10352130.48</v>
      </c>
      <c r="I308" s="121">
        <v>11353086.68</v>
      </c>
      <c r="J308" s="121">
        <v>6091790.7599999998</v>
      </c>
      <c r="K308" s="121">
        <v>15801510.6</v>
      </c>
      <c r="L308" s="121">
        <v>1834.36</v>
      </c>
    </row>
    <row r="309" spans="1:12" x14ac:dyDescent="0.2">
      <c r="A309" s="276">
        <v>310</v>
      </c>
      <c r="B309" s="121">
        <v>5922</v>
      </c>
      <c r="C309" s="121" t="s">
        <v>349</v>
      </c>
      <c r="D309" s="121">
        <v>5922</v>
      </c>
      <c r="E309" s="121">
        <v>0</v>
      </c>
      <c r="F309" s="121">
        <v>750.2</v>
      </c>
      <c r="G309" s="121">
        <v>698.4</v>
      </c>
      <c r="H309" s="121">
        <v>595281.42000000004</v>
      </c>
      <c r="I309" s="121">
        <v>616568.42000000004</v>
      </c>
      <c r="J309" s="121">
        <v>494556.1</v>
      </c>
      <c r="K309" s="121">
        <v>647123.62</v>
      </c>
      <c r="L309" s="121">
        <v>862.6</v>
      </c>
    </row>
    <row r="310" spans="1:12" x14ac:dyDescent="0.2">
      <c r="A310" s="276">
        <v>311</v>
      </c>
      <c r="B310" s="121">
        <v>819</v>
      </c>
      <c r="C310" s="121" t="s">
        <v>278</v>
      </c>
      <c r="D310" s="121">
        <v>819</v>
      </c>
      <c r="E310" s="121">
        <v>0</v>
      </c>
      <c r="F310" s="121">
        <v>580.5</v>
      </c>
      <c r="G310" s="121">
        <v>569.5</v>
      </c>
      <c r="H310" s="121">
        <v>201018.54</v>
      </c>
      <c r="I310" s="121">
        <v>211267.31</v>
      </c>
      <c r="J310" s="121">
        <v>321146.77</v>
      </c>
      <c r="K310" s="121">
        <v>213637.08</v>
      </c>
      <c r="L310" s="121">
        <v>368.02</v>
      </c>
    </row>
    <row r="311" spans="1:12" x14ac:dyDescent="0.2">
      <c r="A311" s="276">
        <v>312</v>
      </c>
      <c r="B311" s="121">
        <v>6969</v>
      </c>
      <c r="C311" s="121" t="s">
        <v>279</v>
      </c>
      <c r="D311" s="121">
        <v>6969</v>
      </c>
      <c r="E311" s="121">
        <v>0</v>
      </c>
      <c r="F311" s="121">
        <v>350.7</v>
      </c>
      <c r="G311" s="121">
        <v>278</v>
      </c>
      <c r="H311" s="121">
        <v>100679.17</v>
      </c>
      <c r="I311" s="121">
        <v>106535.83</v>
      </c>
      <c r="J311" s="121">
        <v>313971.33</v>
      </c>
      <c r="K311" s="121">
        <v>713670.18</v>
      </c>
      <c r="L311" s="121">
        <v>2034.99</v>
      </c>
    </row>
    <row r="312" spans="1:12" x14ac:dyDescent="0.2">
      <c r="A312" s="276">
        <v>313</v>
      </c>
      <c r="B312" s="121">
        <v>6975</v>
      </c>
      <c r="C312" s="121" t="s">
        <v>280</v>
      </c>
      <c r="D312" s="121">
        <v>6975</v>
      </c>
      <c r="E312" s="121">
        <v>0</v>
      </c>
      <c r="F312" s="121">
        <v>1250.4000000000001</v>
      </c>
      <c r="G312" s="121">
        <v>1227.0999999999999</v>
      </c>
      <c r="H312" s="121">
        <v>384141.52</v>
      </c>
      <c r="I312" s="121">
        <v>456129.16</v>
      </c>
      <c r="J312" s="121">
        <v>395457.74</v>
      </c>
      <c r="K312" s="121">
        <v>491205.74</v>
      </c>
      <c r="L312" s="121">
        <v>392.84</v>
      </c>
    </row>
    <row r="313" spans="1:12" x14ac:dyDescent="0.2">
      <c r="A313" s="276">
        <v>314</v>
      </c>
      <c r="B313" s="121">
        <v>6983</v>
      </c>
      <c r="C313" s="121" t="s">
        <v>281</v>
      </c>
      <c r="D313" s="121">
        <v>6983</v>
      </c>
      <c r="E313" s="121">
        <v>0</v>
      </c>
      <c r="F313" s="121">
        <v>949.5</v>
      </c>
      <c r="G313" s="121">
        <v>914.5</v>
      </c>
      <c r="H313" s="121">
        <v>305172.06</v>
      </c>
      <c r="I313" s="121">
        <v>325701.53999999998</v>
      </c>
      <c r="J313" s="121">
        <v>306252.82</v>
      </c>
      <c r="K313" s="121">
        <v>320509.11</v>
      </c>
      <c r="L313" s="121">
        <v>337.56</v>
      </c>
    </row>
    <row r="314" spans="1:12" x14ac:dyDescent="0.2">
      <c r="A314" s="276">
        <v>315</v>
      </c>
      <c r="B314" s="121">
        <v>6985</v>
      </c>
      <c r="C314" s="121" t="s">
        <v>282</v>
      </c>
      <c r="D314" s="121">
        <v>6985</v>
      </c>
      <c r="E314" s="121">
        <v>0</v>
      </c>
      <c r="F314" s="121">
        <v>757.6</v>
      </c>
      <c r="G314" s="121">
        <v>870.6</v>
      </c>
      <c r="H314" s="121">
        <v>330418.63</v>
      </c>
      <c r="I314" s="121">
        <v>333417.63</v>
      </c>
      <c r="J314" s="121">
        <v>259798.31</v>
      </c>
      <c r="K314" s="121">
        <v>205656.9</v>
      </c>
      <c r="L314" s="121">
        <v>271.45999999999998</v>
      </c>
    </row>
    <row r="315" spans="1:12" x14ac:dyDescent="0.2">
      <c r="A315" s="276">
        <v>316</v>
      </c>
      <c r="B315" s="121">
        <v>6987</v>
      </c>
      <c r="C315" s="121" t="s">
        <v>283</v>
      </c>
      <c r="D315" s="121">
        <v>6987</v>
      </c>
      <c r="E315" s="121">
        <v>0</v>
      </c>
      <c r="F315" s="121">
        <v>578.79999999999995</v>
      </c>
      <c r="G315" s="121">
        <v>603.5</v>
      </c>
      <c r="H315" s="121">
        <v>351569.82</v>
      </c>
      <c r="I315" s="121">
        <v>410986.63</v>
      </c>
      <c r="J315" s="121">
        <v>469281.34</v>
      </c>
      <c r="K315" s="121">
        <v>1406791.43</v>
      </c>
      <c r="L315" s="121">
        <v>2430.5300000000002</v>
      </c>
    </row>
    <row r="316" spans="1:12" x14ac:dyDescent="0.2">
      <c r="A316" s="276">
        <v>317</v>
      </c>
      <c r="B316" s="121">
        <v>6990</v>
      </c>
      <c r="C316" s="121" t="s">
        <v>284</v>
      </c>
      <c r="D316" s="121">
        <v>6990</v>
      </c>
      <c r="E316" s="121">
        <v>0</v>
      </c>
      <c r="F316" s="121">
        <v>757.3</v>
      </c>
      <c r="G316" s="121">
        <v>690.3</v>
      </c>
      <c r="H316" s="121">
        <v>949816.48</v>
      </c>
      <c r="I316" s="121">
        <v>1016071.95</v>
      </c>
      <c r="J316" s="121">
        <v>509014.6</v>
      </c>
      <c r="K316" s="121">
        <v>1146612.72</v>
      </c>
      <c r="L316" s="121">
        <v>1514.08</v>
      </c>
    </row>
    <row r="317" spans="1:12" x14ac:dyDescent="0.2">
      <c r="A317" s="276">
        <v>318</v>
      </c>
      <c r="B317" s="121">
        <v>6961</v>
      </c>
      <c r="C317" s="121" t="s">
        <v>350</v>
      </c>
      <c r="D317" s="121">
        <v>6961</v>
      </c>
      <c r="E317" s="121">
        <v>0</v>
      </c>
      <c r="F317" s="121">
        <v>3189.7</v>
      </c>
      <c r="G317" s="121">
        <v>3461.8</v>
      </c>
      <c r="H317" s="121">
        <v>800028.45</v>
      </c>
      <c r="I317" s="121">
        <v>1022107.01</v>
      </c>
      <c r="J317" s="121">
        <v>1044015.4</v>
      </c>
      <c r="K317" s="121">
        <v>4164463.82</v>
      </c>
      <c r="L317" s="121">
        <v>1305.5999999999999</v>
      </c>
    </row>
    <row r="318" spans="1:12" x14ac:dyDescent="0.2">
      <c r="A318" s="276">
        <v>319</v>
      </c>
      <c r="B318" s="121">
        <v>6992</v>
      </c>
      <c r="C318" s="121" t="s">
        <v>285</v>
      </c>
      <c r="D318" s="121">
        <v>6992</v>
      </c>
      <c r="E318" s="121">
        <v>0</v>
      </c>
      <c r="F318" s="121">
        <v>532.9</v>
      </c>
      <c r="G318" s="121">
        <v>599</v>
      </c>
      <c r="H318" s="121">
        <v>296422.31</v>
      </c>
      <c r="I318" s="121">
        <v>299382.21000000002</v>
      </c>
      <c r="J318" s="121">
        <v>553714.56999999995</v>
      </c>
      <c r="K318" s="277">
        <v>-30979.8</v>
      </c>
      <c r="L318" s="277">
        <v>-58.13</v>
      </c>
    </row>
    <row r="319" spans="1:12" x14ac:dyDescent="0.2">
      <c r="A319" s="276">
        <v>320</v>
      </c>
      <c r="B319" s="121">
        <v>7002</v>
      </c>
      <c r="C319" s="121" t="s">
        <v>286</v>
      </c>
      <c r="D319" s="121">
        <v>7002</v>
      </c>
      <c r="E319" s="121">
        <v>0</v>
      </c>
      <c r="F319" s="121">
        <v>192.7</v>
      </c>
      <c r="G319" s="121">
        <v>137</v>
      </c>
      <c r="H319" s="121">
        <v>350502.83</v>
      </c>
      <c r="I319" s="121">
        <v>354001.45</v>
      </c>
      <c r="J319" s="121">
        <v>280161.77</v>
      </c>
      <c r="K319" s="121">
        <v>816303.05</v>
      </c>
      <c r="L319" s="121">
        <v>4236.13</v>
      </c>
    </row>
    <row r="320" spans="1:12" x14ac:dyDescent="0.2">
      <c r="A320" s="276">
        <v>321</v>
      </c>
      <c r="B320" s="121">
        <v>7029</v>
      </c>
      <c r="C320" s="121" t="s">
        <v>287</v>
      </c>
      <c r="D320" s="121">
        <v>7029</v>
      </c>
      <c r="E320" s="121">
        <v>0</v>
      </c>
      <c r="F320" s="121">
        <v>1151</v>
      </c>
      <c r="G320" s="121">
        <v>1231.5999999999999</v>
      </c>
      <c r="H320" s="121">
        <v>603366.99</v>
      </c>
      <c r="I320" s="121">
        <v>627136.18999999994</v>
      </c>
      <c r="J320" s="121">
        <v>683390.92</v>
      </c>
      <c r="K320" s="121">
        <v>417411</v>
      </c>
      <c r="L320" s="121">
        <v>362.65</v>
      </c>
    </row>
    <row r="321" spans="1:12" x14ac:dyDescent="0.2">
      <c r="A321" s="276">
        <v>322</v>
      </c>
      <c r="B321" s="121">
        <v>7038</v>
      </c>
      <c r="C321" s="121" t="s">
        <v>288</v>
      </c>
      <c r="D321" s="121">
        <v>7038</v>
      </c>
      <c r="E321" s="121">
        <v>0</v>
      </c>
      <c r="F321" s="121">
        <v>851.5</v>
      </c>
      <c r="G321" s="121">
        <v>925.5</v>
      </c>
      <c r="H321" s="121">
        <v>286631.39</v>
      </c>
      <c r="I321" s="121">
        <v>322303.59999999998</v>
      </c>
      <c r="J321" s="121">
        <v>350413.97</v>
      </c>
      <c r="K321" s="121">
        <v>686685.82</v>
      </c>
      <c r="L321" s="121">
        <v>806.44</v>
      </c>
    </row>
    <row r="322" spans="1:12" x14ac:dyDescent="0.2">
      <c r="A322" s="276">
        <v>323</v>
      </c>
      <c r="B322" s="121">
        <v>7047</v>
      </c>
      <c r="C322" s="121" t="s">
        <v>289</v>
      </c>
      <c r="D322" s="121">
        <v>7047</v>
      </c>
      <c r="E322" s="121">
        <v>0</v>
      </c>
      <c r="F322" s="121">
        <v>316.60000000000002</v>
      </c>
      <c r="G322" s="121">
        <v>370</v>
      </c>
      <c r="H322" s="121">
        <v>151089.63</v>
      </c>
      <c r="I322" s="121">
        <v>152815.51999999999</v>
      </c>
      <c r="J322" s="121">
        <v>114835.95</v>
      </c>
      <c r="K322" s="121">
        <v>261985.28</v>
      </c>
      <c r="L322" s="121">
        <v>827.5</v>
      </c>
    </row>
    <row r="323" spans="1:12" x14ac:dyDescent="0.2">
      <c r="A323" s="276">
        <v>324</v>
      </c>
      <c r="B323" s="121">
        <v>7056</v>
      </c>
      <c r="C323" s="121" t="s">
        <v>290</v>
      </c>
      <c r="D323" s="121">
        <v>7056</v>
      </c>
      <c r="E323" s="121">
        <v>0</v>
      </c>
      <c r="F323" s="121">
        <v>1667.8</v>
      </c>
      <c r="G323" s="121">
        <v>1609.9</v>
      </c>
      <c r="H323" s="121">
        <v>728241.89</v>
      </c>
      <c r="I323" s="121">
        <v>803856.37</v>
      </c>
      <c r="J323" s="121">
        <v>950618.22</v>
      </c>
      <c r="K323" s="121">
        <v>1459641.72</v>
      </c>
      <c r="L323" s="121">
        <v>875.19</v>
      </c>
    </row>
    <row r="324" spans="1:12" x14ac:dyDescent="0.2">
      <c r="A324" s="276">
        <v>325</v>
      </c>
      <c r="B324" s="121">
        <v>7092</v>
      </c>
      <c r="C324" s="121" t="s">
        <v>291</v>
      </c>
      <c r="D324" s="121">
        <v>7092</v>
      </c>
      <c r="E324" s="121">
        <v>0</v>
      </c>
      <c r="F324" s="121">
        <v>507</v>
      </c>
      <c r="G324" s="121">
        <v>507.7</v>
      </c>
      <c r="H324" s="121">
        <v>541348.36</v>
      </c>
      <c r="I324" s="121">
        <v>589482.79</v>
      </c>
      <c r="J324" s="121">
        <v>364168.8</v>
      </c>
      <c r="K324" s="121">
        <v>1390051.46</v>
      </c>
      <c r="L324" s="121">
        <v>2741.72</v>
      </c>
    </row>
    <row r="325" spans="1:12" x14ac:dyDescent="0.2">
      <c r="A325" s="276">
        <v>326</v>
      </c>
      <c r="B325" s="121">
        <v>7098</v>
      </c>
      <c r="C325" s="121" t="s">
        <v>292</v>
      </c>
      <c r="D325" s="121">
        <v>7098</v>
      </c>
      <c r="E325" s="121">
        <v>0</v>
      </c>
      <c r="F325" s="121">
        <v>509.2</v>
      </c>
      <c r="G325" s="121">
        <v>550.20000000000005</v>
      </c>
      <c r="H325" s="121">
        <v>400616.86</v>
      </c>
      <c r="I325" s="121">
        <v>423434.39</v>
      </c>
      <c r="J325" s="121">
        <v>287628.34999999998</v>
      </c>
      <c r="K325" s="121">
        <v>544643.02</v>
      </c>
      <c r="L325" s="121">
        <v>1069.6099999999999</v>
      </c>
    </row>
    <row r="326" spans="1:12" x14ac:dyDescent="0.2">
      <c r="A326" s="276">
        <v>327</v>
      </c>
      <c r="B326" s="121">
        <v>7110</v>
      </c>
      <c r="C326" s="121" t="s">
        <v>293</v>
      </c>
      <c r="D326" s="121">
        <v>7110</v>
      </c>
      <c r="E326" s="121">
        <v>0</v>
      </c>
      <c r="F326" s="121">
        <v>1078.5999999999999</v>
      </c>
      <c r="G326" s="121">
        <v>1148.0999999999999</v>
      </c>
      <c r="H326" s="121">
        <v>689482.99</v>
      </c>
      <c r="I326" s="121">
        <v>745005.45</v>
      </c>
      <c r="J326" s="121">
        <v>582957.94999999995</v>
      </c>
      <c r="K326" s="121">
        <v>1134123.99</v>
      </c>
      <c r="L326" s="121">
        <v>1051.48</v>
      </c>
    </row>
    <row r="327" spans="1:12" s="51" customFormat="1" x14ac:dyDescent="0.2">
      <c r="A327" s="50"/>
      <c r="B327" s="50">
        <v>9999</v>
      </c>
      <c r="C327" s="50" t="s">
        <v>322</v>
      </c>
      <c r="D327" s="50"/>
      <c r="E327" s="50"/>
      <c r="F327" s="50">
        <f>SUM(F2:F326)</f>
        <v>483698.6999999999</v>
      </c>
      <c r="G327" s="50">
        <f t="shared" ref="G327:J327" si="0">SUM(G2:G326)</f>
        <v>483452.69999999972</v>
      </c>
      <c r="H327" s="50">
        <f t="shared" si="0"/>
        <v>258611649.72000024</v>
      </c>
      <c r="I327" s="50">
        <f t="shared" si="0"/>
        <v>276273800.61999995</v>
      </c>
      <c r="J327" s="50">
        <f t="shared" si="0"/>
        <v>222060765.37000009</v>
      </c>
      <c r="K327" s="50">
        <f>SUM(K2:K326)</f>
        <v>445522644.03000027</v>
      </c>
      <c r="L327" s="23">
        <f>K327/F327</f>
        <v>921.07471868334642</v>
      </c>
    </row>
    <row r="337" s="23" customFormat="1" x14ac:dyDescent="0.2"/>
    <row r="338" s="23" customFormat="1" x14ac:dyDescent="0.2"/>
    <row r="339" s="23" customFormat="1" x14ac:dyDescent="0.2"/>
    <row r="340" s="23" customFormat="1" x14ac:dyDescent="0.2"/>
    <row r="341" s="23" customFormat="1" x14ac:dyDescent="0.2"/>
    <row r="342" s="23" customFormat="1" x14ac:dyDescent="0.2"/>
    <row r="343" s="23" customFormat="1" x14ac:dyDescent="0.2"/>
    <row r="344" s="23" customFormat="1" x14ac:dyDescent="0.2"/>
    <row r="345" s="23" customFormat="1" x14ac:dyDescent="0.2"/>
    <row r="346" s="23" customFormat="1" x14ac:dyDescent="0.2"/>
    <row r="347" s="23" customFormat="1" x14ac:dyDescent="0.2"/>
    <row r="348" s="23" customFormat="1" x14ac:dyDescent="0.2"/>
    <row r="349" s="23" customFormat="1" x14ac:dyDescent="0.2"/>
    <row r="350" s="23" customFormat="1" x14ac:dyDescent="0.2"/>
    <row r="351" s="23" customFormat="1" x14ac:dyDescent="0.2"/>
    <row r="352" s="23" customFormat="1" x14ac:dyDescent="0.2"/>
    <row r="353" s="23" customFormat="1" x14ac:dyDescent="0.2"/>
    <row r="354" s="23" customFormat="1" x14ac:dyDescent="0.2"/>
    <row r="355" s="23" customFormat="1" x14ac:dyDescent="0.2"/>
    <row r="356" s="23" customFormat="1" x14ac:dyDescent="0.2"/>
    <row r="357" s="23" customFormat="1" x14ac:dyDescent="0.2"/>
    <row r="358" s="23" customFormat="1" x14ac:dyDescent="0.2"/>
    <row r="359" s="23" customFormat="1" x14ac:dyDescent="0.2"/>
    <row r="360" s="23" customFormat="1" x14ac:dyDescent="0.2"/>
    <row r="361" s="23" customFormat="1" x14ac:dyDescent="0.2"/>
    <row r="362" s="23" customFormat="1" x14ac:dyDescent="0.2"/>
    <row r="363" s="23" customFormat="1" x14ac:dyDescent="0.2"/>
    <row r="364" s="23" customFormat="1" x14ac:dyDescent="0.2"/>
    <row r="365" s="23" customFormat="1" x14ac:dyDescent="0.2"/>
    <row r="366" s="23" customFormat="1" x14ac:dyDescent="0.2"/>
    <row r="367" s="23" customFormat="1" x14ac:dyDescent="0.2"/>
    <row r="368" s="23" customFormat="1" x14ac:dyDescent="0.2"/>
    <row r="369" s="23" customFormat="1" x14ac:dyDescent="0.2"/>
    <row r="370" s="23" customFormat="1" x14ac:dyDescent="0.2"/>
    <row r="371" s="23" customFormat="1" x14ac:dyDescent="0.2"/>
    <row r="372" s="23" customFormat="1" x14ac:dyDescent="0.2"/>
    <row r="373" s="23" customFormat="1" x14ac:dyDescent="0.2"/>
    <row r="374" s="23" customFormat="1" x14ac:dyDescent="0.2"/>
    <row r="375" s="23" customFormat="1" x14ac:dyDescent="0.2"/>
    <row r="376" s="23" customFormat="1" x14ac:dyDescent="0.2"/>
    <row r="377" s="23" customFormat="1" x14ac:dyDescent="0.2"/>
    <row r="378" s="23" customFormat="1" x14ac:dyDescent="0.2"/>
    <row r="379" s="23" customFormat="1" x14ac:dyDescent="0.2"/>
    <row r="380" s="23" customFormat="1" x14ac:dyDescent="0.2"/>
    <row r="381" s="23" customFormat="1" x14ac:dyDescent="0.2"/>
    <row r="382" s="23" customFormat="1" x14ac:dyDescent="0.2"/>
    <row r="383" s="23" customFormat="1" x14ac:dyDescent="0.2"/>
    <row r="384" s="23" customFormat="1" x14ac:dyDescent="0.2"/>
    <row r="385" s="23" customFormat="1" x14ac:dyDescent="0.2"/>
    <row r="386" s="23" customFormat="1" x14ac:dyDescent="0.2"/>
    <row r="387" s="23" customFormat="1" x14ac:dyDescent="0.2"/>
    <row r="388" s="23" customFormat="1" x14ac:dyDescent="0.2"/>
    <row r="389" s="23" customFormat="1" x14ac:dyDescent="0.2"/>
    <row r="390" s="23" customFormat="1" x14ac:dyDescent="0.2"/>
    <row r="391" s="23" customFormat="1" x14ac:dyDescent="0.2"/>
    <row r="392" s="23" customFormat="1" x14ac:dyDescent="0.2"/>
    <row r="393" s="23" customFormat="1" x14ac:dyDescent="0.2"/>
    <row r="394" s="23" customFormat="1" x14ac:dyDescent="0.2"/>
    <row r="395" s="23" customFormat="1" x14ac:dyDescent="0.2"/>
    <row r="396" s="23" customFormat="1" x14ac:dyDescent="0.2"/>
    <row r="397" s="23" customFormat="1" x14ac:dyDescent="0.2"/>
    <row r="398" s="23" customFormat="1" x14ac:dyDescent="0.2"/>
    <row r="399" s="23" customFormat="1" x14ac:dyDescent="0.2"/>
    <row r="400" s="23" customFormat="1" x14ac:dyDescent="0.2"/>
    <row r="401" s="23" customFormat="1" x14ac:dyDescent="0.2"/>
    <row r="402" s="23" customFormat="1" x14ac:dyDescent="0.2"/>
    <row r="403" s="23" customFormat="1" x14ac:dyDescent="0.2"/>
    <row r="404" s="23" customFormat="1" x14ac:dyDescent="0.2"/>
    <row r="405" s="23" customFormat="1" x14ac:dyDescent="0.2"/>
    <row r="406" s="23" customFormat="1" x14ac:dyDescent="0.2"/>
    <row r="407" s="23" customFormat="1" x14ac:dyDescent="0.2"/>
    <row r="408" s="23" customFormat="1" x14ac:dyDescent="0.2"/>
    <row r="409" s="23" customFormat="1" x14ac:dyDescent="0.2"/>
    <row r="410" s="23" customFormat="1" x14ac:dyDescent="0.2"/>
    <row r="411" s="23" customFormat="1" x14ac:dyDescent="0.2"/>
    <row r="412" s="23" customFormat="1" x14ac:dyDescent="0.2"/>
    <row r="413" s="23" customFormat="1" x14ac:dyDescent="0.2"/>
    <row r="414" s="23" customFormat="1" x14ac:dyDescent="0.2"/>
    <row r="415" s="23" customFormat="1" x14ac:dyDescent="0.2"/>
    <row r="416" s="23" customFormat="1" x14ac:dyDescent="0.2"/>
    <row r="417" s="23" customFormat="1" x14ac:dyDescent="0.2"/>
    <row r="418" s="23" customFormat="1" x14ac:dyDescent="0.2"/>
    <row r="419" s="23" customFormat="1" x14ac:dyDescent="0.2"/>
    <row r="420" s="23" customFormat="1" x14ac:dyDescent="0.2"/>
    <row r="421" s="23" customFormat="1" x14ac:dyDescent="0.2"/>
    <row r="422" s="23" customFormat="1" x14ac:dyDescent="0.2"/>
    <row r="423" s="23" customFormat="1" x14ac:dyDescent="0.2"/>
    <row r="424" s="23" customFormat="1" x14ac:dyDescent="0.2"/>
    <row r="425" s="23" customFormat="1" x14ac:dyDescent="0.2"/>
    <row r="426" s="23" customFormat="1" x14ac:dyDescent="0.2"/>
    <row r="427" s="23" customFormat="1" x14ac:dyDescent="0.2"/>
    <row r="428" s="23" customFormat="1" x14ac:dyDescent="0.2"/>
    <row r="429" s="23" customFormat="1" x14ac:dyDescent="0.2"/>
    <row r="430" s="23" customFormat="1" x14ac:dyDescent="0.2"/>
    <row r="431" s="23" customFormat="1" x14ac:dyDescent="0.2"/>
    <row r="432" s="23" customFormat="1" x14ac:dyDescent="0.2"/>
    <row r="433" s="23" customFormat="1" x14ac:dyDescent="0.2"/>
    <row r="434" s="23" customFormat="1" x14ac:dyDescent="0.2"/>
    <row r="435" s="23" customFormat="1" x14ac:dyDescent="0.2"/>
    <row r="436" s="23" customFormat="1" x14ac:dyDescent="0.2"/>
    <row r="437" s="23" customFormat="1" x14ac:dyDescent="0.2"/>
    <row r="438" s="23" customFormat="1" x14ac:dyDescent="0.2"/>
    <row r="439" s="23" customFormat="1" x14ac:dyDescent="0.2"/>
    <row r="440" s="23" customFormat="1" x14ac:dyDescent="0.2"/>
    <row r="441" s="23" customFormat="1" x14ac:dyDescent="0.2"/>
    <row r="442" s="23" customFormat="1" x14ac:dyDescent="0.2"/>
    <row r="443" s="23" customFormat="1" x14ac:dyDescent="0.2"/>
    <row r="444" s="23" customFormat="1" x14ac:dyDescent="0.2"/>
    <row r="445" s="23" customFormat="1" x14ac:dyDescent="0.2"/>
    <row r="446" s="23" customFormat="1" x14ac:dyDescent="0.2"/>
    <row r="447" s="23" customFormat="1" x14ac:dyDescent="0.2"/>
    <row r="448" s="23" customFormat="1" x14ac:dyDescent="0.2"/>
    <row r="449" s="23" customFormat="1" x14ac:dyDescent="0.2"/>
    <row r="450" s="23" customFormat="1" x14ac:dyDescent="0.2"/>
    <row r="451" s="23" customFormat="1" x14ac:dyDescent="0.2"/>
    <row r="452" s="23" customFormat="1" x14ac:dyDescent="0.2"/>
    <row r="453" s="23" customFormat="1" x14ac:dyDescent="0.2"/>
    <row r="454" s="23" customFormat="1" x14ac:dyDescent="0.2"/>
    <row r="455" s="23" customFormat="1" x14ac:dyDescent="0.2"/>
    <row r="456" s="23" customFormat="1" x14ac:dyDescent="0.2"/>
    <row r="457" s="23" customFormat="1" x14ac:dyDescent="0.2"/>
    <row r="458" s="23" customFormat="1" x14ac:dyDescent="0.2"/>
    <row r="459" s="23" customFormat="1" x14ac:dyDescent="0.2"/>
    <row r="460" s="23" customFormat="1" x14ac:dyDescent="0.2"/>
    <row r="461" s="23" customFormat="1" x14ac:dyDescent="0.2"/>
    <row r="462" s="23" customFormat="1" x14ac:dyDescent="0.2"/>
    <row r="463" s="23" customFormat="1" x14ac:dyDescent="0.2"/>
    <row r="464" s="23" customFormat="1" x14ac:dyDescent="0.2"/>
    <row r="465" s="23" customFormat="1" x14ac:dyDescent="0.2"/>
    <row r="466" s="23" customFormat="1" x14ac:dyDescent="0.2"/>
    <row r="467" s="23" customFormat="1" x14ac:dyDescent="0.2"/>
    <row r="468" s="23" customFormat="1" x14ac:dyDescent="0.2"/>
    <row r="469" s="23" customFormat="1" x14ac:dyDescent="0.2"/>
    <row r="470" s="23" customFormat="1" x14ac:dyDescent="0.2"/>
    <row r="471" s="23" customFormat="1" x14ac:dyDescent="0.2"/>
    <row r="472" s="23" customFormat="1" x14ac:dyDescent="0.2"/>
    <row r="473" s="23" customFormat="1" x14ac:dyDescent="0.2"/>
    <row r="474" s="23" customFormat="1" x14ac:dyDescent="0.2"/>
    <row r="475" s="23" customFormat="1" x14ac:dyDescent="0.2"/>
    <row r="476" s="23" customFormat="1" x14ac:dyDescent="0.2"/>
    <row r="477" s="23" customFormat="1" x14ac:dyDescent="0.2"/>
    <row r="478" s="23" customFormat="1" x14ac:dyDescent="0.2"/>
    <row r="479" s="23" customFormat="1" x14ac:dyDescent="0.2"/>
    <row r="480" s="23" customFormat="1" x14ac:dyDescent="0.2"/>
    <row r="481" s="23" customFormat="1" x14ac:dyDescent="0.2"/>
    <row r="482" s="23" customFormat="1" x14ac:dyDescent="0.2"/>
    <row r="483" s="23" customFormat="1" x14ac:dyDescent="0.2"/>
    <row r="484" s="23" customFormat="1" x14ac:dyDescent="0.2"/>
    <row r="485" s="23" customFormat="1" x14ac:dyDescent="0.2"/>
    <row r="486" s="23" customFormat="1" x14ac:dyDescent="0.2"/>
    <row r="487" s="23" customFormat="1" x14ac:dyDescent="0.2"/>
    <row r="488" s="23" customFormat="1" x14ac:dyDescent="0.2"/>
    <row r="489" s="23" customFormat="1" x14ac:dyDescent="0.2"/>
    <row r="490" s="23" customFormat="1" x14ac:dyDescent="0.2"/>
    <row r="491" s="23" customFormat="1" x14ac:dyDescent="0.2"/>
    <row r="492" s="23" customFormat="1" x14ac:dyDescent="0.2"/>
    <row r="493" s="23" customFormat="1" x14ac:dyDescent="0.2"/>
    <row r="494" s="23" customFormat="1" x14ac:dyDescent="0.2"/>
    <row r="495" s="23" customFormat="1" x14ac:dyDescent="0.2"/>
    <row r="496" s="23" customFormat="1" x14ac:dyDescent="0.2"/>
    <row r="497" s="23" customFormat="1" x14ac:dyDescent="0.2"/>
    <row r="498" s="23" customFormat="1" x14ac:dyDescent="0.2"/>
    <row r="499" s="23" customFormat="1" x14ac:dyDescent="0.2"/>
    <row r="500" s="23" customFormat="1" x14ac:dyDescent="0.2"/>
    <row r="501" s="23" customFormat="1" x14ac:dyDescent="0.2"/>
    <row r="502" s="23" customFormat="1" x14ac:dyDescent="0.2"/>
    <row r="503" s="23" customFormat="1" x14ac:dyDescent="0.2"/>
    <row r="504" s="23" customFormat="1" x14ac:dyDescent="0.2"/>
    <row r="505" s="23" customFormat="1" x14ac:dyDescent="0.2"/>
    <row r="506" s="23" customFormat="1" x14ac:dyDescent="0.2"/>
    <row r="507" s="23" customFormat="1" x14ac:dyDescent="0.2"/>
    <row r="508" s="23" customFormat="1" x14ac:dyDescent="0.2"/>
    <row r="509" s="23" customFormat="1" x14ac:dyDescent="0.2"/>
    <row r="510" s="23" customFormat="1" x14ac:dyDescent="0.2"/>
    <row r="511" s="23" customFormat="1" x14ac:dyDescent="0.2"/>
    <row r="512" s="23" customFormat="1" x14ac:dyDescent="0.2"/>
    <row r="513" s="23" customFormat="1" x14ac:dyDescent="0.2"/>
    <row r="514" s="23" customFormat="1" x14ac:dyDescent="0.2"/>
    <row r="515" s="23" customFormat="1" x14ac:dyDescent="0.2"/>
    <row r="516" s="23" customFormat="1" x14ac:dyDescent="0.2"/>
    <row r="517" s="23" customFormat="1" x14ac:dyDescent="0.2"/>
    <row r="518" s="23" customFormat="1" x14ac:dyDescent="0.2"/>
    <row r="519" s="23" customFormat="1" x14ac:dyDescent="0.2"/>
    <row r="520" s="23" customFormat="1" x14ac:dyDescent="0.2"/>
    <row r="521" s="23" customFormat="1" x14ac:dyDescent="0.2"/>
    <row r="522" s="23" customFormat="1" x14ac:dyDescent="0.2"/>
    <row r="523" s="23" customFormat="1" x14ac:dyDescent="0.2"/>
    <row r="524" s="23" customFormat="1" x14ac:dyDescent="0.2"/>
    <row r="525" s="23" customFormat="1" x14ac:dyDescent="0.2"/>
    <row r="526" s="23" customFormat="1" x14ac:dyDescent="0.2"/>
    <row r="527" s="23" customFormat="1" x14ac:dyDescent="0.2"/>
    <row r="528" s="23" customFormat="1" x14ac:dyDescent="0.2"/>
    <row r="529" s="23" customFormat="1" x14ac:dyDescent="0.2"/>
    <row r="530" s="23" customFormat="1" x14ac:dyDescent="0.2"/>
    <row r="531" s="23" customFormat="1" x14ac:dyDescent="0.2"/>
    <row r="532" s="23" customFormat="1" x14ac:dyDescent="0.2"/>
    <row r="533" s="23" customFormat="1" x14ac:dyDescent="0.2"/>
    <row r="534" s="23" customFormat="1" x14ac:dyDescent="0.2"/>
    <row r="535" s="23" customFormat="1" x14ac:dyDescent="0.2"/>
    <row r="536" s="23" customFormat="1" x14ac:dyDescent="0.2"/>
    <row r="537" s="23" customFormat="1" x14ac:dyDescent="0.2"/>
    <row r="538" s="23" customFormat="1" x14ac:dyDescent="0.2"/>
    <row r="539" s="23" customFormat="1" x14ac:dyDescent="0.2"/>
    <row r="540" s="23" customFormat="1" x14ac:dyDescent="0.2"/>
    <row r="541" s="23" customFormat="1" x14ac:dyDescent="0.2"/>
    <row r="542" s="23" customFormat="1" x14ac:dyDescent="0.2"/>
    <row r="543" s="23" customFormat="1" x14ac:dyDescent="0.2"/>
    <row r="544" s="23" customFormat="1" x14ac:dyDescent="0.2"/>
    <row r="545" s="23" customFormat="1" x14ac:dyDescent="0.2"/>
    <row r="546" s="23" customFormat="1" x14ac:dyDescent="0.2"/>
    <row r="547" s="23" customFormat="1" x14ac:dyDescent="0.2"/>
    <row r="548" s="23" customFormat="1" x14ac:dyDescent="0.2"/>
    <row r="549" s="23" customFormat="1" x14ac:dyDescent="0.2"/>
    <row r="550" s="23" customFormat="1" x14ac:dyDescent="0.2"/>
    <row r="551" s="23" customFormat="1" x14ac:dyDescent="0.2"/>
    <row r="552" s="23" customFormat="1" x14ac:dyDescent="0.2"/>
    <row r="553" s="23" customFormat="1" x14ac:dyDescent="0.2"/>
    <row r="554" s="23" customFormat="1" x14ac:dyDescent="0.2"/>
    <row r="555" s="23" customFormat="1" x14ac:dyDescent="0.2"/>
    <row r="556" s="23" customFormat="1" x14ac:dyDescent="0.2"/>
    <row r="557" s="23" customFormat="1" x14ac:dyDescent="0.2"/>
    <row r="558" s="23" customFormat="1" x14ac:dyDescent="0.2"/>
    <row r="559" s="23" customFormat="1" x14ac:dyDescent="0.2"/>
    <row r="560" s="23" customFormat="1" x14ac:dyDescent="0.2"/>
    <row r="561" s="23" customFormat="1" x14ac:dyDescent="0.2"/>
    <row r="562" s="23" customFormat="1" x14ac:dyDescent="0.2"/>
    <row r="563" s="23" customFormat="1" x14ac:dyDescent="0.2"/>
    <row r="564" s="23" customFormat="1" x14ac:dyDescent="0.2"/>
    <row r="565" s="23" customFormat="1" x14ac:dyDescent="0.2"/>
    <row r="566" s="23" customFormat="1" x14ac:dyDescent="0.2"/>
    <row r="567" s="23" customFormat="1" x14ac:dyDescent="0.2"/>
    <row r="568" s="23" customFormat="1" x14ac:dyDescent="0.2"/>
    <row r="569" s="23" customFormat="1" x14ac:dyDescent="0.2"/>
    <row r="570" s="23" customFormat="1" x14ac:dyDescent="0.2"/>
    <row r="571" s="23" customFormat="1" x14ac:dyDescent="0.2"/>
    <row r="572" s="23" customFormat="1" x14ac:dyDescent="0.2"/>
    <row r="573" s="23" customFormat="1" x14ac:dyDescent="0.2"/>
    <row r="574" s="23" customFormat="1" x14ac:dyDescent="0.2"/>
    <row r="575" s="23" customFormat="1" x14ac:dyDescent="0.2"/>
    <row r="576" s="23" customFormat="1" x14ac:dyDescent="0.2"/>
    <row r="577" s="23" customFormat="1" x14ac:dyDescent="0.2"/>
    <row r="578" s="23" customFormat="1" x14ac:dyDescent="0.2"/>
    <row r="579" s="23" customFormat="1" x14ac:dyDescent="0.2"/>
    <row r="580" s="23" customFormat="1" x14ac:dyDescent="0.2"/>
    <row r="581" s="23" customFormat="1" x14ac:dyDescent="0.2"/>
    <row r="582" s="23" customFormat="1" x14ac:dyDescent="0.2"/>
    <row r="583" s="23" customFormat="1" x14ac:dyDescent="0.2"/>
    <row r="584" s="23" customFormat="1" x14ac:dyDescent="0.2"/>
    <row r="585" s="23" customFormat="1" x14ac:dyDescent="0.2"/>
    <row r="586" s="23" customFormat="1" x14ac:dyDescent="0.2"/>
    <row r="587" s="23" customFormat="1" x14ac:dyDescent="0.2"/>
    <row r="588" s="23" customFormat="1" x14ac:dyDescent="0.2"/>
    <row r="589" s="23" customFormat="1" x14ac:dyDescent="0.2"/>
    <row r="590" s="23" customFormat="1" x14ac:dyDescent="0.2"/>
    <row r="591" s="23" customFormat="1" x14ac:dyDescent="0.2"/>
    <row r="592" s="23" customFormat="1" x14ac:dyDescent="0.2"/>
    <row r="593" s="23" customFormat="1" x14ac:dyDescent="0.2"/>
    <row r="594" s="23" customFormat="1" x14ac:dyDescent="0.2"/>
    <row r="595" s="23" customFormat="1" x14ac:dyDescent="0.2"/>
    <row r="596" s="23" customFormat="1" x14ac:dyDescent="0.2"/>
    <row r="597" s="23" customFormat="1" x14ac:dyDescent="0.2"/>
    <row r="598" s="23" customFormat="1" x14ac:dyDescent="0.2"/>
    <row r="599" s="23" customFormat="1" x14ac:dyDescent="0.2"/>
    <row r="600" s="23" customFormat="1" x14ac:dyDescent="0.2"/>
    <row r="601" s="23" customFormat="1" x14ac:dyDescent="0.2"/>
    <row r="602" s="23" customFormat="1" x14ac:dyDescent="0.2"/>
    <row r="603" s="23" customFormat="1" x14ac:dyDescent="0.2"/>
    <row r="604" s="23" customFormat="1" x14ac:dyDescent="0.2"/>
    <row r="605" s="23" customFormat="1" x14ac:dyDescent="0.2"/>
    <row r="606" s="23" customFormat="1" x14ac:dyDescent="0.2"/>
    <row r="607" s="23" customFormat="1" x14ac:dyDescent="0.2"/>
    <row r="608" s="23" customFormat="1" x14ac:dyDescent="0.2"/>
    <row r="609" s="23" customFormat="1" x14ac:dyDescent="0.2"/>
    <row r="610" s="23" customFormat="1" x14ac:dyDescent="0.2"/>
    <row r="611" s="23" customFormat="1" x14ac:dyDescent="0.2"/>
    <row r="612" s="23" customFormat="1" x14ac:dyDescent="0.2"/>
    <row r="613" s="23" customFormat="1" x14ac:dyDescent="0.2"/>
    <row r="614" s="23" customFormat="1" x14ac:dyDescent="0.2"/>
    <row r="615" s="23" customFormat="1" x14ac:dyDescent="0.2"/>
    <row r="616" s="23" customFormat="1" x14ac:dyDescent="0.2"/>
    <row r="617" s="23" customFormat="1" x14ac:dyDescent="0.2"/>
    <row r="618" s="23" customFormat="1" x14ac:dyDescent="0.2"/>
    <row r="619" s="23" customFormat="1" x14ac:dyDescent="0.2"/>
    <row r="620" s="23" customFormat="1" x14ac:dyDescent="0.2"/>
    <row r="621" s="23" customFormat="1" x14ac:dyDescent="0.2"/>
    <row r="622" s="23" customFormat="1" x14ac:dyDescent="0.2"/>
    <row r="623" s="23" customFormat="1" x14ac:dyDescent="0.2"/>
    <row r="624" s="23" customFormat="1" x14ac:dyDescent="0.2"/>
    <row r="625" s="23" customFormat="1" x14ac:dyDescent="0.2"/>
    <row r="626" s="23" customFormat="1" x14ac:dyDescent="0.2"/>
    <row r="627" s="23" customFormat="1" x14ac:dyDescent="0.2"/>
    <row r="628" s="23" customFormat="1" x14ac:dyDescent="0.2"/>
    <row r="629" s="23" customFormat="1" x14ac:dyDescent="0.2"/>
    <row r="630" s="23" customFormat="1" x14ac:dyDescent="0.2"/>
    <row r="631" s="23" customFormat="1" x14ac:dyDescent="0.2"/>
    <row r="632" s="23" customFormat="1" x14ac:dyDescent="0.2"/>
    <row r="633" s="23" customFormat="1" x14ac:dyDescent="0.2"/>
    <row r="634" s="23" customFormat="1" x14ac:dyDescent="0.2"/>
    <row r="635" s="23" customFormat="1" x14ac:dyDescent="0.2"/>
    <row r="636" s="23" customFormat="1" x14ac:dyDescent="0.2"/>
    <row r="637" s="23" customFormat="1" x14ac:dyDescent="0.2"/>
    <row r="638" s="23" customFormat="1" x14ac:dyDescent="0.2"/>
    <row r="639" s="23" customFormat="1" x14ac:dyDescent="0.2"/>
    <row r="640" s="23" customFormat="1" x14ac:dyDescent="0.2"/>
    <row r="641" s="23" customFormat="1" x14ac:dyDescent="0.2"/>
    <row r="642" s="23" customFormat="1" x14ac:dyDescent="0.2"/>
    <row r="643" s="23" customFormat="1" x14ac:dyDescent="0.2"/>
    <row r="644" s="23" customFormat="1" x14ac:dyDescent="0.2"/>
    <row r="645" s="23" customFormat="1" x14ac:dyDescent="0.2"/>
    <row r="646" s="23" customFormat="1" x14ac:dyDescent="0.2"/>
    <row r="647" s="23" customFormat="1" x14ac:dyDescent="0.2"/>
    <row r="648" s="23" customFormat="1" x14ac:dyDescent="0.2"/>
    <row r="649" s="23" customFormat="1" x14ac:dyDescent="0.2"/>
    <row r="650" s="23" customFormat="1" x14ac:dyDescent="0.2"/>
    <row r="651" s="23" customFormat="1" x14ac:dyDescent="0.2"/>
    <row r="652" s="23" customFormat="1" x14ac:dyDescent="0.2"/>
    <row r="653" s="23" customFormat="1" x14ac:dyDescent="0.2"/>
    <row r="654" s="23" customFormat="1" x14ac:dyDescent="0.2"/>
    <row r="655" s="23" customFormat="1" x14ac:dyDescent="0.2"/>
    <row r="656" s="23" customFormat="1" x14ac:dyDescent="0.2"/>
    <row r="657" s="23" customFormat="1" x14ac:dyDescent="0.2"/>
    <row r="658" s="23" customFormat="1" x14ac:dyDescent="0.2"/>
    <row r="659" s="23" customFormat="1" x14ac:dyDescent="0.2"/>
    <row r="660" s="23" customFormat="1" x14ac:dyDescent="0.2"/>
    <row r="661" s="23" customFormat="1" x14ac:dyDescent="0.2"/>
    <row r="662" s="23" customFormat="1" x14ac:dyDescent="0.2"/>
    <row r="663" s="23" customFormat="1" x14ac:dyDescent="0.2"/>
    <row r="664" s="23" customFormat="1" x14ac:dyDescent="0.2"/>
    <row r="665" s="23" customFormat="1" x14ac:dyDescent="0.2"/>
    <row r="666" s="23" customFormat="1" x14ac:dyDescent="0.2"/>
    <row r="667" s="23" customFormat="1" x14ac:dyDescent="0.2"/>
    <row r="668" s="23" customFormat="1" x14ac:dyDescent="0.2"/>
    <row r="669" s="23" customFormat="1" x14ac:dyDescent="0.2"/>
    <row r="670" s="23" customFormat="1" x14ac:dyDescent="0.2"/>
    <row r="671" s="23" customFormat="1" x14ac:dyDescent="0.2"/>
    <row r="672" s="23" customFormat="1" x14ac:dyDescent="0.2"/>
    <row r="673" s="23" customFormat="1" x14ac:dyDescent="0.2"/>
    <row r="674" s="23" customFormat="1" x14ac:dyDescent="0.2"/>
    <row r="675" s="23" customFormat="1" x14ac:dyDescent="0.2"/>
    <row r="676" s="23" customFormat="1" x14ac:dyDescent="0.2"/>
    <row r="677" s="23" customFormat="1" x14ac:dyDescent="0.2"/>
    <row r="678" s="23" customFormat="1" x14ac:dyDescent="0.2"/>
    <row r="679" s="23" customFormat="1" x14ac:dyDescent="0.2"/>
    <row r="680" s="23" customFormat="1" x14ac:dyDescent="0.2"/>
    <row r="681" s="23" customFormat="1" x14ac:dyDescent="0.2"/>
    <row r="682" s="23" customFormat="1" x14ac:dyDescent="0.2"/>
    <row r="683" s="23" customFormat="1" x14ac:dyDescent="0.2"/>
    <row r="684" s="23" customFormat="1" x14ac:dyDescent="0.2"/>
    <row r="685" s="23" customFormat="1" x14ac:dyDescent="0.2"/>
    <row r="686" s="23" customFormat="1" x14ac:dyDescent="0.2"/>
    <row r="687" s="23" customFormat="1" x14ac:dyDescent="0.2"/>
    <row r="688" s="23" customFormat="1" x14ac:dyDescent="0.2"/>
    <row r="689" s="23" customFormat="1" x14ac:dyDescent="0.2"/>
    <row r="690" s="23" customFormat="1" x14ac:dyDescent="0.2"/>
    <row r="691" s="23" customFormat="1" x14ac:dyDescent="0.2"/>
    <row r="692" s="23" customFormat="1" x14ac:dyDescent="0.2"/>
    <row r="693" s="23" customFormat="1" x14ac:dyDescent="0.2"/>
    <row r="694" s="23" customFormat="1" x14ac:dyDescent="0.2"/>
    <row r="695" s="23" customFormat="1" x14ac:dyDescent="0.2"/>
    <row r="696" s="23" customFormat="1" x14ac:dyDescent="0.2"/>
    <row r="697" s="23" customFormat="1" x14ac:dyDescent="0.2"/>
    <row r="698" s="23" customFormat="1" x14ac:dyDescent="0.2"/>
    <row r="699" s="23" customFormat="1" x14ac:dyDescent="0.2"/>
    <row r="700" s="23" customFormat="1" x14ac:dyDescent="0.2"/>
    <row r="701" s="23" customFormat="1" x14ac:dyDescent="0.2"/>
    <row r="702" s="23" customFormat="1" x14ac:dyDescent="0.2"/>
    <row r="703" s="23" customFormat="1" x14ac:dyDescent="0.2"/>
    <row r="704" s="23" customFormat="1" x14ac:dyDescent="0.2"/>
    <row r="705" s="23" customFormat="1" x14ac:dyDescent="0.2"/>
    <row r="706" s="23" customFormat="1" x14ac:dyDescent="0.2"/>
    <row r="707" s="23" customFormat="1" x14ac:dyDescent="0.2"/>
    <row r="708" s="23" customFormat="1" x14ac:dyDescent="0.2"/>
    <row r="709" s="23" customFormat="1" x14ac:dyDescent="0.2"/>
    <row r="710" s="23" customFormat="1" x14ac:dyDescent="0.2"/>
    <row r="711" s="23" customFormat="1" x14ac:dyDescent="0.2"/>
    <row r="712" s="23" customFormat="1" x14ac:dyDescent="0.2"/>
    <row r="713" s="23" customFormat="1" x14ac:dyDescent="0.2"/>
    <row r="714" s="23" customFormat="1" x14ac:dyDescent="0.2"/>
    <row r="715" s="23" customFormat="1" x14ac:dyDescent="0.2"/>
    <row r="716" s="23" customFormat="1" x14ac:dyDescent="0.2"/>
    <row r="717" s="23" customFormat="1" x14ac:dyDescent="0.2"/>
    <row r="718" s="23" customFormat="1" x14ac:dyDescent="0.2"/>
    <row r="719" s="23" customFormat="1" x14ac:dyDescent="0.2"/>
    <row r="720" s="23" customFormat="1" x14ac:dyDescent="0.2"/>
    <row r="721" s="23" customFormat="1" x14ac:dyDescent="0.2"/>
    <row r="722" s="23" customFormat="1" x14ac:dyDescent="0.2"/>
    <row r="723" s="23" customFormat="1" x14ac:dyDescent="0.2"/>
    <row r="724" s="23" customFormat="1" x14ac:dyDescent="0.2"/>
    <row r="725" s="23" customFormat="1" x14ac:dyDescent="0.2"/>
    <row r="726" s="23" customFormat="1" x14ac:dyDescent="0.2"/>
    <row r="727" s="23" customFormat="1" x14ac:dyDescent="0.2"/>
    <row r="728" s="23" customFormat="1" x14ac:dyDescent="0.2"/>
    <row r="729" s="23" customFormat="1" x14ac:dyDescent="0.2"/>
    <row r="730" s="23" customFormat="1" x14ac:dyDescent="0.2"/>
    <row r="731" s="23" customFormat="1" x14ac:dyDescent="0.2"/>
    <row r="732" s="23" customFormat="1" x14ac:dyDescent="0.2"/>
    <row r="733" s="23" customFormat="1" x14ac:dyDescent="0.2"/>
    <row r="734" s="23" customFormat="1" x14ac:dyDescent="0.2"/>
    <row r="735" s="23" customFormat="1" x14ac:dyDescent="0.2"/>
    <row r="736" s="23" customFormat="1" x14ac:dyDescent="0.2"/>
    <row r="737" s="23" customFormat="1" x14ac:dyDescent="0.2"/>
    <row r="738" s="23" customFormat="1" x14ac:dyDescent="0.2"/>
    <row r="739" s="23" customFormat="1" x14ac:dyDescent="0.2"/>
    <row r="740" s="23" customFormat="1" x14ac:dyDescent="0.2"/>
    <row r="741" s="23" customFormat="1" x14ac:dyDescent="0.2"/>
    <row r="742" s="23" customFormat="1" x14ac:dyDescent="0.2"/>
    <row r="743" s="23" customFormat="1" x14ac:dyDescent="0.2"/>
    <row r="744" s="23" customFormat="1" x14ac:dyDescent="0.2"/>
    <row r="745" s="23" customFormat="1" x14ac:dyDescent="0.2"/>
    <row r="746" s="23" customFormat="1" x14ac:dyDescent="0.2"/>
    <row r="747" s="23" customFormat="1" x14ac:dyDescent="0.2"/>
    <row r="748" s="23" customFormat="1" x14ac:dyDescent="0.2"/>
    <row r="749" s="23" customFormat="1" x14ac:dyDescent="0.2"/>
    <row r="750" s="23" customFormat="1" x14ac:dyDescent="0.2"/>
    <row r="751" s="23" customFormat="1" x14ac:dyDescent="0.2"/>
    <row r="752" s="23" customFormat="1" x14ac:dyDescent="0.2"/>
    <row r="753" s="23" customFormat="1" x14ac:dyDescent="0.2"/>
    <row r="754" s="23" customFormat="1" x14ac:dyDescent="0.2"/>
    <row r="755" s="23" customFormat="1" x14ac:dyDescent="0.2"/>
    <row r="756" s="23" customFormat="1" x14ac:dyDescent="0.2"/>
    <row r="757" s="23" customFormat="1" x14ac:dyDescent="0.2"/>
    <row r="758" s="23" customFormat="1" x14ac:dyDescent="0.2"/>
    <row r="759" s="23" customFormat="1" x14ac:dyDescent="0.2"/>
    <row r="760" s="23" customFormat="1" x14ac:dyDescent="0.2"/>
    <row r="761" s="23" customFormat="1" x14ac:dyDescent="0.2"/>
    <row r="762" s="23" customFormat="1" x14ac:dyDescent="0.2"/>
    <row r="763" s="23" customFormat="1" x14ac:dyDescent="0.2"/>
    <row r="764" s="23" customFormat="1" x14ac:dyDescent="0.2"/>
    <row r="765" s="23" customFormat="1" x14ac:dyDescent="0.2"/>
    <row r="766" s="23" customFormat="1" x14ac:dyDescent="0.2"/>
    <row r="767" s="23" customFormat="1" x14ac:dyDescent="0.2"/>
    <row r="768" s="23" customFormat="1" x14ac:dyDescent="0.2"/>
    <row r="769" s="23" customFormat="1" x14ac:dyDescent="0.2"/>
    <row r="770" s="23" customFormat="1" x14ac:dyDescent="0.2"/>
    <row r="771" s="23" customFormat="1" x14ac:dyDescent="0.2"/>
    <row r="772" s="23" customFormat="1" x14ac:dyDescent="0.2"/>
    <row r="773" s="23" customFormat="1" x14ac:dyDescent="0.2"/>
    <row r="774" s="23" customFormat="1" x14ac:dyDescent="0.2"/>
    <row r="775" s="23" customFormat="1" x14ac:dyDescent="0.2"/>
    <row r="776" s="23" customFormat="1" x14ac:dyDescent="0.2"/>
    <row r="777" s="23" customFormat="1" x14ac:dyDescent="0.2"/>
    <row r="778" s="23" customFormat="1" x14ac:dyDescent="0.2"/>
    <row r="779" s="23" customFormat="1" x14ac:dyDescent="0.2"/>
    <row r="780" s="23" customFormat="1" x14ac:dyDescent="0.2"/>
    <row r="781" s="23" customFormat="1" x14ac:dyDescent="0.2"/>
    <row r="782" s="23" customFormat="1" x14ac:dyDescent="0.2"/>
    <row r="783" s="23" customFormat="1" x14ac:dyDescent="0.2"/>
    <row r="784" s="23" customFormat="1" x14ac:dyDescent="0.2"/>
    <row r="785" s="23" customFormat="1" x14ac:dyDescent="0.2"/>
    <row r="786" s="23" customFormat="1" x14ac:dyDescent="0.2"/>
    <row r="787" s="23" customFormat="1" x14ac:dyDescent="0.2"/>
    <row r="788" s="23" customFormat="1" x14ac:dyDescent="0.2"/>
    <row r="789" s="23" customFormat="1" x14ac:dyDescent="0.2"/>
    <row r="790" s="23" customFormat="1" x14ac:dyDescent="0.2"/>
    <row r="791" s="23" customFormat="1" x14ac:dyDescent="0.2"/>
    <row r="792" s="23" customFormat="1" x14ac:dyDescent="0.2"/>
    <row r="793" s="23" customFormat="1" x14ac:dyDescent="0.2"/>
    <row r="794" s="23" customFormat="1" x14ac:dyDescent="0.2"/>
    <row r="795" s="23" customFormat="1" x14ac:dyDescent="0.2"/>
    <row r="796" s="23" customFormat="1" x14ac:dyDescent="0.2"/>
    <row r="797" s="23" customFormat="1" x14ac:dyDescent="0.2"/>
    <row r="798" s="23" customFormat="1" x14ac:dyDescent="0.2"/>
    <row r="799" s="23" customFormat="1" x14ac:dyDescent="0.2"/>
    <row r="800" s="23" customFormat="1" x14ac:dyDescent="0.2"/>
    <row r="801" s="23" customFormat="1" x14ac:dyDescent="0.2"/>
    <row r="802" s="23" customFormat="1" x14ac:dyDescent="0.2"/>
    <row r="803" s="23" customFormat="1" x14ac:dyDescent="0.2"/>
    <row r="804" s="23" customFormat="1" x14ac:dyDescent="0.2"/>
    <row r="805" s="23" customFormat="1" x14ac:dyDescent="0.2"/>
    <row r="806" s="23" customFormat="1" x14ac:dyDescent="0.2"/>
    <row r="807" s="23" customFormat="1" x14ac:dyDescent="0.2"/>
    <row r="808" s="23" customFormat="1" x14ac:dyDescent="0.2"/>
    <row r="809" s="23" customFormat="1" x14ac:dyDescent="0.2"/>
    <row r="810" s="23" customFormat="1" x14ac:dyDescent="0.2"/>
    <row r="811" s="23" customFormat="1" x14ac:dyDescent="0.2"/>
    <row r="812" s="23" customFormat="1" x14ac:dyDescent="0.2"/>
    <row r="813" s="23" customFormat="1" x14ac:dyDescent="0.2"/>
    <row r="814" s="23" customFormat="1" x14ac:dyDescent="0.2"/>
    <row r="815" s="23" customFormat="1" x14ac:dyDescent="0.2"/>
    <row r="816" s="23" customFormat="1" x14ac:dyDescent="0.2"/>
    <row r="817" s="23" customFormat="1" x14ac:dyDescent="0.2"/>
    <row r="818" s="23" customFormat="1" x14ac:dyDescent="0.2"/>
    <row r="819" s="23" customFormat="1" x14ac:dyDescent="0.2"/>
    <row r="820" s="23" customFormat="1" x14ac:dyDescent="0.2"/>
    <row r="821" s="23" customFormat="1" x14ac:dyDescent="0.2"/>
    <row r="822" s="23" customFormat="1" x14ac:dyDescent="0.2"/>
    <row r="823" s="23" customFormat="1" x14ac:dyDescent="0.2"/>
    <row r="824" s="23" customFormat="1" x14ac:dyDescent="0.2"/>
    <row r="825" s="23" customFormat="1" x14ac:dyDescent="0.2"/>
    <row r="826" s="23" customFormat="1" x14ac:dyDescent="0.2"/>
    <row r="827" s="23" customFormat="1" x14ac:dyDescent="0.2"/>
    <row r="828" s="23" customFormat="1" x14ac:dyDescent="0.2"/>
    <row r="829" s="23" customFormat="1" x14ac:dyDescent="0.2"/>
    <row r="830" s="23" customFormat="1" x14ac:dyDescent="0.2"/>
    <row r="831" s="23" customFormat="1" x14ac:dyDescent="0.2"/>
    <row r="832" s="23" customFormat="1" x14ac:dyDescent="0.2"/>
    <row r="833" s="23" customFormat="1" x14ac:dyDescent="0.2"/>
    <row r="834" s="23" customFormat="1" x14ac:dyDescent="0.2"/>
    <row r="835" s="23" customFormat="1" x14ac:dyDescent="0.2"/>
    <row r="836" s="23" customFormat="1" x14ac:dyDescent="0.2"/>
    <row r="837" s="23" customFormat="1" x14ac:dyDescent="0.2"/>
    <row r="838" s="23" customFormat="1" x14ac:dyDescent="0.2"/>
    <row r="839" s="23" customFormat="1" x14ac:dyDescent="0.2"/>
    <row r="840" s="23" customFormat="1" x14ac:dyDescent="0.2"/>
    <row r="841" s="23" customFormat="1" x14ac:dyDescent="0.2"/>
    <row r="842" s="23" customFormat="1" x14ac:dyDescent="0.2"/>
    <row r="843" s="23" customFormat="1" x14ac:dyDescent="0.2"/>
    <row r="844" s="23" customFormat="1" x14ac:dyDescent="0.2"/>
    <row r="845" s="23" customFormat="1" x14ac:dyDescent="0.2"/>
    <row r="846" s="23" customFormat="1" x14ac:dyDescent="0.2"/>
    <row r="847" s="23" customFormat="1" x14ac:dyDescent="0.2"/>
    <row r="848" s="23" customFormat="1" x14ac:dyDescent="0.2"/>
    <row r="849" s="23" customFormat="1" x14ac:dyDescent="0.2"/>
    <row r="850" s="23" customFormat="1" x14ac:dyDescent="0.2"/>
    <row r="851" s="23" customFormat="1" x14ac:dyDescent="0.2"/>
    <row r="852" s="23" customFormat="1" x14ac:dyDescent="0.2"/>
    <row r="853" s="23" customFormat="1" x14ac:dyDescent="0.2"/>
    <row r="854" s="23" customFormat="1" x14ac:dyDescent="0.2"/>
    <row r="855" s="23" customFormat="1" x14ac:dyDescent="0.2"/>
    <row r="856" s="23" customFormat="1" x14ac:dyDescent="0.2"/>
    <row r="857" s="23" customFormat="1" x14ac:dyDescent="0.2"/>
    <row r="858" s="23" customFormat="1" x14ac:dyDescent="0.2"/>
    <row r="859" s="23" customFormat="1" x14ac:dyDescent="0.2"/>
    <row r="860" s="23" customFormat="1" x14ac:dyDescent="0.2"/>
    <row r="861" s="23" customFormat="1" x14ac:dyDescent="0.2"/>
    <row r="862" s="23" customFormat="1" x14ac:dyDescent="0.2"/>
    <row r="863" s="23" customFormat="1" x14ac:dyDescent="0.2"/>
    <row r="864" s="23" customFormat="1" x14ac:dyDescent="0.2"/>
    <row r="865" s="23" customFormat="1" x14ac:dyDescent="0.2"/>
    <row r="866" s="23" customFormat="1" x14ac:dyDescent="0.2"/>
    <row r="867" s="23" customFormat="1" x14ac:dyDescent="0.2"/>
    <row r="868" s="23" customFormat="1" x14ac:dyDescent="0.2"/>
    <row r="869" s="23" customFormat="1" x14ac:dyDescent="0.2"/>
    <row r="870" s="23" customFormat="1" x14ac:dyDescent="0.2"/>
    <row r="871" s="23" customFormat="1" x14ac:dyDescent="0.2"/>
    <row r="872" s="23" customFormat="1" x14ac:dyDescent="0.2"/>
    <row r="873" s="23" customFormat="1" x14ac:dyDescent="0.2"/>
    <row r="874" s="23" customFormat="1" x14ac:dyDescent="0.2"/>
    <row r="875" s="23" customFormat="1" x14ac:dyDescent="0.2"/>
    <row r="876" s="23" customFormat="1" x14ac:dyDescent="0.2"/>
    <row r="877" s="23" customFormat="1" x14ac:dyDescent="0.2"/>
    <row r="878" s="23" customFormat="1" x14ac:dyDescent="0.2"/>
    <row r="879" s="23" customFormat="1" x14ac:dyDescent="0.2"/>
    <row r="880" s="23" customFormat="1" x14ac:dyDescent="0.2"/>
    <row r="881" s="23" customFormat="1" x14ac:dyDescent="0.2"/>
    <row r="882" s="23" customFormat="1" x14ac:dyDescent="0.2"/>
    <row r="883" s="23" customFormat="1" x14ac:dyDescent="0.2"/>
    <row r="884" s="23" customFormat="1" x14ac:dyDescent="0.2"/>
    <row r="885" s="23" customFormat="1" x14ac:dyDescent="0.2"/>
    <row r="886" s="23" customFormat="1" x14ac:dyDescent="0.2"/>
    <row r="887" s="23" customFormat="1" x14ac:dyDescent="0.2"/>
    <row r="888" s="23" customFormat="1" x14ac:dyDescent="0.2"/>
    <row r="889" s="23" customFormat="1" x14ac:dyDescent="0.2"/>
    <row r="890" s="23" customFormat="1" x14ac:dyDescent="0.2"/>
    <row r="891" s="23" customFormat="1" x14ac:dyDescent="0.2"/>
    <row r="892" s="23" customFormat="1" x14ac:dyDescent="0.2"/>
    <row r="893" s="23" customFormat="1" x14ac:dyDescent="0.2"/>
    <row r="894" s="23" customFormat="1" x14ac:dyDescent="0.2"/>
    <row r="895" s="23" customFormat="1" x14ac:dyDescent="0.2"/>
    <row r="896" s="23" customFormat="1" x14ac:dyDescent="0.2"/>
    <row r="897" s="23" customFormat="1" x14ac:dyDescent="0.2"/>
    <row r="898" s="23" customFormat="1" x14ac:dyDescent="0.2"/>
    <row r="899" s="23" customFormat="1" x14ac:dyDescent="0.2"/>
    <row r="900" s="23" customFormat="1" x14ac:dyDescent="0.2"/>
    <row r="901" s="23" customFormat="1" x14ac:dyDescent="0.2"/>
    <row r="902" s="23" customFormat="1" x14ac:dyDescent="0.2"/>
    <row r="903" s="23" customFormat="1" x14ac:dyDescent="0.2"/>
    <row r="904" s="23" customFormat="1" x14ac:dyDescent="0.2"/>
    <row r="905" s="23" customFormat="1" x14ac:dyDescent="0.2"/>
    <row r="906" s="23" customFormat="1" x14ac:dyDescent="0.2"/>
    <row r="907" s="23" customFormat="1" x14ac:dyDescent="0.2"/>
    <row r="908" s="23" customFormat="1" x14ac:dyDescent="0.2"/>
    <row r="909" s="23" customFormat="1" x14ac:dyDescent="0.2"/>
    <row r="910" s="23" customFormat="1" x14ac:dyDescent="0.2"/>
    <row r="911" s="23" customFormat="1" x14ac:dyDescent="0.2"/>
    <row r="912" s="23" customFormat="1" x14ac:dyDescent="0.2"/>
    <row r="913" s="23" customFormat="1" x14ac:dyDescent="0.2"/>
    <row r="914" s="23" customFormat="1" x14ac:dyDescent="0.2"/>
    <row r="915" s="23" customFormat="1" x14ac:dyDescent="0.2"/>
    <row r="916" s="23" customFormat="1" x14ac:dyDescent="0.2"/>
    <row r="917" s="23" customFormat="1" x14ac:dyDescent="0.2"/>
    <row r="918" s="23" customFormat="1" x14ac:dyDescent="0.2"/>
    <row r="919" s="23" customFormat="1" x14ac:dyDescent="0.2"/>
    <row r="920" s="23" customFormat="1" x14ac:dyDescent="0.2"/>
    <row r="921" s="23" customFormat="1" x14ac:dyDescent="0.2"/>
    <row r="922" s="23" customFormat="1" x14ac:dyDescent="0.2"/>
    <row r="923" s="23" customFormat="1" x14ac:dyDescent="0.2"/>
    <row r="924" s="23" customFormat="1" x14ac:dyDescent="0.2"/>
    <row r="925" s="23" customFormat="1" x14ac:dyDescent="0.2"/>
    <row r="926" s="23" customFormat="1" x14ac:dyDescent="0.2"/>
    <row r="927" s="23" customFormat="1" x14ac:dyDescent="0.2"/>
    <row r="928" s="23" customFormat="1" x14ac:dyDescent="0.2"/>
    <row r="929" s="23" customFormat="1" x14ac:dyDescent="0.2"/>
    <row r="930" s="23" customFormat="1" x14ac:dyDescent="0.2"/>
    <row r="931" s="23" customFormat="1" x14ac:dyDescent="0.2"/>
    <row r="932" s="23" customFormat="1" x14ac:dyDescent="0.2"/>
    <row r="933" s="23" customFormat="1" x14ac:dyDescent="0.2"/>
    <row r="934" s="23" customFormat="1" x14ac:dyDescent="0.2"/>
    <row r="935" s="23" customFormat="1" x14ac:dyDescent="0.2"/>
    <row r="936" s="23" customFormat="1" x14ac:dyDescent="0.2"/>
    <row r="937" s="23" customFormat="1" x14ac:dyDescent="0.2"/>
    <row r="938" s="23" customFormat="1" x14ac:dyDescent="0.2"/>
    <row r="939" s="23" customFormat="1" x14ac:dyDescent="0.2"/>
    <row r="940" s="23" customFormat="1" x14ac:dyDescent="0.2"/>
    <row r="941" s="23" customFormat="1" x14ac:dyDescent="0.2"/>
    <row r="942" s="23" customFormat="1" x14ac:dyDescent="0.2"/>
    <row r="943" s="23" customFormat="1" x14ac:dyDescent="0.2"/>
    <row r="944" s="23" customFormat="1" x14ac:dyDescent="0.2"/>
    <row r="945" s="23" customFormat="1" x14ac:dyDescent="0.2"/>
    <row r="946" s="23" customFormat="1" x14ac:dyDescent="0.2"/>
    <row r="947" s="23" customFormat="1" x14ac:dyDescent="0.2"/>
    <row r="948" s="23" customFormat="1" x14ac:dyDescent="0.2"/>
    <row r="949" s="23" customFormat="1" x14ac:dyDescent="0.2"/>
    <row r="950" s="23" customFormat="1" x14ac:dyDescent="0.2"/>
    <row r="951" s="23" customFormat="1" x14ac:dyDescent="0.2"/>
    <row r="952" s="23" customFormat="1" x14ac:dyDescent="0.2"/>
    <row r="953" s="23" customFormat="1" x14ac:dyDescent="0.2"/>
    <row r="954" s="23" customFormat="1" x14ac:dyDescent="0.2"/>
    <row r="955" s="23" customFormat="1" x14ac:dyDescent="0.2"/>
    <row r="956" s="23" customFormat="1" x14ac:dyDescent="0.2"/>
    <row r="957" s="23" customFormat="1" x14ac:dyDescent="0.2"/>
    <row r="958" s="23" customFormat="1" x14ac:dyDescent="0.2"/>
    <row r="959" s="23" customFormat="1" x14ac:dyDescent="0.2"/>
    <row r="960" s="23" customFormat="1" x14ac:dyDescent="0.2"/>
    <row r="961" s="23" customFormat="1" x14ac:dyDescent="0.2"/>
    <row r="962" s="23" customFormat="1" x14ac:dyDescent="0.2"/>
    <row r="963" s="23" customFormat="1" x14ac:dyDescent="0.2"/>
    <row r="964" s="23" customFormat="1" x14ac:dyDescent="0.2"/>
    <row r="965" s="23" customFormat="1" x14ac:dyDescent="0.2"/>
    <row r="966" s="23" customFormat="1" x14ac:dyDescent="0.2"/>
    <row r="967" s="23" customFormat="1" x14ac:dyDescent="0.2"/>
    <row r="968" s="23" customFormat="1" x14ac:dyDescent="0.2"/>
    <row r="969" s="23" customFormat="1" x14ac:dyDescent="0.2"/>
    <row r="970" s="23" customFormat="1" x14ac:dyDescent="0.2"/>
    <row r="971" s="23" customFormat="1" x14ac:dyDescent="0.2"/>
    <row r="972" s="23" customFormat="1" x14ac:dyDescent="0.2"/>
    <row r="973" s="23" customFormat="1" x14ac:dyDescent="0.2"/>
    <row r="974" s="23" customFormat="1" x14ac:dyDescent="0.2"/>
    <row r="975" s="23" customFormat="1" x14ac:dyDescent="0.2"/>
    <row r="976" s="23" customFormat="1" x14ac:dyDescent="0.2"/>
    <row r="977" s="23" customFormat="1" x14ac:dyDescent="0.2"/>
    <row r="978" s="23" customFormat="1" x14ac:dyDescent="0.2"/>
    <row r="979" s="23" customFormat="1" x14ac:dyDescent="0.2"/>
    <row r="980" s="23" customFormat="1" x14ac:dyDescent="0.2"/>
    <row r="981" s="23" customFormat="1" x14ac:dyDescent="0.2"/>
    <row r="982" s="23" customFormat="1" x14ac:dyDescent="0.2"/>
    <row r="983" s="23" customFormat="1" x14ac:dyDescent="0.2"/>
    <row r="984" s="23" customFormat="1" x14ac:dyDescent="0.2"/>
    <row r="985" s="23" customFormat="1" x14ac:dyDescent="0.2"/>
    <row r="986" s="23" customFormat="1" x14ac:dyDescent="0.2"/>
    <row r="987" s="23" customFormat="1" x14ac:dyDescent="0.2"/>
    <row r="988" s="23" customFormat="1" x14ac:dyDescent="0.2"/>
    <row r="989" s="23" customFormat="1" x14ac:dyDescent="0.2"/>
    <row r="990" s="23" customFormat="1" x14ac:dyDescent="0.2"/>
    <row r="991" s="23" customFormat="1" x14ac:dyDescent="0.2"/>
    <row r="992" s="23" customFormat="1" x14ac:dyDescent="0.2"/>
    <row r="993" s="23" customFormat="1" x14ac:dyDescent="0.2"/>
    <row r="994" s="23" customFormat="1" x14ac:dyDescent="0.2"/>
    <row r="995" s="23" customFormat="1" x14ac:dyDescent="0.2"/>
    <row r="996" s="23" customFormat="1" x14ac:dyDescent="0.2"/>
    <row r="997" s="23" customFormat="1" x14ac:dyDescent="0.2"/>
    <row r="998" s="23" customFormat="1" x14ac:dyDescent="0.2"/>
    <row r="999" s="23" customFormat="1" x14ac:dyDescent="0.2"/>
    <row r="1000" s="23" customFormat="1" x14ac:dyDescent="0.2"/>
    <row r="1001" s="23" customFormat="1" x14ac:dyDescent="0.2"/>
    <row r="1002" s="23" customFormat="1" x14ac:dyDescent="0.2"/>
    <row r="1003" s="23" customFormat="1" x14ac:dyDescent="0.2"/>
    <row r="1004" s="23" customFormat="1" x14ac:dyDescent="0.2"/>
    <row r="1005" s="23" customFormat="1" x14ac:dyDescent="0.2"/>
    <row r="1006" s="23" customFormat="1" x14ac:dyDescent="0.2"/>
    <row r="1007" s="23" customFormat="1" x14ac:dyDescent="0.2"/>
    <row r="1008" s="23" customFormat="1" x14ac:dyDescent="0.2"/>
    <row r="1009" s="23" customFormat="1" x14ac:dyDescent="0.2"/>
    <row r="1010" s="23" customFormat="1" x14ac:dyDescent="0.2"/>
    <row r="1011" s="23" customFormat="1" x14ac:dyDescent="0.2"/>
    <row r="1012" s="23" customFormat="1" x14ac:dyDescent="0.2"/>
    <row r="1013" s="23" customFormat="1" x14ac:dyDescent="0.2"/>
    <row r="1014" s="23" customFormat="1" x14ac:dyDescent="0.2"/>
    <row r="1015" s="23" customFormat="1" x14ac:dyDescent="0.2"/>
    <row r="1016" s="23" customFormat="1" x14ac:dyDescent="0.2"/>
    <row r="1017" s="23" customFormat="1" x14ac:dyDescent="0.2"/>
    <row r="1018" s="23" customFormat="1" x14ac:dyDescent="0.2"/>
    <row r="1019" s="23" customFormat="1" x14ac:dyDescent="0.2"/>
    <row r="1020" s="23" customFormat="1" x14ac:dyDescent="0.2"/>
    <row r="1021" s="23" customFormat="1" x14ac:dyDescent="0.2"/>
    <row r="1022" s="23" customFormat="1" x14ac:dyDescent="0.2"/>
    <row r="1023" s="23" customFormat="1" x14ac:dyDescent="0.2"/>
    <row r="1024" s="23" customFormat="1" x14ac:dyDescent="0.2"/>
    <row r="1025" s="23" customFormat="1" x14ac:dyDescent="0.2"/>
    <row r="1026" s="23" customFormat="1" x14ac:dyDescent="0.2"/>
    <row r="1027" s="23" customFormat="1" x14ac:dyDescent="0.2"/>
    <row r="1028" s="23" customFormat="1" x14ac:dyDescent="0.2"/>
    <row r="1029" s="23" customFormat="1" x14ac:dyDescent="0.2"/>
    <row r="1030" s="23" customFormat="1" x14ac:dyDescent="0.2"/>
    <row r="1031" s="23" customFormat="1" x14ac:dyDescent="0.2"/>
    <row r="1032" s="23" customFormat="1" x14ac:dyDescent="0.2"/>
    <row r="1033" s="23" customFormat="1" x14ac:dyDescent="0.2"/>
    <row r="1034" s="23" customFormat="1" x14ac:dyDescent="0.2"/>
    <row r="1035" s="23" customFormat="1" x14ac:dyDescent="0.2"/>
    <row r="1036" s="23" customFormat="1" x14ac:dyDescent="0.2"/>
    <row r="1037" s="23" customFormat="1" x14ac:dyDescent="0.2"/>
    <row r="1038" s="23" customFormat="1" x14ac:dyDescent="0.2"/>
    <row r="1039" s="23" customFormat="1" x14ac:dyDescent="0.2"/>
    <row r="1040" s="23" customFormat="1" x14ac:dyDescent="0.2"/>
    <row r="1041" s="23" customFormat="1" x14ac:dyDescent="0.2"/>
    <row r="1042" s="23" customFormat="1" x14ac:dyDescent="0.2"/>
    <row r="1043" s="23" customFormat="1" x14ac:dyDescent="0.2"/>
    <row r="1044" s="23" customFormat="1" x14ac:dyDescent="0.2"/>
    <row r="1045" s="23" customFormat="1" x14ac:dyDescent="0.2"/>
    <row r="1046" s="23" customFormat="1" x14ac:dyDescent="0.2"/>
    <row r="1047" s="23" customFormat="1" x14ac:dyDescent="0.2"/>
    <row r="1048" s="23" customFormat="1" x14ac:dyDescent="0.2"/>
    <row r="1049" s="23" customFormat="1" x14ac:dyDescent="0.2"/>
    <row r="1050" s="23" customFormat="1" x14ac:dyDescent="0.2"/>
    <row r="1051" s="23" customFormat="1" x14ac:dyDescent="0.2"/>
    <row r="1052" s="23" customFormat="1" x14ac:dyDescent="0.2"/>
    <row r="1053" s="23" customFormat="1" x14ac:dyDescent="0.2"/>
    <row r="1054" s="23" customFormat="1" x14ac:dyDescent="0.2"/>
    <row r="1055" s="23" customFormat="1" x14ac:dyDescent="0.2"/>
    <row r="1056" s="23" customFormat="1" x14ac:dyDescent="0.2"/>
    <row r="1057" s="23" customFormat="1" x14ac:dyDescent="0.2"/>
    <row r="1058" s="23" customFormat="1" x14ac:dyDescent="0.2"/>
    <row r="1059" s="23" customFormat="1" x14ac:dyDescent="0.2"/>
    <row r="1060" s="23" customFormat="1" x14ac:dyDescent="0.2"/>
    <row r="1061" s="23" customFormat="1" x14ac:dyDescent="0.2"/>
    <row r="1062" s="23" customFormat="1" x14ac:dyDescent="0.2"/>
    <row r="1063" s="23" customFormat="1" x14ac:dyDescent="0.2"/>
    <row r="1064" s="23" customFormat="1" x14ac:dyDescent="0.2"/>
    <row r="1065" s="23" customFormat="1" x14ac:dyDescent="0.2"/>
    <row r="1066" s="23" customFormat="1" x14ac:dyDescent="0.2"/>
    <row r="1067" s="23" customFormat="1" x14ac:dyDescent="0.2"/>
    <row r="1068" s="23" customFormat="1" x14ac:dyDescent="0.2"/>
    <row r="1069" s="23" customFormat="1" x14ac:dyDescent="0.2"/>
    <row r="1070" s="23" customFormat="1" x14ac:dyDescent="0.2"/>
    <row r="1071" s="23" customFormat="1" x14ac:dyDescent="0.2"/>
    <row r="1072" s="23" customFormat="1" x14ac:dyDescent="0.2"/>
    <row r="1073" s="23" customFormat="1" x14ac:dyDescent="0.2"/>
    <row r="1074" s="23" customFormat="1" x14ac:dyDescent="0.2"/>
    <row r="1075" s="23" customFormat="1" x14ac:dyDescent="0.2"/>
    <row r="1076" s="23" customFormat="1" x14ac:dyDescent="0.2"/>
    <row r="1077" s="23" customFormat="1" x14ac:dyDescent="0.2"/>
    <row r="1078" s="23" customFormat="1" x14ac:dyDescent="0.2"/>
    <row r="1079" s="23" customFormat="1" x14ac:dyDescent="0.2"/>
    <row r="1080" s="23" customFormat="1" x14ac:dyDescent="0.2"/>
    <row r="1081" s="23" customFormat="1" x14ac:dyDescent="0.2"/>
    <row r="1082" s="23" customFormat="1" x14ac:dyDescent="0.2"/>
    <row r="1083" s="23" customFormat="1" x14ac:dyDescent="0.2"/>
    <row r="1084" s="23" customFormat="1" x14ac:dyDescent="0.2"/>
    <row r="1085" s="23" customFormat="1" x14ac:dyDescent="0.2"/>
    <row r="1086" s="23" customFormat="1" x14ac:dyDescent="0.2"/>
    <row r="1087" s="23" customFormat="1" x14ac:dyDescent="0.2"/>
    <row r="1088" s="23" customFormat="1" x14ac:dyDescent="0.2"/>
    <row r="1089" s="23" customFormat="1" x14ac:dyDescent="0.2"/>
    <row r="1090" s="23" customFormat="1" x14ac:dyDescent="0.2"/>
    <row r="1091" s="23" customFormat="1" x14ac:dyDescent="0.2"/>
    <row r="1092" s="23" customFormat="1" x14ac:dyDescent="0.2"/>
    <row r="1093" s="23" customFormat="1" x14ac:dyDescent="0.2"/>
    <row r="1094" s="23" customFormat="1" x14ac:dyDescent="0.2"/>
    <row r="1095" s="23" customFormat="1" x14ac:dyDescent="0.2"/>
    <row r="1096" s="23" customFormat="1" x14ac:dyDescent="0.2"/>
    <row r="1097" s="23" customFormat="1" x14ac:dyDescent="0.2"/>
    <row r="1098" s="23" customFormat="1" x14ac:dyDescent="0.2"/>
    <row r="1099" s="23" customFormat="1" x14ac:dyDescent="0.2"/>
    <row r="1100" s="23" customFormat="1" x14ac:dyDescent="0.2"/>
    <row r="1101" s="23" customFormat="1" x14ac:dyDescent="0.2"/>
    <row r="1102" s="23" customFormat="1" x14ac:dyDescent="0.2"/>
    <row r="1103" s="23" customFormat="1" x14ac:dyDescent="0.2"/>
    <row r="1104" s="23" customFormat="1" x14ac:dyDescent="0.2"/>
    <row r="1105" s="23" customFormat="1" x14ac:dyDescent="0.2"/>
    <row r="1106" s="23" customFormat="1" x14ac:dyDescent="0.2"/>
    <row r="1107" s="23" customFormat="1" x14ac:dyDescent="0.2"/>
    <row r="1108" s="23" customFormat="1" x14ac:dyDescent="0.2"/>
    <row r="1109" s="23" customFormat="1" x14ac:dyDescent="0.2"/>
    <row r="1110" s="23" customFormat="1" x14ac:dyDescent="0.2"/>
    <row r="1111" s="23" customFormat="1" x14ac:dyDescent="0.2"/>
    <row r="1112" s="23" customFormat="1" x14ac:dyDescent="0.2"/>
    <row r="1113" s="23" customFormat="1" x14ac:dyDescent="0.2"/>
    <row r="1114" s="23" customFormat="1" x14ac:dyDescent="0.2"/>
    <row r="1115" s="23" customFormat="1" x14ac:dyDescent="0.2"/>
    <row r="1116" s="23" customFormat="1" x14ac:dyDescent="0.2"/>
    <row r="1117" s="23" customFormat="1" x14ac:dyDescent="0.2"/>
    <row r="1118" s="23" customFormat="1" x14ac:dyDescent="0.2"/>
    <row r="1119" s="23" customFormat="1" x14ac:dyDescent="0.2"/>
    <row r="1120" s="23" customFormat="1" x14ac:dyDescent="0.2"/>
    <row r="1121" s="23" customFormat="1" x14ac:dyDescent="0.2"/>
    <row r="1122" s="23" customFormat="1" x14ac:dyDescent="0.2"/>
    <row r="1123" s="23" customFormat="1" x14ac:dyDescent="0.2"/>
    <row r="1124" s="23" customFormat="1" x14ac:dyDescent="0.2"/>
    <row r="1125" s="23" customFormat="1" x14ac:dyDescent="0.2"/>
    <row r="1126" s="23" customFormat="1" x14ac:dyDescent="0.2"/>
    <row r="1127" s="23" customFormat="1" x14ac:dyDescent="0.2"/>
    <row r="1128" s="23" customFormat="1" x14ac:dyDescent="0.2"/>
    <row r="1129" s="23" customFormat="1" x14ac:dyDescent="0.2"/>
    <row r="1130" s="23" customFormat="1" x14ac:dyDescent="0.2"/>
    <row r="1131" s="23" customFormat="1" x14ac:dyDescent="0.2"/>
    <row r="1132" s="23" customFormat="1" x14ac:dyDescent="0.2"/>
    <row r="1133" s="23" customFormat="1" x14ac:dyDescent="0.2"/>
    <row r="1134" s="23" customFormat="1" x14ac:dyDescent="0.2"/>
    <row r="1135" s="23" customFormat="1" x14ac:dyDescent="0.2"/>
    <row r="1136" s="23" customFormat="1" x14ac:dyDescent="0.2"/>
    <row r="1137" s="23" customFormat="1" x14ac:dyDescent="0.2"/>
    <row r="1138" s="23" customFormat="1" x14ac:dyDescent="0.2"/>
    <row r="1139" s="23" customFormat="1" x14ac:dyDescent="0.2"/>
    <row r="1140" s="23" customFormat="1" x14ac:dyDescent="0.2"/>
    <row r="1141" s="23" customFormat="1" x14ac:dyDescent="0.2"/>
    <row r="1142" s="23" customFormat="1" x14ac:dyDescent="0.2"/>
    <row r="1143" s="23" customFormat="1" x14ac:dyDescent="0.2"/>
    <row r="1144" s="23" customFormat="1" x14ac:dyDescent="0.2"/>
    <row r="1145" s="23" customFormat="1" x14ac:dyDescent="0.2"/>
    <row r="1146" s="23" customFormat="1" x14ac:dyDescent="0.2"/>
    <row r="1147" s="23" customFormat="1" x14ac:dyDescent="0.2"/>
    <row r="1148" s="23" customFormat="1" x14ac:dyDescent="0.2"/>
    <row r="1149" s="23" customFormat="1" x14ac:dyDescent="0.2"/>
    <row r="1150" s="23" customFormat="1" x14ac:dyDescent="0.2"/>
    <row r="1151" s="23" customFormat="1" x14ac:dyDescent="0.2"/>
    <row r="1152" s="23" customFormat="1" x14ac:dyDescent="0.2"/>
    <row r="1153" s="23" customFormat="1" x14ac:dyDescent="0.2"/>
    <row r="1154" s="23" customFormat="1" x14ac:dyDescent="0.2"/>
    <row r="1155" s="23" customFormat="1" x14ac:dyDescent="0.2"/>
    <row r="1156" s="23" customFormat="1" x14ac:dyDescent="0.2"/>
    <row r="1157" s="23" customFormat="1" x14ac:dyDescent="0.2"/>
    <row r="1158" s="23" customFormat="1" x14ac:dyDescent="0.2"/>
    <row r="1159" s="23" customFormat="1" x14ac:dyDescent="0.2"/>
    <row r="1160" s="23" customFormat="1" x14ac:dyDescent="0.2"/>
    <row r="1161" s="23" customFormat="1" x14ac:dyDescent="0.2"/>
    <row r="1162" s="23" customFormat="1" x14ac:dyDescent="0.2"/>
    <row r="1163" s="23" customFormat="1" x14ac:dyDescent="0.2"/>
    <row r="1164" s="23" customFormat="1" x14ac:dyDescent="0.2"/>
    <row r="1165" s="23" customFormat="1" x14ac:dyDescent="0.2"/>
    <row r="1166" s="23" customFormat="1" x14ac:dyDescent="0.2"/>
    <row r="1167" s="23" customFormat="1" x14ac:dyDescent="0.2"/>
    <row r="1168" s="23" customFormat="1" x14ac:dyDescent="0.2"/>
    <row r="1169" s="23" customFormat="1" x14ac:dyDescent="0.2"/>
    <row r="1170" s="23" customFormat="1" x14ac:dyDescent="0.2"/>
    <row r="1171" s="23" customFormat="1" x14ac:dyDescent="0.2"/>
    <row r="1172" s="23" customFormat="1" x14ac:dyDescent="0.2"/>
    <row r="1173" s="23" customFormat="1" x14ac:dyDescent="0.2"/>
    <row r="1174" s="23" customFormat="1" x14ac:dyDescent="0.2"/>
    <row r="1175" s="23" customFormat="1" x14ac:dyDescent="0.2"/>
    <row r="1176" s="23" customFormat="1" x14ac:dyDescent="0.2"/>
    <row r="1177" s="23" customFormat="1" x14ac:dyDescent="0.2"/>
    <row r="1178" s="23" customFormat="1" x14ac:dyDescent="0.2"/>
    <row r="1179" s="23" customFormat="1" x14ac:dyDescent="0.2"/>
    <row r="1180" s="23" customFormat="1" x14ac:dyDescent="0.2"/>
    <row r="1181" s="23" customFormat="1" x14ac:dyDescent="0.2"/>
    <row r="1182" s="23" customFormat="1" x14ac:dyDescent="0.2"/>
    <row r="1183" s="23" customFormat="1" x14ac:dyDescent="0.2"/>
    <row r="1184" s="23" customFormat="1" x14ac:dyDescent="0.2"/>
    <row r="1185" s="23" customFormat="1" x14ac:dyDescent="0.2"/>
    <row r="1186" s="23" customFormat="1" x14ac:dyDescent="0.2"/>
    <row r="1187" s="23" customFormat="1" x14ac:dyDescent="0.2"/>
    <row r="1188" s="23" customFormat="1" x14ac:dyDescent="0.2"/>
    <row r="1189" s="23" customFormat="1" x14ac:dyDescent="0.2"/>
    <row r="1190" s="23" customFormat="1" x14ac:dyDescent="0.2"/>
    <row r="1191" s="23" customFormat="1" x14ac:dyDescent="0.2"/>
    <row r="1192" s="23" customFormat="1" x14ac:dyDescent="0.2"/>
    <row r="1193" s="23" customFormat="1" x14ac:dyDescent="0.2"/>
    <row r="1194" s="23" customFormat="1" x14ac:dyDescent="0.2"/>
    <row r="1195" s="23" customFormat="1" x14ac:dyDescent="0.2"/>
    <row r="1196" s="23" customFormat="1" x14ac:dyDescent="0.2"/>
    <row r="1197" s="23" customFormat="1" x14ac:dyDescent="0.2"/>
    <row r="1198" s="23" customFormat="1" x14ac:dyDescent="0.2"/>
    <row r="1199" s="23" customFormat="1" x14ac:dyDescent="0.2"/>
    <row r="1200" s="23" customFormat="1" x14ac:dyDescent="0.2"/>
    <row r="1201" s="23" customFormat="1" x14ac:dyDescent="0.2"/>
    <row r="1202" s="23" customFormat="1" x14ac:dyDescent="0.2"/>
    <row r="1203" s="23" customFormat="1" x14ac:dyDescent="0.2"/>
    <row r="1204" s="23" customFormat="1" x14ac:dyDescent="0.2"/>
    <row r="1205" s="23" customFormat="1" x14ac:dyDescent="0.2"/>
    <row r="1206" s="23" customFormat="1" x14ac:dyDescent="0.2"/>
    <row r="1207" s="23" customFormat="1" x14ac:dyDescent="0.2"/>
    <row r="1208" s="23" customFormat="1" x14ac:dyDescent="0.2"/>
    <row r="1209" s="23" customFormat="1" x14ac:dyDescent="0.2"/>
    <row r="1210" s="23" customFormat="1" x14ac:dyDescent="0.2"/>
    <row r="1211" s="23" customFormat="1" x14ac:dyDescent="0.2"/>
    <row r="1212" s="23" customFormat="1" x14ac:dyDescent="0.2"/>
    <row r="1213" s="23" customFormat="1" x14ac:dyDescent="0.2"/>
    <row r="1214" s="23" customFormat="1" x14ac:dyDescent="0.2"/>
    <row r="1215" s="23" customFormat="1" x14ac:dyDescent="0.2"/>
    <row r="1216" s="23" customFormat="1" x14ac:dyDescent="0.2"/>
    <row r="1217" s="23" customFormat="1" x14ac:dyDescent="0.2"/>
    <row r="1218" s="23" customFormat="1" x14ac:dyDescent="0.2"/>
    <row r="1219" s="23" customFormat="1" x14ac:dyDescent="0.2"/>
    <row r="1220" s="23" customFormat="1" x14ac:dyDescent="0.2"/>
    <row r="1221" s="23" customFormat="1" x14ac:dyDescent="0.2"/>
    <row r="1222" s="23" customFormat="1" x14ac:dyDescent="0.2"/>
    <row r="1223" s="23" customFormat="1" x14ac:dyDescent="0.2"/>
    <row r="1224" s="23" customFormat="1" x14ac:dyDescent="0.2"/>
    <row r="1225" s="23" customFormat="1" x14ac:dyDescent="0.2"/>
    <row r="1226" s="23" customFormat="1" x14ac:dyDescent="0.2"/>
    <row r="1227" s="23" customFormat="1" x14ac:dyDescent="0.2"/>
    <row r="1228" s="23" customFormat="1" x14ac:dyDescent="0.2"/>
    <row r="1229" s="23" customFormat="1" x14ac:dyDescent="0.2"/>
    <row r="1230" s="23" customFormat="1" x14ac:dyDescent="0.2"/>
    <row r="1231" s="23" customFormat="1" x14ac:dyDescent="0.2"/>
    <row r="1232" s="23" customFormat="1" x14ac:dyDescent="0.2"/>
    <row r="1233" s="23" customFormat="1" x14ac:dyDescent="0.2"/>
    <row r="1234" s="23" customFormat="1" x14ac:dyDescent="0.2"/>
    <row r="1235" s="23" customFormat="1" x14ac:dyDescent="0.2"/>
    <row r="1236" s="23" customFormat="1" x14ac:dyDescent="0.2"/>
    <row r="1237" s="23" customFormat="1" x14ac:dyDescent="0.2"/>
    <row r="1238" s="23" customFormat="1" x14ac:dyDescent="0.2"/>
    <row r="1239" s="23" customFormat="1" x14ac:dyDescent="0.2"/>
    <row r="1240" s="23" customFormat="1" x14ac:dyDescent="0.2"/>
    <row r="1241" s="23" customFormat="1" x14ac:dyDescent="0.2"/>
    <row r="1242" s="23" customFormat="1" x14ac:dyDescent="0.2"/>
    <row r="1243" s="23" customFormat="1" x14ac:dyDescent="0.2"/>
    <row r="1244" s="23" customFormat="1" x14ac:dyDescent="0.2"/>
    <row r="1245" s="23" customFormat="1" x14ac:dyDescent="0.2"/>
    <row r="1246" s="23" customFormat="1" x14ac:dyDescent="0.2"/>
    <row r="1247" s="23" customFormat="1" x14ac:dyDescent="0.2"/>
    <row r="1248" s="23" customFormat="1" x14ac:dyDescent="0.2"/>
    <row r="1249" s="23" customFormat="1" x14ac:dyDescent="0.2"/>
    <row r="1250" s="23" customFormat="1" x14ac:dyDescent="0.2"/>
    <row r="1251" s="23" customFormat="1" x14ac:dyDescent="0.2"/>
    <row r="1252" s="23" customFormat="1" x14ac:dyDescent="0.2"/>
    <row r="1253" s="23" customFormat="1" x14ac:dyDescent="0.2"/>
    <row r="1254" s="23" customFormat="1" x14ac:dyDescent="0.2"/>
    <row r="1255" s="23" customFormat="1" x14ac:dyDescent="0.2"/>
    <row r="1256" s="23" customFormat="1" x14ac:dyDescent="0.2"/>
    <row r="1257" s="23" customFormat="1" x14ac:dyDescent="0.2"/>
    <row r="1258" s="23" customFormat="1" x14ac:dyDescent="0.2"/>
    <row r="1259" s="23" customFormat="1" x14ac:dyDescent="0.2"/>
    <row r="1260" s="23" customFormat="1" x14ac:dyDescent="0.2"/>
    <row r="1261" s="23" customFormat="1" x14ac:dyDescent="0.2"/>
    <row r="1262" s="23" customFormat="1" x14ac:dyDescent="0.2"/>
    <row r="1263" s="23" customFormat="1" x14ac:dyDescent="0.2"/>
    <row r="1264" s="23" customFormat="1" x14ac:dyDescent="0.2"/>
    <row r="1265" s="23" customFormat="1" x14ac:dyDescent="0.2"/>
    <row r="1266" s="23" customFormat="1" x14ac:dyDescent="0.2"/>
    <row r="1267" s="23" customFormat="1" x14ac:dyDescent="0.2"/>
    <row r="1268" s="23" customFormat="1" x14ac:dyDescent="0.2"/>
    <row r="1269" s="23" customFormat="1" x14ac:dyDescent="0.2"/>
    <row r="1270" s="23" customFormat="1" x14ac:dyDescent="0.2"/>
    <row r="1271" s="23" customFormat="1" x14ac:dyDescent="0.2"/>
    <row r="1272" s="23" customFormat="1" x14ac:dyDescent="0.2"/>
    <row r="1273" s="23" customFormat="1" x14ac:dyDescent="0.2"/>
    <row r="1274" s="23" customFormat="1" x14ac:dyDescent="0.2"/>
    <row r="1275" s="23" customFormat="1" x14ac:dyDescent="0.2"/>
    <row r="1276" s="23" customFormat="1" x14ac:dyDescent="0.2"/>
    <row r="1277" s="23" customFormat="1" x14ac:dyDescent="0.2"/>
    <row r="1278" s="23" customFormat="1" x14ac:dyDescent="0.2"/>
    <row r="1279" s="23" customFormat="1" x14ac:dyDescent="0.2"/>
    <row r="1280" s="23" customFormat="1" x14ac:dyDescent="0.2"/>
    <row r="1281" s="23" customFormat="1" x14ac:dyDescent="0.2"/>
    <row r="1282" s="23" customFormat="1" x14ac:dyDescent="0.2"/>
    <row r="1283" s="23" customFormat="1" x14ac:dyDescent="0.2"/>
    <row r="1284" s="23" customFormat="1" x14ac:dyDescent="0.2"/>
    <row r="1285" s="23" customFormat="1" x14ac:dyDescent="0.2"/>
    <row r="1286" s="23" customFormat="1" x14ac:dyDescent="0.2"/>
    <row r="1287" s="23" customFormat="1" x14ac:dyDescent="0.2"/>
    <row r="1288" s="23" customFormat="1" x14ac:dyDescent="0.2"/>
    <row r="1289" s="23" customFormat="1" x14ac:dyDescent="0.2"/>
    <row r="1290" s="23" customFormat="1" x14ac:dyDescent="0.2"/>
    <row r="1291" s="23" customFormat="1" x14ac:dyDescent="0.2"/>
    <row r="1292" s="23" customFormat="1" x14ac:dyDescent="0.2"/>
    <row r="1293" s="23" customFormat="1" x14ac:dyDescent="0.2"/>
    <row r="1294" s="23" customFormat="1" x14ac:dyDescent="0.2"/>
    <row r="1295" s="23" customFormat="1" x14ac:dyDescent="0.2"/>
    <row r="1296" s="23" customFormat="1" x14ac:dyDescent="0.2"/>
    <row r="1297" s="23" customFormat="1" x14ac:dyDescent="0.2"/>
    <row r="1298" s="23" customFormat="1" x14ac:dyDescent="0.2"/>
    <row r="1299" s="23" customFormat="1" x14ac:dyDescent="0.2"/>
    <row r="1300" s="23" customFormat="1" x14ac:dyDescent="0.2"/>
    <row r="1301" s="23" customFormat="1" x14ac:dyDescent="0.2"/>
    <row r="1302" s="23" customFormat="1" x14ac:dyDescent="0.2"/>
    <row r="1303" s="23" customFormat="1" x14ac:dyDescent="0.2"/>
    <row r="1304" s="23" customFormat="1" x14ac:dyDescent="0.2"/>
    <row r="1305" s="23" customFormat="1" x14ac:dyDescent="0.2"/>
    <row r="1306" s="23" customFormat="1" x14ac:dyDescent="0.2"/>
    <row r="1307" s="23" customFormat="1" x14ac:dyDescent="0.2"/>
    <row r="1308" s="23" customFormat="1" x14ac:dyDescent="0.2"/>
    <row r="1309" s="23" customFormat="1" x14ac:dyDescent="0.2"/>
    <row r="1310" s="23" customFormat="1" x14ac:dyDescent="0.2"/>
    <row r="1311" s="23" customFormat="1" x14ac:dyDescent="0.2"/>
    <row r="1312" s="23" customFormat="1" x14ac:dyDescent="0.2"/>
    <row r="1313" s="23" customFormat="1" x14ac:dyDescent="0.2"/>
    <row r="1314" s="23" customFormat="1" x14ac:dyDescent="0.2"/>
    <row r="1315" s="23" customFormat="1" x14ac:dyDescent="0.2"/>
    <row r="1316" s="23" customFormat="1" x14ac:dyDescent="0.2"/>
    <row r="1317" s="23" customFormat="1" x14ac:dyDescent="0.2"/>
    <row r="1318" s="23" customFormat="1" x14ac:dyDescent="0.2"/>
    <row r="1319" s="23" customFormat="1" x14ac:dyDescent="0.2"/>
    <row r="1320" s="23" customFormat="1" x14ac:dyDescent="0.2"/>
    <row r="1321" s="23" customFormat="1" x14ac:dyDescent="0.2"/>
    <row r="1322" s="23" customFormat="1" x14ac:dyDescent="0.2"/>
    <row r="1323" s="23" customFormat="1" x14ac:dyDescent="0.2"/>
    <row r="1324" s="23" customFormat="1" x14ac:dyDescent="0.2"/>
    <row r="1325" s="23" customFormat="1" x14ac:dyDescent="0.2"/>
    <row r="1326" s="23" customFormat="1" x14ac:dyDescent="0.2"/>
    <row r="1327" s="23" customFormat="1" x14ac:dyDescent="0.2"/>
    <row r="1328" s="23" customFormat="1" x14ac:dyDescent="0.2"/>
    <row r="1329" s="23" customFormat="1" x14ac:dyDescent="0.2"/>
    <row r="1330" s="23" customFormat="1" x14ac:dyDescent="0.2"/>
    <row r="1331" s="23" customFormat="1" x14ac:dyDescent="0.2"/>
    <row r="1332" s="23" customFormat="1" x14ac:dyDescent="0.2"/>
    <row r="1333" s="23" customFormat="1" x14ac:dyDescent="0.2"/>
    <row r="1334" s="23" customFormat="1" x14ac:dyDescent="0.2"/>
    <row r="1335" s="23" customFormat="1" x14ac:dyDescent="0.2"/>
    <row r="1336" s="23" customFormat="1" x14ac:dyDescent="0.2"/>
    <row r="1337" s="23" customFormat="1" x14ac:dyDescent="0.2"/>
    <row r="1338" s="23" customFormat="1" x14ac:dyDescent="0.2"/>
    <row r="1339" s="23" customFormat="1" x14ac:dyDescent="0.2"/>
    <row r="1340" s="23" customFormat="1" x14ac:dyDescent="0.2"/>
    <row r="1341" s="23" customFormat="1" x14ac:dyDescent="0.2"/>
    <row r="1342" s="23" customFormat="1" x14ac:dyDescent="0.2"/>
    <row r="1343" s="23" customFormat="1" x14ac:dyDescent="0.2"/>
    <row r="1344" s="23" customFormat="1" x14ac:dyDescent="0.2"/>
    <row r="1345" s="23" customFormat="1" x14ac:dyDescent="0.2"/>
    <row r="1346" s="23" customFormat="1" x14ac:dyDescent="0.2"/>
    <row r="1347" s="23" customFormat="1" x14ac:dyDescent="0.2"/>
    <row r="1348" s="23" customFormat="1" x14ac:dyDescent="0.2"/>
    <row r="1349" s="23" customFormat="1" x14ac:dyDescent="0.2"/>
    <row r="1350" s="23" customFormat="1" x14ac:dyDescent="0.2"/>
    <row r="1351" s="23" customFormat="1" x14ac:dyDescent="0.2"/>
    <row r="1352" s="23" customFormat="1" x14ac:dyDescent="0.2"/>
    <row r="1353" s="23" customFormat="1" x14ac:dyDescent="0.2"/>
    <row r="1354" s="23" customFormat="1" x14ac:dyDescent="0.2"/>
    <row r="1355" s="23" customFormat="1" x14ac:dyDescent="0.2"/>
    <row r="1356" s="23" customFormat="1" x14ac:dyDescent="0.2"/>
    <row r="1357" s="23" customFormat="1" x14ac:dyDescent="0.2"/>
    <row r="1358" s="23" customFormat="1" x14ac:dyDescent="0.2"/>
    <row r="1359" s="23" customFormat="1" x14ac:dyDescent="0.2"/>
    <row r="1360" s="23" customFormat="1" x14ac:dyDescent="0.2"/>
    <row r="1361" s="23" customFormat="1" x14ac:dyDescent="0.2"/>
    <row r="1362" s="23" customFormat="1" x14ac:dyDescent="0.2"/>
    <row r="1363" s="23" customFormat="1" x14ac:dyDescent="0.2"/>
    <row r="1364" s="23" customFormat="1" x14ac:dyDescent="0.2"/>
    <row r="1365" s="23" customFormat="1" x14ac:dyDescent="0.2"/>
    <row r="1366" s="23" customFormat="1" x14ac:dyDescent="0.2"/>
    <row r="1367" s="23" customFormat="1" x14ac:dyDescent="0.2"/>
    <row r="1368" s="23" customFormat="1" x14ac:dyDescent="0.2"/>
    <row r="1369" s="23" customFormat="1" x14ac:dyDescent="0.2"/>
    <row r="1370" s="23" customFormat="1" x14ac:dyDescent="0.2"/>
    <row r="1371" s="23" customFormat="1" x14ac:dyDescent="0.2"/>
    <row r="1372" s="23" customFormat="1" x14ac:dyDescent="0.2"/>
    <row r="1373" s="23" customFormat="1" x14ac:dyDescent="0.2"/>
    <row r="1374" s="23" customFormat="1" x14ac:dyDescent="0.2"/>
    <row r="1375" s="23" customFormat="1" x14ac:dyDescent="0.2"/>
    <row r="1376" s="23" customFormat="1" x14ac:dyDescent="0.2"/>
    <row r="1377" s="23" customFormat="1" x14ac:dyDescent="0.2"/>
    <row r="1378" s="23" customFormat="1" x14ac:dyDescent="0.2"/>
    <row r="1379" s="23" customFormat="1" x14ac:dyDescent="0.2"/>
    <row r="1380" s="23" customFormat="1" x14ac:dyDescent="0.2"/>
    <row r="1381" s="23" customFormat="1" x14ac:dyDescent="0.2"/>
    <row r="1382" s="23" customFormat="1" x14ac:dyDescent="0.2"/>
    <row r="1383" s="23" customFormat="1" x14ac:dyDescent="0.2"/>
    <row r="1384" s="23" customFormat="1" x14ac:dyDescent="0.2"/>
    <row r="1385" s="23" customFormat="1" x14ac:dyDescent="0.2"/>
    <row r="1386" s="23" customFormat="1" x14ac:dyDescent="0.2"/>
    <row r="1387" s="23" customFormat="1" x14ac:dyDescent="0.2"/>
    <row r="1388" s="23" customFormat="1" x14ac:dyDescent="0.2"/>
    <row r="1389" s="23" customFormat="1" x14ac:dyDescent="0.2"/>
    <row r="1390" s="23" customFormat="1" x14ac:dyDescent="0.2"/>
    <row r="1391" s="23" customFormat="1" x14ac:dyDescent="0.2"/>
    <row r="1392" s="23" customFormat="1" x14ac:dyDescent="0.2"/>
    <row r="1393" s="23" customFormat="1" x14ac:dyDescent="0.2"/>
    <row r="1394" s="23" customFormat="1" x14ac:dyDescent="0.2"/>
    <row r="1395" s="23" customFormat="1" x14ac:dyDescent="0.2"/>
    <row r="1396" s="23" customFormat="1" x14ac:dyDescent="0.2"/>
    <row r="1397" s="23" customFormat="1" x14ac:dyDescent="0.2"/>
    <row r="1398" s="23" customFormat="1" x14ac:dyDescent="0.2"/>
    <row r="1399" s="23" customFormat="1" x14ac:dyDescent="0.2"/>
    <row r="1400" s="23" customFormat="1" x14ac:dyDescent="0.2"/>
    <row r="1401" s="23" customFormat="1" x14ac:dyDescent="0.2"/>
    <row r="1402" s="23" customFormat="1" x14ac:dyDescent="0.2"/>
    <row r="1403" s="23" customFormat="1" x14ac:dyDescent="0.2"/>
    <row r="1404" s="23" customFormat="1" x14ac:dyDescent="0.2"/>
    <row r="1405" s="23" customFormat="1" x14ac:dyDescent="0.2"/>
    <row r="1406" s="23" customFormat="1" x14ac:dyDescent="0.2"/>
    <row r="1407" s="23" customFormat="1" x14ac:dyDescent="0.2"/>
    <row r="1408" s="23" customFormat="1" x14ac:dyDescent="0.2"/>
    <row r="1409" s="23" customFormat="1" x14ac:dyDescent="0.2"/>
    <row r="1410" s="23" customFormat="1" x14ac:dyDescent="0.2"/>
    <row r="1411" s="23" customFormat="1" x14ac:dyDescent="0.2"/>
    <row r="1412" s="23" customFormat="1" x14ac:dyDescent="0.2"/>
    <row r="1413" s="23" customFormat="1" x14ac:dyDescent="0.2"/>
    <row r="1414" s="23" customFormat="1" x14ac:dyDescent="0.2"/>
    <row r="1415" s="23" customFormat="1" x14ac:dyDescent="0.2"/>
    <row r="1416" s="23" customFormat="1" x14ac:dyDescent="0.2"/>
    <row r="1417" s="23" customFormat="1" x14ac:dyDescent="0.2"/>
    <row r="1418" s="23" customFormat="1" x14ac:dyDescent="0.2"/>
    <row r="1419" s="23" customFormat="1" x14ac:dyDescent="0.2"/>
    <row r="1420" s="23" customFormat="1" x14ac:dyDescent="0.2"/>
    <row r="1421" s="23" customFormat="1" x14ac:dyDescent="0.2"/>
    <row r="1422" s="23" customFormat="1" x14ac:dyDescent="0.2"/>
    <row r="1423" s="23" customFormat="1" x14ac:dyDescent="0.2"/>
    <row r="1424" s="23" customFormat="1" x14ac:dyDescent="0.2"/>
    <row r="1425" s="23" customFormat="1" x14ac:dyDescent="0.2"/>
    <row r="1426" s="23" customFormat="1" x14ac:dyDescent="0.2"/>
    <row r="1427" s="23" customFormat="1" x14ac:dyDescent="0.2"/>
    <row r="1428" s="23" customFormat="1" x14ac:dyDescent="0.2"/>
    <row r="1429" s="23" customFormat="1" x14ac:dyDescent="0.2"/>
    <row r="1430" s="23" customFormat="1" x14ac:dyDescent="0.2"/>
    <row r="1431" s="23" customFormat="1" x14ac:dyDescent="0.2"/>
    <row r="1432" s="23" customFormat="1" x14ac:dyDescent="0.2"/>
    <row r="1433" s="23" customFormat="1" x14ac:dyDescent="0.2"/>
    <row r="1434" s="23" customFormat="1" x14ac:dyDescent="0.2"/>
    <row r="1435" s="23" customFormat="1" x14ac:dyDescent="0.2"/>
    <row r="1436" s="23" customFormat="1" x14ac:dyDescent="0.2"/>
    <row r="1437" s="23" customFormat="1" x14ac:dyDescent="0.2"/>
    <row r="1438" s="23" customFormat="1" x14ac:dyDescent="0.2"/>
    <row r="1439" s="23" customFormat="1" x14ac:dyDescent="0.2"/>
    <row r="1440" s="23" customFormat="1" x14ac:dyDescent="0.2"/>
    <row r="1441" s="23" customFormat="1" x14ac:dyDescent="0.2"/>
    <row r="1442" s="23" customFormat="1" x14ac:dyDescent="0.2"/>
    <row r="1443" s="23" customFormat="1" x14ac:dyDescent="0.2"/>
    <row r="1444" s="23" customFormat="1" x14ac:dyDescent="0.2"/>
    <row r="1445" s="23" customFormat="1" x14ac:dyDescent="0.2"/>
    <row r="1446" s="23" customFormat="1" x14ac:dyDescent="0.2"/>
    <row r="1447" s="23" customFormat="1" x14ac:dyDescent="0.2"/>
    <row r="1448" s="23" customFormat="1" x14ac:dyDescent="0.2"/>
    <row r="1449" s="23" customFormat="1" x14ac:dyDescent="0.2"/>
    <row r="1450" s="23" customFormat="1" x14ac:dyDescent="0.2"/>
    <row r="1451" s="23" customFormat="1" x14ac:dyDescent="0.2"/>
    <row r="1452" s="23" customFormat="1" x14ac:dyDescent="0.2"/>
    <row r="1453" s="23" customFormat="1" x14ac:dyDescent="0.2"/>
    <row r="1454" s="23" customFormat="1" x14ac:dyDescent="0.2"/>
    <row r="1455" s="23" customFormat="1" x14ac:dyDescent="0.2"/>
    <row r="1456" s="23" customFormat="1" x14ac:dyDescent="0.2"/>
    <row r="1457" s="23" customFormat="1" x14ac:dyDescent="0.2"/>
    <row r="1458" s="23" customFormat="1" x14ac:dyDescent="0.2"/>
    <row r="1459" s="23" customFormat="1" x14ac:dyDescent="0.2"/>
    <row r="1460" s="23" customFormat="1" x14ac:dyDescent="0.2"/>
    <row r="1461" s="23" customFormat="1" x14ac:dyDescent="0.2"/>
    <row r="1462" s="23" customFormat="1" x14ac:dyDescent="0.2"/>
    <row r="1463" s="23" customFormat="1" x14ac:dyDescent="0.2"/>
    <row r="1464" s="23" customFormat="1" x14ac:dyDescent="0.2"/>
    <row r="1465" s="23" customFormat="1" x14ac:dyDescent="0.2"/>
    <row r="1466" s="23" customFormat="1" x14ac:dyDescent="0.2"/>
    <row r="1467" s="23" customFormat="1" x14ac:dyDescent="0.2"/>
    <row r="1468" s="23" customFormat="1" x14ac:dyDescent="0.2"/>
    <row r="1469" s="23" customFormat="1" x14ac:dyDescent="0.2"/>
    <row r="1470" s="23" customFormat="1" x14ac:dyDescent="0.2"/>
    <row r="1471" s="23" customFormat="1" x14ac:dyDescent="0.2"/>
    <row r="1472" s="23" customFormat="1" x14ac:dyDescent="0.2"/>
    <row r="1473" s="23" customFormat="1" x14ac:dyDescent="0.2"/>
    <row r="1474" s="23" customFormat="1" x14ac:dyDescent="0.2"/>
    <row r="1475" s="23" customFormat="1" x14ac:dyDescent="0.2"/>
    <row r="1476" s="23" customFormat="1" x14ac:dyDescent="0.2"/>
    <row r="1477" s="23" customFormat="1" x14ac:dyDescent="0.2"/>
    <row r="1478" s="23" customFormat="1" x14ac:dyDescent="0.2"/>
    <row r="1479" s="23" customFormat="1" x14ac:dyDescent="0.2"/>
    <row r="1480" s="23" customFormat="1" x14ac:dyDescent="0.2"/>
    <row r="1481" s="23" customFormat="1" x14ac:dyDescent="0.2"/>
    <row r="1482" s="23" customFormat="1" x14ac:dyDescent="0.2"/>
    <row r="1483" s="23" customFormat="1" x14ac:dyDescent="0.2"/>
    <row r="1484" s="23" customFormat="1" x14ac:dyDescent="0.2"/>
    <row r="1485" s="23" customFormat="1" x14ac:dyDescent="0.2"/>
    <row r="1486" s="23" customFormat="1" x14ac:dyDescent="0.2"/>
    <row r="1487" s="23" customFormat="1" x14ac:dyDescent="0.2"/>
    <row r="1488" s="23" customFormat="1" x14ac:dyDescent="0.2"/>
    <row r="1489" s="23" customFormat="1" x14ac:dyDescent="0.2"/>
    <row r="1490" s="23" customFormat="1" x14ac:dyDescent="0.2"/>
    <row r="1491" s="23" customFormat="1" x14ac:dyDescent="0.2"/>
    <row r="1492" s="23" customFormat="1" x14ac:dyDescent="0.2"/>
    <row r="1493" s="23" customFormat="1" x14ac:dyDescent="0.2"/>
    <row r="1494" s="23" customFormat="1" x14ac:dyDescent="0.2"/>
    <row r="1495" s="23" customFormat="1" x14ac:dyDescent="0.2"/>
    <row r="1496" s="23" customFormat="1" x14ac:dyDescent="0.2"/>
    <row r="1497" s="23" customFormat="1" x14ac:dyDescent="0.2"/>
    <row r="1498" s="23" customFormat="1" x14ac:dyDescent="0.2"/>
    <row r="1499" s="23" customFormat="1" x14ac:dyDescent="0.2"/>
    <row r="1500" s="23" customFormat="1" x14ac:dyDescent="0.2"/>
    <row r="1501" s="23" customFormat="1" x14ac:dyDescent="0.2"/>
    <row r="1502" s="23" customFormat="1" x14ac:dyDescent="0.2"/>
    <row r="1503" s="23" customFormat="1" x14ac:dyDescent="0.2"/>
    <row r="1504" s="23" customFormat="1" x14ac:dyDescent="0.2"/>
    <row r="1505" s="23" customFormat="1" x14ac:dyDescent="0.2"/>
    <row r="1506" s="23" customFormat="1" x14ac:dyDescent="0.2"/>
    <row r="1507" s="23" customFormat="1" x14ac:dyDescent="0.2"/>
    <row r="1508" s="23" customFormat="1" x14ac:dyDescent="0.2"/>
    <row r="1509" s="23" customFormat="1" x14ac:dyDescent="0.2"/>
    <row r="1510" s="23" customFormat="1" x14ac:dyDescent="0.2"/>
    <row r="1511" s="23" customFormat="1" x14ac:dyDescent="0.2"/>
    <row r="1512" s="23" customFormat="1" x14ac:dyDescent="0.2"/>
    <row r="1513" s="23" customFormat="1" x14ac:dyDescent="0.2"/>
    <row r="1514" s="23" customFormat="1" x14ac:dyDescent="0.2"/>
    <row r="1515" s="23" customFormat="1" x14ac:dyDescent="0.2"/>
    <row r="1516" s="23" customFormat="1" x14ac:dyDescent="0.2"/>
    <row r="1517" s="23" customFormat="1" x14ac:dyDescent="0.2"/>
    <row r="1518" s="23" customFormat="1" x14ac:dyDescent="0.2"/>
    <row r="1519" s="23" customFormat="1" x14ac:dyDescent="0.2"/>
    <row r="1520" s="23" customFormat="1" x14ac:dyDescent="0.2"/>
    <row r="1521" s="23" customFormat="1" x14ac:dyDescent="0.2"/>
    <row r="1522" s="23" customFormat="1" x14ac:dyDescent="0.2"/>
    <row r="1523" s="23" customFormat="1" x14ac:dyDescent="0.2"/>
    <row r="1524" s="23" customFormat="1" x14ac:dyDescent="0.2"/>
    <row r="1525" s="23" customFormat="1" x14ac:dyDescent="0.2"/>
    <row r="1526" s="23" customFormat="1" x14ac:dyDescent="0.2"/>
    <row r="1527" s="23" customFormat="1" x14ac:dyDescent="0.2"/>
    <row r="1528" s="23" customFormat="1" x14ac:dyDescent="0.2"/>
    <row r="1529" s="23" customFormat="1" x14ac:dyDescent="0.2"/>
    <row r="1530" s="23" customFormat="1" x14ac:dyDescent="0.2"/>
    <row r="1531" s="23" customFormat="1" x14ac:dyDescent="0.2"/>
    <row r="1532" s="23" customFormat="1" x14ac:dyDescent="0.2"/>
    <row r="1533" s="23" customFormat="1" x14ac:dyDescent="0.2"/>
    <row r="1534" s="23" customFormat="1" x14ac:dyDescent="0.2"/>
    <row r="1535" s="23" customFormat="1" x14ac:dyDescent="0.2"/>
    <row r="1536" s="23" customFormat="1" x14ac:dyDescent="0.2"/>
    <row r="1537" s="23" customFormat="1" x14ac:dyDescent="0.2"/>
    <row r="1538" s="23" customFormat="1" x14ac:dyDescent="0.2"/>
    <row r="1539" s="23" customFormat="1" x14ac:dyDescent="0.2"/>
    <row r="1540" s="23" customFormat="1" x14ac:dyDescent="0.2"/>
    <row r="1541" s="23" customFormat="1" x14ac:dyDescent="0.2"/>
    <row r="1542" s="23" customFormat="1" x14ac:dyDescent="0.2"/>
    <row r="1543" s="23" customFormat="1" x14ac:dyDescent="0.2"/>
    <row r="1544" s="23" customFormat="1" x14ac:dyDescent="0.2"/>
    <row r="1545" s="23" customFormat="1" x14ac:dyDescent="0.2"/>
    <row r="1546" s="23" customFormat="1" x14ac:dyDescent="0.2"/>
    <row r="1547" s="23" customFormat="1" x14ac:dyDescent="0.2"/>
    <row r="1548" s="23" customFormat="1" x14ac:dyDescent="0.2"/>
    <row r="1549" s="23" customFormat="1" x14ac:dyDescent="0.2"/>
    <row r="1550" s="23" customFormat="1" x14ac:dyDescent="0.2"/>
    <row r="1551" s="23" customFormat="1" x14ac:dyDescent="0.2"/>
    <row r="1552" s="23" customFormat="1" x14ac:dyDescent="0.2"/>
    <row r="1553" s="23" customFormat="1" x14ac:dyDescent="0.2"/>
    <row r="1554" s="23" customFormat="1" x14ac:dyDescent="0.2"/>
    <row r="1555" s="23" customFormat="1" x14ac:dyDescent="0.2"/>
    <row r="1556" s="23" customFormat="1" x14ac:dyDescent="0.2"/>
    <row r="1557" s="23" customFormat="1" x14ac:dyDescent="0.2"/>
    <row r="1558" s="23" customFormat="1" x14ac:dyDescent="0.2"/>
    <row r="1559" s="23" customFormat="1" x14ac:dyDescent="0.2"/>
    <row r="1560" s="23" customFormat="1" x14ac:dyDescent="0.2"/>
    <row r="1561" s="23" customFormat="1" x14ac:dyDescent="0.2"/>
    <row r="1562" s="23" customFormat="1" x14ac:dyDescent="0.2"/>
    <row r="1563" s="23" customFormat="1" x14ac:dyDescent="0.2"/>
    <row r="1564" s="23" customFormat="1" x14ac:dyDescent="0.2"/>
    <row r="1565" s="23" customFormat="1" x14ac:dyDescent="0.2"/>
    <row r="1566" s="23" customFormat="1" x14ac:dyDescent="0.2"/>
    <row r="1567" s="23" customFormat="1" x14ac:dyDescent="0.2"/>
    <row r="1568" s="23" customFormat="1" x14ac:dyDescent="0.2"/>
    <row r="1569" s="23" customFormat="1" x14ac:dyDescent="0.2"/>
    <row r="1570" s="23" customFormat="1" x14ac:dyDescent="0.2"/>
    <row r="1571" s="23" customFormat="1" x14ac:dyDescent="0.2"/>
    <row r="1572" s="23" customFormat="1" x14ac:dyDescent="0.2"/>
    <row r="1573" s="23" customFormat="1" x14ac:dyDescent="0.2"/>
    <row r="1574" s="23" customFormat="1" x14ac:dyDescent="0.2"/>
    <row r="1575" s="23" customFormat="1" x14ac:dyDescent="0.2"/>
    <row r="1576" s="23" customFormat="1" x14ac:dyDescent="0.2"/>
    <row r="1577" s="23" customFormat="1" x14ac:dyDescent="0.2"/>
    <row r="1578" s="23" customFormat="1" x14ac:dyDescent="0.2"/>
    <row r="1579" s="23" customFormat="1" x14ac:dyDescent="0.2"/>
    <row r="1580" s="23" customFormat="1" x14ac:dyDescent="0.2"/>
    <row r="1581" s="23" customFormat="1" x14ac:dyDescent="0.2"/>
    <row r="1582" s="23" customFormat="1" x14ac:dyDescent="0.2"/>
    <row r="1583" s="23" customFormat="1" x14ac:dyDescent="0.2"/>
    <row r="1584" s="23" customFormat="1" x14ac:dyDescent="0.2"/>
    <row r="1585" s="23" customFormat="1" x14ac:dyDescent="0.2"/>
    <row r="1586" s="23" customFormat="1" x14ac:dyDescent="0.2"/>
    <row r="1587" s="23" customFormat="1" x14ac:dyDescent="0.2"/>
    <row r="1588" s="23" customFormat="1" x14ac:dyDescent="0.2"/>
    <row r="1589" s="23" customFormat="1" x14ac:dyDescent="0.2"/>
    <row r="1590" s="23" customFormat="1" x14ac:dyDescent="0.2"/>
    <row r="1591" s="23" customFormat="1" x14ac:dyDescent="0.2"/>
    <row r="1592" s="23" customFormat="1" x14ac:dyDescent="0.2"/>
    <row r="1593" s="23" customFormat="1" x14ac:dyDescent="0.2"/>
    <row r="1594" s="23" customFormat="1" x14ac:dyDescent="0.2"/>
    <row r="1595" s="23" customFormat="1" x14ac:dyDescent="0.2"/>
    <row r="1596" s="23" customFormat="1" x14ac:dyDescent="0.2"/>
    <row r="1597" s="23" customFormat="1" x14ac:dyDescent="0.2"/>
    <row r="1598" s="23" customFormat="1" x14ac:dyDescent="0.2"/>
    <row r="1599" s="23" customFormat="1" x14ac:dyDescent="0.2"/>
    <row r="1600" s="23" customFormat="1" x14ac:dyDescent="0.2"/>
    <row r="1601" s="23" customFormat="1" x14ac:dyDescent="0.2"/>
    <row r="1602" s="23" customFormat="1" x14ac:dyDescent="0.2"/>
    <row r="1603" s="23" customFormat="1" x14ac:dyDescent="0.2"/>
    <row r="1604" s="23" customFormat="1" x14ac:dyDescent="0.2"/>
    <row r="1605" s="23" customFormat="1" x14ac:dyDescent="0.2"/>
    <row r="1606" s="23" customFormat="1" x14ac:dyDescent="0.2"/>
    <row r="1607" s="23" customFormat="1" x14ac:dyDescent="0.2"/>
    <row r="1608" s="23" customFormat="1" x14ac:dyDescent="0.2"/>
    <row r="1609" s="23" customFormat="1" x14ac:dyDescent="0.2"/>
    <row r="1610" s="23" customFormat="1" x14ac:dyDescent="0.2"/>
    <row r="1611" s="23" customFormat="1" x14ac:dyDescent="0.2"/>
    <row r="1612" s="23" customFormat="1" x14ac:dyDescent="0.2"/>
    <row r="1613" s="23" customFormat="1" x14ac:dyDescent="0.2"/>
    <row r="1614" s="23" customFormat="1" x14ac:dyDescent="0.2"/>
    <row r="1615" s="23" customFormat="1" x14ac:dyDescent="0.2"/>
    <row r="1616" s="23" customFormat="1" x14ac:dyDescent="0.2"/>
    <row r="1617" s="23" customFormat="1" x14ac:dyDescent="0.2"/>
    <row r="1618" s="23" customFormat="1" x14ac:dyDescent="0.2"/>
    <row r="1619" s="23" customFormat="1" x14ac:dyDescent="0.2"/>
    <row r="1620" s="23" customFormat="1" x14ac:dyDescent="0.2"/>
    <row r="1621" s="23" customFormat="1" x14ac:dyDescent="0.2"/>
    <row r="1622" s="23" customFormat="1" x14ac:dyDescent="0.2"/>
    <row r="1623" s="23" customFormat="1" x14ac:dyDescent="0.2"/>
    <row r="1624" s="23" customFormat="1" x14ac:dyDescent="0.2"/>
    <row r="1625" s="23" customFormat="1" x14ac:dyDescent="0.2"/>
    <row r="1626" s="23" customFormat="1" x14ac:dyDescent="0.2"/>
    <row r="1627" s="23" customFormat="1" x14ac:dyDescent="0.2"/>
    <row r="1628" s="23" customFormat="1" x14ac:dyDescent="0.2"/>
    <row r="1629" s="23" customFormat="1" x14ac:dyDescent="0.2"/>
    <row r="1630" s="23" customFormat="1" x14ac:dyDescent="0.2"/>
    <row r="1631" s="23" customFormat="1" x14ac:dyDescent="0.2"/>
    <row r="1632" s="23" customFormat="1" x14ac:dyDescent="0.2"/>
    <row r="1633" s="23" customFormat="1" x14ac:dyDescent="0.2"/>
    <row r="1634" s="23" customFormat="1" x14ac:dyDescent="0.2"/>
    <row r="1635" s="23" customFormat="1" x14ac:dyDescent="0.2"/>
    <row r="1636" s="23" customFormat="1" x14ac:dyDescent="0.2"/>
    <row r="1637" s="23" customFormat="1" x14ac:dyDescent="0.2"/>
    <row r="1638" s="23" customFormat="1" x14ac:dyDescent="0.2"/>
    <row r="1639" s="23" customFormat="1" x14ac:dyDescent="0.2"/>
    <row r="1640" s="23" customFormat="1" x14ac:dyDescent="0.2"/>
    <row r="1641" s="23" customFormat="1" x14ac:dyDescent="0.2"/>
    <row r="1642" s="23" customFormat="1" x14ac:dyDescent="0.2"/>
    <row r="1643" s="23" customFormat="1" x14ac:dyDescent="0.2"/>
    <row r="1644" s="23" customFormat="1" x14ac:dyDescent="0.2"/>
    <row r="1645" s="23" customFormat="1" x14ac:dyDescent="0.2"/>
    <row r="1646" s="23" customFormat="1" x14ac:dyDescent="0.2"/>
    <row r="1647" s="23" customFormat="1" x14ac:dyDescent="0.2"/>
    <row r="1648" s="23" customFormat="1" x14ac:dyDescent="0.2"/>
    <row r="1649" s="23" customFormat="1" x14ac:dyDescent="0.2"/>
    <row r="1650" s="23" customFormat="1" x14ac:dyDescent="0.2"/>
    <row r="1651" s="23" customFormat="1" x14ac:dyDescent="0.2"/>
    <row r="1652" s="23" customFormat="1" x14ac:dyDescent="0.2"/>
    <row r="1653" s="23" customFormat="1" x14ac:dyDescent="0.2"/>
    <row r="1654" s="23" customFormat="1" x14ac:dyDescent="0.2"/>
    <row r="1655" s="23" customFormat="1" x14ac:dyDescent="0.2"/>
    <row r="1656" s="23" customFormat="1" x14ac:dyDescent="0.2"/>
    <row r="1657" s="23" customFormat="1" x14ac:dyDescent="0.2"/>
    <row r="1658" s="23" customFormat="1" x14ac:dyDescent="0.2"/>
    <row r="1659" s="23" customFormat="1" x14ac:dyDescent="0.2"/>
    <row r="1660" s="23" customFormat="1" x14ac:dyDescent="0.2"/>
    <row r="1661" s="23" customFormat="1" x14ac:dyDescent="0.2"/>
    <row r="1662" s="23" customFormat="1" x14ac:dyDescent="0.2"/>
    <row r="1663" s="23" customFormat="1" x14ac:dyDescent="0.2"/>
    <row r="1664" s="23" customFormat="1" x14ac:dyDescent="0.2"/>
    <row r="1665" s="23" customFormat="1" x14ac:dyDescent="0.2"/>
    <row r="1666" s="23" customFormat="1" x14ac:dyDescent="0.2"/>
    <row r="1667" s="23" customFormat="1" x14ac:dyDescent="0.2"/>
    <row r="1668" s="23" customFormat="1" x14ac:dyDescent="0.2"/>
    <row r="1669" s="23" customFormat="1" x14ac:dyDescent="0.2"/>
    <row r="1670" s="23" customFormat="1" x14ac:dyDescent="0.2"/>
    <row r="1671" s="23" customFormat="1" x14ac:dyDescent="0.2"/>
    <row r="1672" s="23" customFormat="1" x14ac:dyDescent="0.2"/>
    <row r="1673" s="23" customFormat="1" x14ac:dyDescent="0.2"/>
    <row r="1674" s="23" customFormat="1" x14ac:dyDescent="0.2"/>
    <row r="1675" s="23" customFormat="1" x14ac:dyDescent="0.2"/>
    <row r="1676" s="23" customFormat="1" x14ac:dyDescent="0.2"/>
    <row r="1677" s="23" customFormat="1" x14ac:dyDescent="0.2"/>
    <row r="1678" s="23" customFormat="1" x14ac:dyDescent="0.2"/>
    <row r="1679" s="23" customFormat="1" x14ac:dyDescent="0.2"/>
    <row r="1680" s="23" customFormat="1" x14ac:dyDescent="0.2"/>
    <row r="1681" s="23" customFormat="1" x14ac:dyDescent="0.2"/>
    <row r="1682" s="23" customFormat="1" x14ac:dyDescent="0.2"/>
    <row r="1683" s="23" customFormat="1" x14ac:dyDescent="0.2"/>
    <row r="1684" s="23" customFormat="1" x14ac:dyDescent="0.2"/>
    <row r="1685" s="23" customFormat="1" x14ac:dyDescent="0.2"/>
    <row r="1686" s="23" customFormat="1" x14ac:dyDescent="0.2"/>
    <row r="1687" s="23" customFormat="1" x14ac:dyDescent="0.2"/>
    <row r="1688" s="23" customFormat="1" x14ac:dyDescent="0.2"/>
    <row r="1689" s="23" customFormat="1" x14ac:dyDescent="0.2"/>
    <row r="1690" s="23" customFormat="1" x14ac:dyDescent="0.2"/>
    <row r="1691" s="23" customFormat="1" x14ac:dyDescent="0.2"/>
    <row r="1692" s="23" customFormat="1" x14ac:dyDescent="0.2"/>
    <row r="1693" s="23" customFormat="1" x14ac:dyDescent="0.2"/>
    <row r="1694" s="23" customFormat="1" x14ac:dyDescent="0.2"/>
    <row r="1695" s="23" customFormat="1" x14ac:dyDescent="0.2"/>
    <row r="1696" s="23" customFormat="1" x14ac:dyDescent="0.2"/>
    <row r="1697" s="23" customFormat="1" x14ac:dyDescent="0.2"/>
    <row r="1698" s="23" customFormat="1" x14ac:dyDescent="0.2"/>
    <row r="1699" s="23" customFormat="1" x14ac:dyDescent="0.2"/>
    <row r="1700" s="23" customFormat="1" x14ac:dyDescent="0.2"/>
    <row r="1701" s="23" customFormat="1" x14ac:dyDescent="0.2"/>
    <row r="1702" s="23" customFormat="1" x14ac:dyDescent="0.2"/>
    <row r="1703" s="23" customFormat="1" x14ac:dyDescent="0.2"/>
    <row r="1704" s="23" customFormat="1" x14ac:dyDescent="0.2"/>
    <row r="1705" s="23" customFormat="1" x14ac:dyDescent="0.2"/>
    <row r="1706" s="23" customFormat="1" x14ac:dyDescent="0.2"/>
    <row r="1707" s="23" customFormat="1" x14ac:dyDescent="0.2"/>
    <row r="1708" s="23" customFormat="1" x14ac:dyDescent="0.2"/>
    <row r="1709" s="23" customFormat="1" x14ac:dyDescent="0.2"/>
    <row r="1710" s="23" customFormat="1" x14ac:dyDescent="0.2"/>
    <row r="1711" s="23" customFormat="1" x14ac:dyDescent="0.2"/>
    <row r="1712" s="23" customFormat="1" x14ac:dyDescent="0.2"/>
    <row r="1713" s="23" customFormat="1" x14ac:dyDescent="0.2"/>
    <row r="1714" s="23" customFormat="1" x14ac:dyDescent="0.2"/>
    <row r="1715" s="23" customFormat="1" x14ac:dyDescent="0.2"/>
    <row r="1716" s="23" customFormat="1" x14ac:dyDescent="0.2"/>
    <row r="1717" s="23" customFormat="1" x14ac:dyDescent="0.2"/>
    <row r="1718" s="23" customFormat="1" x14ac:dyDescent="0.2"/>
    <row r="1719" s="23" customFormat="1" x14ac:dyDescent="0.2"/>
    <row r="1720" s="23" customFormat="1" x14ac:dyDescent="0.2"/>
    <row r="1721" s="23" customFormat="1" x14ac:dyDescent="0.2"/>
    <row r="1722" s="23" customFormat="1" x14ac:dyDescent="0.2"/>
    <row r="1723" s="23" customFormat="1" x14ac:dyDescent="0.2"/>
    <row r="1724" s="23" customFormat="1" x14ac:dyDescent="0.2"/>
    <row r="1725" s="23" customFormat="1" x14ac:dyDescent="0.2"/>
    <row r="1726" s="23" customFormat="1" x14ac:dyDescent="0.2"/>
    <row r="1727" s="23" customFormat="1" x14ac:dyDescent="0.2"/>
    <row r="1728" s="23" customFormat="1" x14ac:dyDescent="0.2"/>
    <row r="1729" s="23" customFormat="1" x14ac:dyDescent="0.2"/>
    <row r="1730" s="23" customFormat="1" x14ac:dyDescent="0.2"/>
    <row r="1731" s="23" customFormat="1" x14ac:dyDescent="0.2"/>
    <row r="1732" s="23" customFormat="1" x14ac:dyDescent="0.2"/>
    <row r="1733" s="23" customFormat="1" x14ac:dyDescent="0.2"/>
    <row r="1734" s="23" customFormat="1" x14ac:dyDescent="0.2"/>
    <row r="1735" s="23" customFormat="1" x14ac:dyDescent="0.2"/>
    <row r="1736" s="23" customFormat="1" x14ac:dyDescent="0.2"/>
    <row r="1737" s="23" customFormat="1" x14ac:dyDescent="0.2"/>
    <row r="1738" s="23" customFormat="1" x14ac:dyDescent="0.2"/>
    <row r="1739" s="23" customFormat="1" x14ac:dyDescent="0.2"/>
    <row r="1740" s="23" customFormat="1" x14ac:dyDescent="0.2"/>
    <row r="1741" s="23" customFormat="1" x14ac:dyDescent="0.2"/>
    <row r="1742" s="23" customFormat="1" x14ac:dyDescent="0.2"/>
    <row r="1743" s="23" customFormat="1" x14ac:dyDescent="0.2"/>
    <row r="1744" s="23" customFormat="1" x14ac:dyDescent="0.2"/>
    <row r="1745" s="23" customFormat="1" x14ac:dyDescent="0.2"/>
    <row r="1746" s="23" customFormat="1" x14ac:dyDescent="0.2"/>
    <row r="1747" s="23" customFormat="1" x14ac:dyDescent="0.2"/>
    <row r="1748" s="23" customFormat="1" x14ac:dyDescent="0.2"/>
    <row r="1749" s="23" customFormat="1" x14ac:dyDescent="0.2"/>
    <row r="1750" s="23" customFormat="1" x14ac:dyDescent="0.2"/>
    <row r="1751" s="23" customFormat="1" x14ac:dyDescent="0.2"/>
    <row r="1752" s="23" customFormat="1" x14ac:dyDescent="0.2"/>
    <row r="1753" s="23" customFormat="1" x14ac:dyDescent="0.2"/>
    <row r="1754" s="23" customFormat="1" x14ac:dyDescent="0.2"/>
    <row r="1755" s="23" customFormat="1" x14ac:dyDescent="0.2"/>
    <row r="1756" s="23" customFormat="1" x14ac:dyDescent="0.2"/>
    <row r="1757" s="23" customFormat="1" x14ac:dyDescent="0.2"/>
    <row r="1758" s="23" customFormat="1" x14ac:dyDescent="0.2"/>
    <row r="1759" s="23" customFormat="1" x14ac:dyDescent="0.2"/>
    <row r="1760" s="23" customFormat="1" x14ac:dyDescent="0.2"/>
    <row r="1761" s="23" customFormat="1" x14ac:dyDescent="0.2"/>
    <row r="1762" s="23" customFormat="1" x14ac:dyDescent="0.2"/>
    <row r="1763" s="23" customFormat="1" x14ac:dyDescent="0.2"/>
    <row r="1764" s="23" customFormat="1" x14ac:dyDescent="0.2"/>
    <row r="1765" s="23" customFormat="1" x14ac:dyDescent="0.2"/>
    <row r="1766" s="23" customFormat="1" x14ac:dyDescent="0.2"/>
    <row r="1767" s="23" customFormat="1" x14ac:dyDescent="0.2"/>
    <row r="1768" s="23" customFormat="1" x14ac:dyDescent="0.2"/>
    <row r="1769" s="23" customFormat="1" x14ac:dyDescent="0.2"/>
    <row r="1770" s="23" customFormat="1" x14ac:dyDescent="0.2"/>
    <row r="1771" s="23" customFormat="1" x14ac:dyDescent="0.2"/>
    <row r="1772" s="23" customFormat="1" x14ac:dyDescent="0.2"/>
    <row r="1773" s="23" customFormat="1" x14ac:dyDescent="0.2"/>
    <row r="1774" s="23" customFormat="1" x14ac:dyDescent="0.2"/>
    <row r="1775" s="23" customFormat="1" x14ac:dyDescent="0.2"/>
    <row r="1776" s="23" customFormat="1" x14ac:dyDescent="0.2"/>
    <row r="1777" s="23" customFormat="1" x14ac:dyDescent="0.2"/>
    <row r="1778" s="23" customFormat="1" x14ac:dyDescent="0.2"/>
    <row r="1779" s="23" customFormat="1" x14ac:dyDescent="0.2"/>
    <row r="1780" s="23" customFormat="1" x14ac:dyDescent="0.2"/>
    <row r="1781" s="23" customFormat="1" x14ac:dyDescent="0.2"/>
    <row r="1782" s="23" customFormat="1" x14ac:dyDescent="0.2"/>
    <row r="1783" s="23" customFormat="1" x14ac:dyDescent="0.2"/>
    <row r="1784" s="23" customFormat="1" x14ac:dyDescent="0.2"/>
    <row r="1785" s="23" customFormat="1" x14ac:dyDescent="0.2"/>
    <row r="1786" s="23" customFormat="1" x14ac:dyDescent="0.2"/>
    <row r="1787" s="23" customFormat="1" x14ac:dyDescent="0.2"/>
    <row r="1788" s="23" customFormat="1" x14ac:dyDescent="0.2"/>
    <row r="1789" s="23" customFormat="1" x14ac:dyDescent="0.2"/>
    <row r="1790" s="23" customFormat="1" x14ac:dyDescent="0.2"/>
    <row r="1791" s="23" customFormat="1" x14ac:dyDescent="0.2"/>
    <row r="1792" s="23" customFormat="1" x14ac:dyDescent="0.2"/>
    <row r="1793" s="23" customFormat="1" x14ac:dyDescent="0.2"/>
    <row r="1794" s="23" customFormat="1" x14ac:dyDescent="0.2"/>
    <row r="1795" s="23" customFormat="1" x14ac:dyDescent="0.2"/>
    <row r="1796" s="23" customFormat="1" x14ac:dyDescent="0.2"/>
    <row r="1797" s="23" customFormat="1" x14ac:dyDescent="0.2"/>
    <row r="1798" s="23" customFormat="1" x14ac:dyDescent="0.2"/>
    <row r="1799" s="23" customFormat="1" x14ac:dyDescent="0.2"/>
    <row r="1800" s="23" customFormat="1" x14ac:dyDescent="0.2"/>
    <row r="1801" s="23" customFormat="1" x14ac:dyDescent="0.2"/>
    <row r="1802" s="23" customFormat="1" x14ac:dyDescent="0.2"/>
    <row r="1803" s="23" customFormat="1" x14ac:dyDescent="0.2"/>
    <row r="1804" s="23" customFormat="1" x14ac:dyDescent="0.2"/>
    <row r="1805" s="23" customFormat="1" x14ac:dyDescent="0.2"/>
    <row r="1806" s="23" customFormat="1" x14ac:dyDescent="0.2"/>
    <row r="1807" s="23" customFormat="1" x14ac:dyDescent="0.2"/>
    <row r="1808" s="23" customFormat="1" x14ac:dyDescent="0.2"/>
    <row r="1809" s="23" customFormat="1" x14ac:dyDescent="0.2"/>
    <row r="1810" s="23" customFormat="1" x14ac:dyDescent="0.2"/>
    <row r="1811" s="23" customFormat="1" x14ac:dyDescent="0.2"/>
    <row r="1812" s="23" customFormat="1" x14ac:dyDescent="0.2"/>
    <row r="1813" s="23" customFormat="1" x14ac:dyDescent="0.2"/>
    <row r="1814" s="23" customFormat="1" x14ac:dyDescent="0.2"/>
    <row r="1815" s="23" customFormat="1" x14ac:dyDescent="0.2"/>
    <row r="1816" s="23" customFormat="1" x14ac:dyDescent="0.2"/>
    <row r="1817" s="23" customFormat="1" x14ac:dyDescent="0.2"/>
    <row r="1818" s="23" customFormat="1" x14ac:dyDescent="0.2"/>
    <row r="1819" s="23" customFormat="1" x14ac:dyDescent="0.2"/>
    <row r="1820" s="23" customFormat="1" x14ac:dyDescent="0.2"/>
    <row r="1821" s="23" customFormat="1" x14ac:dyDescent="0.2"/>
    <row r="1822" s="23" customFormat="1" x14ac:dyDescent="0.2"/>
    <row r="1823" s="23" customFormat="1" x14ac:dyDescent="0.2"/>
    <row r="1824" s="23" customFormat="1" x14ac:dyDescent="0.2"/>
    <row r="1825" s="23" customFormat="1" x14ac:dyDescent="0.2"/>
    <row r="1826" s="23" customFormat="1" x14ac:dyDescent="0.2"/>
    <row r="1827" s="23" customFormat="1" x14ac:dyDescent="0.2"/>
    <row r="1828" s="23" customFormat="1" x14ac:dyDescent="0.2"/>
    <row r="1829" s="23" customFormat="1" x14ac:dyDescent="0.2"/>
    <row r="1830" s="23" customFormat="1" x14ac:dyDescent="0.2"/>
    <row r="1831" s="23" customFormat="1" x14ac:dyDescent="0.2"/>
    <row r="1832" s="23" customFormat="1" x14ac:dyDescent="0.2"/>
    <row r="1833" s="23" customFormat="1" x14ac:dyDescent="0.2"/>
    <row r="1834" s="23" customFormat="1" x14ac:dyDescent="0.2"/>
    <row r="1835" s="23" customFormat="1" x14ac:dyDescent="0.2"/>
    <row r="1836" s="23" customFormat="1" x14ac:dyDescent="0.2"/>
    <row r="1837" s="23" customFormat="1" x14ac:dyDescent="0.2"/>
    <row r="1838" s="23" customFormat="1" x14ac:dyDescent="0.2"/>
    <row r="1839" s="23" customFormat="1" x14ac:dyDescent="0.2"/>
    <row r="1840" s="23" customFormat="1" x14ac:dyDescent="0.2"/>
    <row r="1841" s="23" customFormat="1" x14ac:dyDescent="0.2"/>
    <row r="1842" s="23" customFormat="1" x14ac:dyDescent="0.2"/>
    <row r="1843" s="23" customFormat="1" x14ac:dyDescent="0.2"/>
    <row r="1844" s="23" customFormat="1" x14ac:dyDescent="0.2"/>
    <row r="1845" s="23" customFormat="1" x14ac:dyDescent="0.2"/>
    <row r="1846" s="23" customFormat="1" x14ac:dyDescent="0.2"/>
    <row r="1847" s="23" customFormat="1" x14ac:dyDescent="0.2"/>
    <row r="1848" s="23" customFormat="1" x14ac:dyDescent="0.2"/>
    <row r="1849" s="23" customFormat="1" x14ac:dyDescent="0.2"/>
    <row r="1850" s="23" customFormat="1" x14ac:dyDescent="0.2"/>
    <row r="1851" s="23" customFormat="1" x14ac:dyDescent="0.2"/>
    <row r="1852" s="23" customFormat="1" x14ac:dyDescent="0.2"/>
    <row r="1853" s="23" customFormat="1" x14ac:dyDescent="0.2"/>
    <row r="1854" s="23" customFormat="1" x14ac:dyDescent="0.2"/>
    <row r="1855" s="23" customFormat="1" x14ac:dyDescent="0.2"/>
    <row r="1856" s="23" customFormat="1" x14ac:dyDescent="0.2"/>
    <row r="1857" s="23" customFormat="1" x14ac:dyDescent="0.2"/>
    <row r="1858" s="23" customFormat="1" x14ac:dyDescent="0.2"/>
    <row r="1859" s="23" customFormat="1" x14ac:dyDescent="0.2"/>
    <row r="1860" s="23" customFormat="1" x14ac:dyDescent="0.2"/>
    <row r="1861" s="23" customFormat="1" x14ac:dyDescent="0.2"/>
    <row r="1862" s="23" customFormat="1" x14ac:dyDescent="0.2"/>
    <row r="1863" s="23" customFormat="1" x14ac:dyDescent="0.2"/>
    <row r="1864" s="23" customFormat="1" x14ac:dyDescent="0.2"/>
    <row r="1865" s="23" customFormat="1" x14ac:dyDescent="0.2"/>
    <row r="1866" s="23" customFormat="1" x14ac:dyDescent="0.2"/>
    <row r="1867" s="23" customFormat="1" x14ac:dyDescent="0.2"/>
    <row r="1868" s="23" customFormat="1" x14ac:dyDescent="0.2"/>
    <row r="1869" s="23" customFormat="1" x14ac:dyDescent="0.2"/>
    <row r="1870" s="23" customFormat="1" x14ac:dyDescent="0.2"/>
    <row r="1871" s="23" customFormat="1" x14ac:dyDescent="0.2"/>
    <row r="1872" s="23" customFormat="1" x14ac:dyDescent="0.2"/>
    <row r="1873" s="23" customFormat="1" x14ac:dyDescent="0.2"/>
    <row r="1874" s="23" customFormat="1" x14ac:dyDescent="0.2"/>
    <row r="1875" s="23" customFormat="1" x14ac:dyDescent="0.2"/>
    <row r="1876" s="23" customFormat="1" x14ac:dyDescent="0.2"/>
    <row r="1877" s="23" customFormat="1" x14ac:dyDescent="0.2"/>
    <row r="1878" s="23" customFormat="1" x14ac:dyDescent="0.2"/>
    <row r="1879" s="23" customFormat="1" x14ac:dyDescent="0.2"/>
    <row r="1880" s="23" customFormat="1" x14ac:dyDescent="0.2"/>
    <row r="1881" s="23" customFormat="1" x14ac:dyDescent="0.2"/>
    <row r="1882" s="23" customFormat="1" x14ac:dyDescent="0.2"/>
    <row r="1883" s="23" customFormat="1" x14ac:dyDescent="0.2"/>
    <row r="1884" s="23" customFormat="1" x14ac:dyDescent="0.2"/>
    <row r="1885" s="23" customFormat="1" x14ac:dyDescent="0.2"/>
    <row r="1886" s="23" customFormat="1" x14ac:dyDescent="0.2"/>
    <row r="1887" s="23" customFormat="1" x14ac:dyDescent="0.2"/>
    <row r="1888" s="23" customFormat="1" x14ac:dyDescent="0.2"/>
    <row r="1889" s="23" customFormat="1" x14ac:dyDescent="0.2"/>
    <row r="1890" s="23" customFormat="1" x14ac:dyDescent="0.2"/>
    <row r="1891" s="23" customFormat="1" x14ac:dyDescent="0.2"/>
    <row r="1892" s="23" customFormat="1" x14ac:dyDescent="0.2"/>
    <row r="1893" s="23" customFormat="1" x14ac:dyDescent="0.2"/>
    <row r="1894" s="23" customFormat="1" x14ac:dyDescent="0.2"/>
    <row r="1895" s="23" customFormat="1" x14ac:dyDescent="0.2"/>
    <row r="1896" s="23" customFormat="1" x14ac:dyDescent="0.2"/>
    <row r="1897" s="23" customFormat="1" x14ac:dyDescent="0.2"/>
    <row r="1898" s="23" customFormat="1" x14ac:dyDescent="0.2"/>
    <row r="1899" s="23" customFormat="1" x14ac:dyDescent="0.2"/>
    <row r="1900" s="23" customFormat="1" x14ac:dyDescent="0.2"/>
    <row r="1901" s="23" customFormat="1" x14ac:dyDescent="0.2"/>
    <row r="1902" s="23" customFormat="1" x14ac:dyDescent="0.2"/>
    <row r="1903" s="23" customFormat="1" x14ac:dyDescent="0.2"/>
    <row r="1904" s="23" customFormat="1" x14ac:dyDescent="0.2"/>
    <row r="1905" s="23" customFormat="1" x14ac:dyDescent="0.2"/>
    <row r="1906" s="23" customFormat="1" x14ac:dyDescent="0.2"/>
    <row r="1907" s="23" customFormat="1" x14ac:dyDescent="0.2"/>
    <row r="1908" s="23" customFormat="1" x14ac:dyDescent="0.2"/>
    <row r="1909" s="23" customFormat="1" x14ac:dyDescent="0.2"/>
    <row r="1910" s="23" customFormat="1" x14ac:dyDescent="0.2"/>
    <row r="1911" s="23" customFormat="1" x14ac:dyDescent="0.2"/>
    <row r="1912" s="23" customFormat="1" x14ac:dyDescent="0.2"/>
    <row r="1913" s="23" customFormat="1" x14ac:dyDescent="0.2"/>
    <row r="1914" s="23" customFormat="1" x14ac:dyDescent="0.2"/>
    <row r="1915" s="23" customFormat="1" x14ac:dyDescent="0.2"/>
    <row r="1916" s="23" customFormat="1" x14ac:dyDescent="0.2"/>
    <row r="1917" s="23" customFormat="1" x14ac:dyDescent="0.2"/>
    <row r="1918" s="23" customFormat="1" x14ac:dyDescent="0.2"/>
    <row r="1919" s="23" customFormat="1" x14ac:dyDescent="0.2"/>
    <row r="1920" s="23" customFormat="1" x14ac:dyDescent="0.2"/>
    <row r="1921" s="23" customFormat="1" x14ac:dyDescent="0.2"/>
    <row r="1922" s="23" customFormat="1" x14ac:dyDescent="0.2"/>
    <row r="1923" s="23" customFormat="1" x14ac:dyDescent="0.2"/>
    <row r="1924" s="23" customFormat="1" x14ac:dyDescent="0.2"/>
    <row r="1925" s="23" customFormat="1" x14ac:dyDescent="0.2"/>
    <row r="1926" s="23" customFormat="1" x14ac:dyDescent="0.2"/>
    <row r="1927" s="23" customFormat="1" x14ac:dyDescent="0.2"/>
    <row r="1928" s="23" customFormat="1" x14ac:dyDescent="0.2"/>
    <row r="1929" s="23" customFormat="1" x14ac:dyDescent="0.2"/>
    <row r="1930" s="23" customFormat="1" x14ac:dyDescent="0.2"/>
    <row r="1931" s="23" customFormat="1" x14ac:dyDescent="0.2"/>
    <row r="1932" s="23" customFormat="1" x14ac:dyDescent="0.2"/>
    <row r="1933" s="23" customFormat="1" x14ac:dyDescent="0.2"/>
    <row r="1934" s="23" customFormat="1" x14ac:dyDescent="0.2"/>
    <row r="1935" s="23" customFormat="1" x14ac:dyDescent="0.2"/>
    <row r="1936" s="23" customFormat="1" x14ac:dyDescent="0.2"/>
    <row r="1937" s="23" customFormat="1" x14ac:dyDescent="0.2"/>
    <row r="1938" s="23" customFormat="1" x14ac:dyDescent="0.2"/>
    <row r="1939" s="23" customFormat="1" x14ac:dyDescent="0.2"/>
    <row r="1940" s="23" customFormat="1" x14ac:dyDescent="0.2"/>
    <row r="1941" s="23" customFormat="1" x14ac:dyDescent="0.2"/>
    <row r="1942" s="23" customFormat="1" x14ac:dyDescent="0.2"/>
    <row r="1943" s="23" customFormat="1" x14ac:dyDescent="0.2"/>
    <row r="1944" s="23" customFormat="1" x14ac:dyDescent="0.2"/>
    <row r="1945" s="23" customFormat="1" x14ac:dyDescent="0.2"/>
    <row r="1946" s="23" customFormat="1" x14ac:dyDescent="0.2"/>
    <row r="1947" s="23" customFormat="1" x14ac:dyDescent="0.2"/>
    <row r="1948" s="23" customFormat="1" x14ac:dyDescent="0.2"/>
    <row r="1949" s="23" customFormat="1" x14ac:dyDescent="0.2"/>
    <row r="1950" s="23" customFormat="1" x14ac:dyDescent="0.2"/>
    <row r="1951" s="23" customFormat="1" x14ac:dyDescent="0.2"/>
    <row r="1952" s="23" customFormat="1" x14ac:dyDescent="0.2"/>
    <row r="1953" s="23" customFormat="1" x14ac:dyDescent="0.2"/>
    <row r="1954" s="23" customFormat="1" x14ac:dyDescent="0.2"/>
    <row r="1955" s="23" customFormat="1" x14ac:dyDescent="0.2"/>
    <row r="1956" s="23" customFormat="1" x14ac:dyDescent="0.2"/>
    <row r="1957" s="23" customFormat="1" x14ac:dyDescent="0.2"/>
    <row r="1958" s="23" customFormat="1" x14ac:dyDescent="0.2"/>
    <row r="1959" s="23" customFormat="1" x14ac:dyDescent="0.2"/>
    <row r="1960" s="23" customFormat="1" x14ac:dyDescent="0.2"/>
    <row r="1961" s="23" customFormat="1" x14ac:dyDescent="0.2"/>
    <row r="1962" s="23" customFormat="1" x14ac:dyDescent="0.2"/>
    <row r="1963" s="23" customFormat="1" x14ac:dyDescent="0.2"/>
    <row r="1964" s="23" customFormat="1" x14ac:dyDescent="0.2"/>
    <row r="1965" s="23" customFormat="1" x14ac:dyDescent="0.2"/>
    <row r="1966" s="23" customFormat="1" x14ac:dyDescent="0.2"/>
    <row r="1967" s="23" customFormat="1" x14ac:dyDescent="0.2"/>
    <row r="1968" s="23" customFormat="1" x14ac:dyDescent="0.2"/>
    <row r="1969" s="23" customFormat="1" x14ac:dyDescent="0.2"/>
    <row r="1970" s="23" customFormat="1" x14ac:dyDescent="0.2"/>
    <row r="1971" s="23" customFormat="1" x14ac:dyDescent="0.2"/>
    <row r="1972" s="23" customFormat="1" x14ac:dyDescent="0.2"/>
    <row r="1973" s="23" customFormat="1" x14ac:dyDescent="0.2"/>
    <row r="1974" s="23" customFormat="1" x14ac:dyDescent="0.2"/>
    <row r="1975" s="23" customFormat="1" x14ac:dyDescent="0.2"/>
    <row r="1976" s="23" customFormat="1" x14ac:dyDescent="0.2"/>
    <row r="1977" s="23" customFormat="1" x14ac:dyDescent="0.2"/>
    <row r="1978" s="23" customFormat="1" x14ac:dyDescent="0.2"/>
    <row r="1979" s="23" customFormat="1" x14ac:dyDescent="0.2"/>
    <row r="1980" s="23" customFormat="1" x14ac:dyDescent="0.2"/>
    <row r="1981" s="23" customFormat="1" x14ac:dyDescent="0.2"/>
    <row r="1982" s="23" customFormat="1" x14ac:dyDescent="0.2"/>
    <row r="1983" s="23" customFormat="1" x14ac:dyDescent="0.2"/>
    <row r="1984" s="23" customFormat="1" x14ac:dyDescent="0.2"/>
    <row r="1985" s="23" customFormat="1" x14ac:dyDescent="0.2"/>
    <row r="1986" s="23" customFormat="1" x14ac:dyDescent="0.2"/>
    <row r="1987" s="23" customFormat="1" x14ac:dyDescent="0.2"/>
    <row r="1988" s="23" customFormat="1" x14ac:dyDescent="0.2"/>
    <row r="1989" s="23" customFormat="1" x14ac:dyDescent="0.2"/>
    <row r="1990" s="23" customFormat="1" x14ac:dyDescent="0.2"/>
    <row r="1991" s="23" customFormat="1" x14ac:dyDescent="0.2"/>
    <row r="1992" s="23" customFormat="1" x14ac:dyDescent="0.2"/>
    <row r="1993" s="23" customFormat="1" x14ac:dyDescent="0.2"/>
    <row r="1994" s="23" customFormat="1" x14ac:dyDescent="0.2"/>
    <row r="1995" s="23" customFormat="1" x14ac:dyDescent="0.2"/>
    <row r="1996" s="23" customFormat="1" x14ac:dyDescent="0.2"/>
    <row r="1997" s="23" customFormat="1" x14ac:dyDescent="0.2"/>
    <row r="1998" s="23" customFormat="1" x14ac:dyDescent="0.2"/>
    <row r="1999" s="23" customFormat="1" x14ac:dyDescent="0.2"/>
    <row r="2000" s="23" customFormat="1" x14ac:dyDescent="0.2"/>
    <row r="2001" s="23" customFormat="1" x14ac:dyDescent="0.2"/>
    <row r="2002" s="23" customFormat="1" x14ac:dyDescent="0.2"/>
    <row r="2003" s="23" customFormat="1" x14ac:dyDescent="0.2"/>
    <row r="2004" s="23" customFormat="1" x14ac:dyDescent="0.2"/>
    <row r="2005" s="23" customFormat="1" x14ac:dyDescent="0.2"/>
    <row r="2006" s="23" customFormat="1" x14ac:dyDescent="0.2"/>
    <row r="2007" s="23" customFormat="1" x14ac:dyDescent="0.2"/>
    <row r="2008" s="23" customFormat="1" x14ac:dyDescent="0.2"/>
    <row r="2009" s="23" customFormat="1" x14ac:dyDescent="0.2"/>
    <row r="2010" s="23" customFormat="1" x14ac:dyDescent="0.2"/>
    <row r="2011" s="23" customFormat="1" x14ac:dyDescent="0.2"/>
    <row r="2012" s="23" customFormat="1" x14ac:dyDescent="0.2"/>
    <row r="2013" s="23" customFormat="1" x14ac:dyDescent="0.2"/>
    <row r="2014" s="23" customFormat="1" x14ac:dyDescent="0.2"/>
    <row r="2015" s="23" customFormat="1" x14ac:dyDescent="0.2"/>
    <row r="2016" s="23" customFormat="1" x14ac:dyDescent="0.2"/>
    <row r="2017" s="23" customFormat="1" x14ac:dyDescent="0.2"/>
    <row r="2018" s="23" customFormat="1" x14ac:dyDescent="0.2"/>
    <row r="2019" s="23" customFormat="1" x14ac:dyDescent="0.2"/>
    <row r="2020" s="23" customFormat="1" x14ac:dyDescent="0.2"/>
    <row r="2021" s="23" customFormat="1" x14ac:dyDescent="0.2"/>
    <row r="2022" s="23" customFormat="1" x14ac:dyDescent="0.2"/>
    <row r="2023" s="23" customFormat="1" x14ac:dyDescent="0.2"/>
    <row r="2024" s="23" customFormat="1" x14ac:dyDescent="0.2"/>
    <row r="2025" s="23" customFormat="1" x14ac:dyDescent="0.2"/>
    <row r="2026" s="23" customFormat="1" x14ac:dyDescent="0.2"/>
    <row r="2027" s="23" customFormat="1" x14ac:dyDescent="0.2"/>
    <row r="2028" s="23" customFormat="1" x14ac:dyDescent="0.2"/>
    <row r="2029" s="23" customFormat="1" x14ac:dyDescent="0.2"/>
    <row r="2030" s="23" customFormat="1" x14ac:dyDescent="0.2"/>
    <row r="2031" s="23" customFormat="1" x14ac:dyDescent="0.2"/>
    <row r="2032" s="23" customFormat="1" x14ac:dyDescent="0.2"/>
    <row r="2033" s="23" customFormat="1" x14ac:dyDescent="0.2"/>
    <row r="2034" s="23" customFormat="1" x14ac:dyDescent="0.2"/>
    <row r="2035" s="23" customFormat="1" x14ac:dyDescent="0.2"/>
    <row r="2036" s="23" customFormat="1" x14ac:dyDescent="0.2"/>
    <row r="2037" s="23" customFormat="1" x14ac:dyDescent="0.2"/>
    <row r="2038" s="23" customFormat="1" x14ac:dyDescent="0.2"/>
    <row r="2039" s="23" customFormat="1" x14ac:dyDescent="0.2"/>
    <row r="2040" s="23" customFormat="1" x14ac:dyDescent="0.2"/>
    <row r="2041" s="23" customFormat="1" x14ac:dyDescent="0.2"/>
    <row r="2042" s="23" customFormat="1" x14ac:dyDescent="0.2"/>
    <row r="2043" s="23" customFormat="1" x14ac:dyDescent="0.2"/>
    <row r="2044" s="23" customFormat="1" x14ac:dyDescent="0.2"/>
    <row r="2045" s="23" customFormat="1" x14ac:dyDescent="0.2"/>
    <row r="2046" s="23" customFormat="1" x14ac:dyDescent="0.2"/>
    <row r="2047" s="23" customFormat="1" x14ac:dyDescent="0.2"/>
    <row r="2048" s="23" customFormat="1" x14ac:dyDescent="0.2"/>
    <row r="2049" s="23" customFormat="1" x14ac:dyDescent="0.2"/>
    <row r="2050" s="23" customFormat="1" x14ac:dyDescent="0.2"/>
    <row r="2051" s="23" customFormat="1" x14ac:dyDescent="0.2"/>
    <row r="2052" s="23" customFormat="1" x14ac:dyDescent="0.2"/>
    <row r="2053" s="23" customFormat="1" x14ac:dyDescent="0.2"/>
    <row r="2054" s="23" customFormat="1" x14ac:dyDescent="0.2"/>
    <row r="2055" s="23" customFormat="1" x14ac:dyDescent="0.2"/>
    <row r="2056" s="23" customFormat="1" x14ac:dyDescent="0.2"/>
    <row r="2057" s="23" customFormat="1" x14ac:dyDescent="0.2"/>
    <row r="2058" s="23" customFormat="1" x14ac:dyDescent="0.2"/>
    <row r="2059" s="23" customFormat="1" x14ac:dyDescent="0.2"/>
    <row r="2060" s="23" customFormat="1" x14ac:dyDescent="0.2"/>
    <row r="2061" s="23" customFormat="1" x14ac:dyDescent="0.2"/>
    <row r="2062" s="23" customFormat="1" x14ac:dyDescent="0.2"/>
    <row r="2063" s="23" customFormat="1" x14ac:dyDescent="0.2"/>
    <row r="2064" s="23" customFormat="1" x14ac:dyDescent="0.2"/>
    <row r="2065" s="23" customFormat="1" x14ac:dyDescent="0.2"/>
    <row r="2066" s="23" customFormat="1" x14ac:dyDescent="0.2"/>
    <row r="2067" s="23" customFormat="1" x14ac:dyDescent="0.2"/>
    <row r="2068" s="23" customFormat="1" x14ac:dyDescent="0.2"/>
    <row r="2069" s="23" customFormat="1" x14ac:dyDescent="0.2"/>
    <row r="2070" s="23" customFormat="1" x14ac:dyDescent="0.2"/>
    <row r="2071" s="23" customFormat="1" x14ac:dyDescent="0.2"/>
    <row r="2072" s="23" customFormat="1" x14ac:dyDescent="0.2"/>
    <row r="2073" s="23" customFormat="1" x14ac:dyDescent="0.2"/>
    <row r="2074" s="23" customFormat="1" x14ac:dyDescent="0.2"/>
    <row r="2075" s="23" customFormat="1" x14ac:dyDescent="0.2"/>
    <row r="2076" s="23" customFormat="1" x14ac:dyDescent="0.2"/>
    <row r="2077" s="23" customFormat="1" x14ac:dyDescent="0.2"/>
    <row r="2078" s="23" customFormat="1" x14ac:dyDescent="0.2"/>
    <row r="2079" s="23" customFormat="1" x14ac:dyDescent="0.2"/>
    <row r="2080" s="23" customFormat="1" x14ac:dyDescent="0.2"/>
    <row r="2081" s="23" customFormat="1" x14ac:dyDescent="0.2"/>
    <row r="2082" s="23" customFormat="1" x14ac:dyDescent="0.2"/>
    <row r="2083" s="23" customFormat="1" x14ac:dyDescent="0.2"/>
    <row r="2084" s="23" customFormat="1" x14ac:dyDescent="0.2"/>
    <row r="2085" s="23" customFormat="1" x14ac:dyDescent="0.2"/>
    <row r="2086" s="23" customFormat="1" x14ac:dyDescent="0.2"/>
    <row r="2087" s="23" customFormat="1" x14ac:dyDescent="0.2"/>
    <row r="2088" s="23" customFormat="1" x14ac:dyDescent="0.2"/>
    <row r="2089" s="23" customFormat="1" x14ac:dyDescent="0.2"/>
    <row r="2090" s="23" customFormat="1" x14ac:dyDescent="0.2"/>
    <row r="2091" s="23" customFormat="1" x14ac:dyDescent="0.2"/>
    <row r="2092" s="23" customFormat="1" x14ac:dyDescent="0.2"/>
    <row r="2093" s="23" customFormat="1" x14ac:dyDescent="0.2"/>
    <row r="2094" s="23" customFormat="1" x14ac:dyDescent="0.2"/>
    <row r="2095" s="23" customFormat="1" x14ac:dyDescent="0.2"/>
    <row r="2096" s="23" customFormat="1" x14ac:dyDescent="0.2"/>
    <row r="2097" s="23" customFormat="1" x14ac:dyDescent="0.2"/>
    <row r="2098" s="23" customFormat="1" x14ac:dyDescent="0.2"/>
    <row r="2099" s="23" customFormat="1" x14ac:dyDescent="0.2"/>
    <row r="2100" s="23" customFormat="1" x14ac:dyDescent="0.2"/>
    <row r="2101" s="23" customFormat="1" x14ac:dyDescent="0.2"/>
    <row r="2102" s="23" customFormat="1" x14ac:dyDescent="0.2"/>
    <row r="2103" s="23" customFormat="1" x14ac:dyDescent="0.2"/>
    <row r="2104" s="23" customFormat="1" x14ac:dyDescent="0.2"/>
    <row r="2105" s="23" customFormat="1" x14ac:dyDescent="0.2"/>
    <row r="2106" s="23" customFormat="1" x14ac:dyDescent="0.2"/>
    <row r="2107" s="23" customFormat="1" x14ac:dyDescent="0.2"/>
    <row r="2108" s="23" customFormat="1" x14ac:dyDescent="0.2"/>
    <row r="2109" s="23" customFormat="1" x14ac:dyDescent="0.2"/>
    <row r="2110" s="23" customFormat="1" x14ac:dyDescent="0.2"/>
    <row r="2111" s="23" customFormat="1" x14ac:dyDescent="0.2"/>
    <row r="2112" s="23" customFormat="1" x14ac:dyDescent="0.2"/>
    <row r="2113" s="23" customFormat="1" x14ac:dyDescent="0.2"/>
    <row r="2114" s="23" customFormat="1" x14ac:dyDescent="0.2"/>
    <row r="2115" s="23" customFormat="1" x14ac:dyDescent="0.2"/>
    <row r="2116" s="23" customFormat="1" x14ac:dyDescent="0.2"/>
    <row r="2117" s="23" customFormat="1" x14ac:dyDescent="0.2"/>
    <row r="2118" s="23" customFormat="1" x14ac:dyDescent="0.2"/>
    <row r="2119" s="23" customFormat="1" x14ac:dyDescent="0.2"/>
    <row r="2120" s="23" customFormat="1" x14ac:dyDescent="0.2"/>
    <row r="2121" s="23" customFormat="1" x14ac:dyDescent="0.2"/>
    <row r="2122" s="23" customFormat="1" x14ac:dyDescent="0.2"/>
    <row r="2123" s="23" customFormat="1" x14ac:dyDescent="0.2"/>
    <row r="2124" s="23" customFormat="1" x14ac:dyDescent="0.2"/>
    <row r="2125" s="23" customFormat="1" x14ac:dyDescent="0.2"/>
    <row r="2126" s="23" customFormat="1" x14ac:dyDescent="0.2"/>
    <row r="2127" s="23" customFormat="1" x14ac:dyDescent="0.2"/>
    <row r="2128" s="23" customFormat="1" x14ac:dyDescent="0.2"/>
    <row r="2129" s="23" customFormat="1" x14ac:dyDescent="0.2"/>
    <row r="2130" s="23" customFormat="1" x14ac:dyDescent="0.2"/>
    <row r="2131" s="23" customFormat="1" x14ac:dyDescent="0.2"/>
    <row r="2132" s="23" customFormat="1" x14ac:dyDescent="0.2"/>
    <row r="2133" s="23" customFormat="1" x14ac:dyDescent="0.2"/>
    <row r="2134" s="23" customFormat="1" x14ac:dyDescent="0.2"/>
    <row r="2135" s="23" customFormat="1" x14ac:dyDescent="0.2"/>
    <row r="2136" s="23" customFormat="1" x14ac:dyDescent="0.2"/>
    <row r="2137" s="23" customFormat="1" x14ac:dyDescent="0.2"/>
    <row r="2138" s="23" customFormat="1" x14ac:dyDescent="0.2"/>
    <row r="2139" s="23" customFormat="1" x14ac:dyDescent="0.2"/>
    <row r="2140" s="23" customFormat="1" x14ac:dyDescent="0.2"/>
    <row r="2141" s="23" customFormat="1" x14ac:dyDescent="0.2"/>
    <row r="2142" s="23" customFormat="1" x14ac:dyDescent="0.2"/>
    <row r="2143" s="23" customFormat="1" x14ac:dyDescent="0.2"/>
    <row r="2144" s="23" customFormat="1" x14ac:dyDescent="0.2"/>
    <row r="2145" s="23" customFormat="1" x14ac:dyDescent="0.2"/>
    <row r="2146" s="23" customFormat="1" x14ac:dyDescent="0.2"/>
    <row r="2147" s="23" customFormat="1" x14ac:dyDescent="0.2"/>
    <row r="2148" s="23" customFormat="1" x14ac:dyDescent="0.2"/>
    <row r="2149" s="23" customFormat="1" x14ac:dyDescent="0.2"/>
    <row r="2150" s="23" customFormat="1" x14ac:dyDescent="0.2"/>
    <row r="2151" s="23" customFormat="1" x14ac:dyDescent="0.2"/>
    <row r="2152" s="23" customFormat="1" x14ac:dyDescent="0.2"/>
    <row r="2153" s="23" customFormat="1" x14ac:dyDescent="0.2"/>
    <row r="2154" s="23" customFormat="1" x14ac:dyDescent="0.2"/>
    <row r="2155" s="23" customFormat="1" x14ac:dyDescent="0.2"/>
    <row r="2156" s="23" customFormat="1" x14ac:dyDescent="0.2"/>
    <row r="2157" s="23" customFormat="1" x14ac:dyDescent="0.2"/>
    <row r="2158" s="23" customFormat="1" x14ac:dyDescent="0.2"/>
    <row r="2159" s="23" customFormat="1" x14ac:dyDescent="0.2"/>
    <row r="2160" s="23" customFormat="1" x14ac:dyDescent="0.2"/>
    <row r="2161" s="23" customFormat="1" x14ac:dyDescent="0.2"/>
    <row r="2162" s="23" customFormat="1" x14ac:dyDescent="0.2"/>
    <row r="2163" s="23" customFormat="1" x14ac:dyDescent="0.2"/>
    <row r="2164" s="23" customFormat="1" x14ac:dyDescent="0.2"/>
    <row r="2165" s="23" customFormat="1" x14ac:dyDescent="0.2"/>
    <row r="2166" s="23" customFormat="1" x14ac:dyDescent="0.2"/>
    <row r="2167" s="23" customFormat="1" x14ac:dyDescent="0.2"/>
    <row r="2168" s="23" customFormat="1" x14ac:dyDescent="0.2"/>
    <row r="2169" s="23" customFormat="1" x14ac:dyDescent="0.2"/>
    <row r="2170" s="23" customFormat="1" x14ac:dyDescent="0.2"/>
    <row r="2171" s="23" customFormat="1" x14ac:dyDescent="0.2"/>
    <row r="2172" s="23" customFormat="1" x14ac:dyDescent="0.2"/>
    <row r="2173" s="23" customFormat="1" x14ac:dyDescent="0.2"/>
    <row r="2174" s="23" customFormat="1" x14ac:dyDescent="0.2"/>
    <row r="2175" s="23" customFormat="1" x14ac:dyDescent="0.2"/>
    <row r="2176" s="23" customFormat="1" x14ac:dyDescent="0.2"/>
    <row r="2177" s="23" customFormat="1" x14ac:dyDescent="0.2"/>
    <row r="2178" s="23" customFormat="1" x14ac:dyDescent="0.2"/>
    <row r="2179" s="23" customFormat="1" x14ac:dyDescent="0.2"/>
    <row r="2180" s="23" customFormat="1" x14ac:dyDescent="0.2"/>
    <row r="2181" s="23" customFormat="1" x14ac:dyDescent="0.2"/>
    <row r="2182" s="23" customFormat="1" x14ac:dyDescent="0.2"/>
    <row r="2183" s="23" customFormat="1" x14ac:dyDescent="0.2"/>
    <row r="2184" s="23" customFormat="1" x14ac:dyDescent="0.2"/>
    <row r="2185" s="23" customFormat="1" x14ac:dyDescent="0.2"/>
    <row r="2186" s="23" customFormat="1" x14ac:dyDescent="0.2"/>
    <row r="2187" s="23" customFormat="1" x14ac:dyDescent="0.2"/>
    <row r="2188" s="23" customFormat="1" x14ac:dyDescent="0.2"/>
    <row r="2189" s="23" customFormat="1" x14ac:dyDescent="0.2"/>
    <row r="2190" s="23" customFormat="1" x14ac:dyDescent="0.2"/>
    <row r="2191" s="23" customFormat="1" x14ac:dyDescent="0.2"/>
    <row r="2192" s="23" customFormat="1" x14ac:dyDescent="0.2"/>
    <row r="2193" s="23" customFormat="1" x14ac:dyDescent="0.2"/>
    <row r="2194" s="23" customFormat="1" x14ac:dyDescent="0.2"/>
    <row r="2195" s="23" customFormat="1" x14ac:dyDescent="0.2"/>
    <row r="2196" s="23" customFormat="1" x14ac:dyDescent="0.2"/>
    <row r="2197" s="23" customFormat="1" x14ac:dyDescent="0.2"/>
    <row r="2198" s="23" customFormat="1" x14ac:dyDescent="0.2"/>
    <row r="2199" s="23" customFormat="1" x14ac:dyDescent="0.2"/>
    <row r="2200" s="23" customFormat="1" x14ac:dyDescent="0.2"/>
    <row r="2201" s="23" customFormat="1" x14ac:dyDescent="0.2"/>
    <row r="2202" s="23" customFormat="1" x14ac:dyDescent="0.2"/>
    <row r="2203" s="23" customFormat="1" x14ac:dyDescent="0.2"/>
    <row r="2204" s="23" customFormat="1" x14ac:dyDescent="0.2"/>
    <row r="2205" s="23" customFormat="1" x14ac:dyDescent="0.2"/>
    <row r="2206" s="23" customFormat="1" x14ac:dyDescent="0.2"/>
    <row r="2207" s="23" customFormat="1" x14ac:dyDescent="0.2"/>
    <row r="2208" s="23" customFormat="1" x14ac:dyDescent="0.2"/>
    <row r="2209" s="23" customFormat="1" x14ac:dyDescent="0.2"/>
    <row r="2210" s="23" customFormat="1" x14ac:dyDescent="0.2"/>
    <row r="2211" s="23" customFormat="1" x14ac:dyDescent="0.2"/>
    <row r="2212" s="23" customFormat="1" x14ac:dyDescent="0.2"/>
    <row r="2213" s="23" customFormat="1" x14ac:dyDescent="0.2"/>
    <row r="2214" s="23" customFormat="1" x14ac:dyDescent="0.2"/>
    <row r="2215" s="23" customFormat="1" x14ac:dyDescent="0.2"/>
    <row r="2216" s="23" customFormat="1" x14ac:dyDescent="0.2"/>
    <row r="2217" s="23" customFormat="1" x14ac:dyDescent="0.2"/>
    <row r="2218" s="23" customFormat="1" x14ac:dyDescent="0.2"/>
    <row r="2219" s="23" customFormat="1" x14ac:dyDescent="0.2"/>
    <row r="2220" s="23" customFormat="1" x14ac:dyDescent="0.2"/>
    <row r="2221" s="23" customFormat="1" x14ac:dyDescent="0.2"/>
    <row r="2222" s="23" customFormat="1" x14ac:dyDescent="0.2"/>
    <row r="2223" s="23" customFormat="1" x14ac:dyDescent="0.2"/>
    <row r="2224" s="23" customFormat="1" x14ac:dyDescent="0.2"/>
    <row r="2225" s="23" customFormat="1" x14ac:dyDescent="0.2"/>
    <row r="2226" s="23" customFormat="1" x14ac:dyDescent="0.2"/>
    <row r="2227" s="23" customFormat="1" x14ac:dyDescent="0.2"/>
    <row r="2228" s="23" customFormat="1" x14ac:dyDescent="0.2"/>
    <row r="2229" s="23" customFormat="1" x14ac:dyDescent="0.2"/>
    <row r="2230" s="23" customFormat="1" x14ac:dyDescent="0.2"/>
    <row r="2231" s="23" customFormat="1" x14ac:dyDescent="0.2"/>
    <row r="2232" s="23" customFormat="1" x14ac:dyDescent="0.2"/>
    <row r="2233" s="23" customFormat="1" x14ac:dyDescent="0.2"/>
    <row r="2234" s="23" customFormat="1" x14ac:dyDescent="0.2"/>
    <row r="2235" s="23" customFormat="1" x14ac:dyDescent="0.2"/>
    <row r="2236" s="23" customFormat="1" x14ac:dyDescent="0.2"/>
    <row r="2237" s="23" customFormat="1" x14ac:dyDescent="0.2"/>
    <row r="2238" s="23" customFormat="1" x14ac:dyDescent="0.2"/>
    <row r="2239" s="23" customFormat="1" x14ac:dyDescent="0.2"/>
    <row r="2240" s="23" customFormat="1" x14ac:dyDescent="0.2"/>
    <row r="2241" s="23" customFormat="1" x14ac:dyDescent="0.2"/>
    <row r="2242" s="23" customFormat="1" x14ac:dyDescent="0.2"/>
    <row r="2243" s="23" customFormat="1" x14ac:dyDescent="0.2"/>
    <row r="2244" s="23" customFormat="1" x14ac:dyDescent="0.2"/>
    <row r="2245" s="23" customFormat="1" x14ac:dyDescent="0.2"/>
    <row r="2246" s="23" customFormat="1" x14ac:dyDescent="0.2"/>
    <row r="2247" s="23" customFormat="1" x14ac:dyDescent="0.2"/>
    <row r="2248" s="23" customFormat="1" x14ac:dyDescent="0.2"/>
    <row r="2249" s="23" customFormat="1" x14ac:dyDescent="0.2"/>
    <row r="2250" s="23" customFormat="1" x14ac:dyDescent="0.2"/>
    <row r="2251" s="23" customFormat="1" x14ac:dyDescent="0.2"/>
    <row r="2252" s="23" customFormat="1" x14ac:dyDescent="0.2"/>
    <row r="2253" s="23" customFormat="1" x14ac:dyDescent="0.2"/>
    <row r="2254" s="23" customFormat="1" x14ac:dyDescent="0.2"/>
    <row r="2255" s="23" customFormat="1" x14ac:dyDescent="0.2"/>
    <row r="2256" s="23" customFormat="1" x14ac:dyDescent="0.2"/>
    <row r="2257" s="23" customFormat="1" x14ac:dyDescent="0.2"/>
    <row r="2258" s="23" customFormat="1" x14ac:dyDescent="0.2"/>
    <row r="2259" s="23" customFormat="1" x14ac:dyDescent="0.2"/>
    <row r="2260" s="23" customFormat="1" x14ac:dyDescent="0.2"/>
    <row r="2261" s="23" customFormat="1" x14ac:dyDescent="0.2"/>
    <row r="2262" s="23" customFormat="1" x14ac:dyDescent="0.2"/>
    <row r="2263" s="23" customFormat="1" x14ac:dyDescent="0.2"/>
    <row r="2264" s="23" customFormat="1" x14ac:dyDescent="0.2"/>
    <row r="2265" s="23" customFormat="1" x14ac:dyDescent="0.2"/>
    <row r="2266" s="23" customFormat="1" x14ac:dyDescent="0.2"/>
    <row r="2267" s="23" customFormat="1" x14ac:dyDescent="0.2"/>
    <row r="2268" s="23" customFormat="1" x14ac:dyDescent="0.2"/>
    <row r="2269" s="23" customFormat="1" x14ac:dyDescent="0.2"/>
    <row r="2270" s="23" customFormat="1" x14ac:dyDescent="0.2"/>
    <row r="2271" s="23" customFormat="1" x14ac:dyDescent="0.2"/>
    <row r="2272" s="23" customFormat="1" x14ac:dyDescent="0.2"/>
    <row r="2273" s="23" customFormat="1" x14ac:dyDescent="0.2"/>
    <row r="2274" s="23" customFormat="1" x14ac:dyDescent="0.2"/>
    <row r="2275" s="23" customFormat="1" x14ac:dyDescent="0.2"/>
    <row r="2276" s="23" customFormat="1" x14ac:dyDescent="0.2"/>
    <row r="2277" s="23" customFormat="1" x14ac:dyDescent="0.2"/>
    <row r="2278" s="23" customFormat="1" x14ac:dyDescent="0.2"/>
    <row r="2279" s="23" customFormat="1" x14ac:dyDescent="0.2"/>
    <row r="2280" s="23" customFormat="1" x14ac:dyDescent="0.2"/>
    <row r="2281" s="23" customFormat="1" x14ac:dyDescent="0.2"/>
    <row r="2282" s="23" customFormat="1" x14ac:dyDescent="0.2"/>
    <row r="2283" s="23" customFormat="1" x14ac:dyDescent="0.2"/>
    <row r="2284" s="23" customFormat="1" x14ac:dyDescent="0.2"/>
    <row r="2285" s="23" customFormat="1" x14ac:dyDescent="0.2"/>
    <row r="2286" s="23" customFormat="1" x14ac:dyDescent="0.2"/>
    <row r="2287" s="23" customFormat="1" x14ac:dyDescent="0.2"/>
    <row r="2288" s="23" customFormat="1" x14ac:dyDescent="0.2"/>
    <row r="2289" s="23" customFormat="1" x14ac:dyDescent="0.2"/>
    <row r="2290" s="23" customFormat="1" x14ac:dyDescent="0.2"/>
    <row r="2291" s="23" customFormat="1" x14ac:dyDescent="0.2"/>
    <row r="2292" s="23" customFormat="1" x14ac:dyDescent="0.2"/>
    <row r="2293" s="23" customFormat="1" x14ac:dyDescent="0.2"/>
    <row r="2294" s="23" customFormat="1" x14ac:dyDescent="0.2"/>
    <row r="2295" s="23" customFormat="1" x14ac:dyDescent="0.2"/>
    <row r="2296" s="23" customFormat="1" x14ac:dyDescent="0.2"/>
    <row r="2297" s="23" customFormat="1" x14ac:dyDescent="0.2"/>
    <row r="2298" s="23" customFormat="1" x14ac:dyDescent="0.2"/>
    <row r="2299" s="23" customFormat="1" x14ac:dyDescent="0.2"/>
    <row r="2300" s="23" customFormat="1" x14ac:dyDescent="0.2"/>
    <row r="2301" s="23" customFormat="1" x14ac:dyDescent="0.2"/>
    <row r="2302" s="23" customFormat="1" x14ac:dyDescent="0.2"/>
    <row r="2303" s="23" customFormat="1" x14ac:dyDescent="0.2"/>
    <row r="2304" s="23" customFormat="1" x14ac:dyDescent="0.2"/>
    <row r="2305" s="23" customFormat="1" x14ac:dyDescent="0.2"/>
    <row r="2306" s="23" customFormat="1" x14ac:dyDescent="0.2"/>
    <row r="2307" s="23" customFormat="1" x14ac:dyDescent="0.2"/>
    <row r="2308" s="23" customFormat="1" x14ac:dyDescent="0.2"/>
    <row r="2309" s="23" customFormat="1" x14ac:dyDescent="0.2"/>
    <row r="2310" s="23" customFormat="1" x14ac:dyDescent="0.2"/>
    <row r="2311" s="23" customFormat="1" x14ac:dyDescent="0.2"/>
    <row r="2312" s="23" customFormat="1" x14ac:dyDescent="0.2"/>
    <row r="2313" s="23" customFormat="1" x14ac:dyDescent="0.2"/>
    <row r="2314" s="23" customFormat="1" x14ac:dyDescent="0.2"/>
    <row r="2315" s="23" customFormat="1" x14ac:dyDescent="0.2"/>
    <row r="2316" s="23" customFormat="1" x14ac:dyDescent="0.2"/>
    <row r="2317" s="23" customFormat="1" x14ac:dyDescent="0.2"/>
    <row r="2318" s="23" customFormat="1" x14ac:dyDescent="0.2"/>
    <row r="2319" s="23" customFormat="1" x14ac:dyDescent="0.2"/>
    <row r="2320" s="23" customFormat="1" x14ac:dyDescent="0.2"/>
    <row r="2321" s="23" customFormat="1" x14ac:dyDescent="0.2"/>
    <row r="2322" s="23" customFormat="1" x14ac:dyDescent="0.2"/>
    <row r="2323" s="23" customFormat="1" x14ac:dyDescent="0.2"/>
    <row r="2324" s="23" customFormat="1" x14ac:dyDescent="0.2"/>
    <row r="2325" s="23" customFormat="1" x14ac:dyDescent="0.2"/>
    <row r="2326" s="23" customFormat="1" x14ac:dyDescent="0.2"/>
    <row r="2327" s="23" customFormat="1" x14ac:dyDescent="0.2"/>
    <row r="2328" s="23" customFormat="1" x14ac:dyDescent="0.2"/>
    <row r="2329" s="23" customFormat="1" x14ac:dyDescent="0.2"/>
    <row r="2330" s="23" customFormat="1" x14ac:dyDescent="0.2"/>
    <row r="2331" s="23" customFormat="1" x14ac:dyDescent="0.2"/>
    <row r="2332" s="23" customFormat="1" x14ac:dyDescent="0.2"/>
    <row r="2333" s="23" customFormat="1" x14ac:dyDescent="0.2"/>
    <row r="2334" s="23" customFormat="1" x14ac:dyDescent="0.2"/>
    <row r="2335" s="23" customFormat="1" x14ac:dyDescent="0.2"/>
    <row r="2336" s="23" customFormat="1" x14ac:dyDescent="0.2"/>
    <row r="2337" s="23" customFormat="1" x14ac:dyDescent="0.2"/>
    <row r="2338" s="23" customFormat="1" x14ac:dyDescent="0.2"/>
    <row r="2339" s="23" customFormat="1" x14ac:dyDescent="0.2"/>
    <row r="2340" s="23" customFormat="1" x14ac:dyDescent="0.2"/>
    <row r="2341" s="23" customFormat="1" x14ac:dyDescent="0.2"/>
    <row r="2342" s="23" customFormat="1" x14ac:dyDescent="0.2"/>
    <row r="2343" s="23" customFormat="1" x14ac:dyDescent="0.2"/>
    <row r="2344" s="23" customFormat="1" x14ac:dyDescent="0.2"/>
    <row r="2345" s="23" customFormat="1" x14ac:dyDescent="0.2"/>
    <row r="2346" s="23" customFormat="1" x14ac:dyDescent="0.2"/>
    <row r="2347" s="23" customFormat="1" x14ac:dyDescent="0.2"/>
    <row r="2348" s="23" customFormat="1" x14ac:dyDescent="0.2"/>
    <row r="2349" s="23" customFormat="1" x14ac:dyDescent="0.2"/>
    <row r="2350" s="23" customFormat="1" x14ac:dyDescent="0.2"/>
    <row r="2351" s="23" customFormat="1" x14ac:dyDescent="0.2"/>
    <row r="2352" s="23" customFormat="1" x14ac:dyDescent="0.2"/>
    <row r="2353" s="23" customFormat="1" x14ac:dyDescent="0.2"/>
    <row r="2354" s="23" customFormat="1" x14ac:dyDescent="0.2"/>
    <row r="2355" s="23" customFormat="1" x14ac:dyDescent="0.2"/>
    <row r="2356" s="23" customFormat="1" x14ac:dyDescent="0.2"/>
    <row r="2357" s="23" customFormat="1" x14ac:dyDescent="0.2"/>
    <row r="2358" s="23" customFormat="1" x14ac:dyDescent="0.2"/>
    <row r="2359" s="23" customFormat="1" x14ac:dyDescent="0.2"/>
    <row r="2360" s="23" customFormat="1" x14ac:dyDescent="0.2"/>
    <row r="2361" s="23" customFormat="1" x14ac:dyDescent="0.2"/>
    <row r="2362" s="23" customFormat="1" x14ac:dyDescent="0.2"/>
    <row r="2363" s="23" customFormat="1" x14ac:dyDescent="0.2"/>
    <row r="2364" s="23" customFormat="1" x14ac:dyDescent="0.2"/>
    <row r="2365" s="23" customFormat="1" x14ac:dyDescent="0.2"/>
    <row r="2366" s="23" customFormat="1" x14ac:dyDescent="0.2"/>
    <row r="2367" s="23" customFormat="1" x14ac:dyDescent="0.2"/>
    <row r="2368" s="23" customFormat="1" x14ac:dyDescent="0.2"/>
    <row r="2369" s="23" customFormat="1" x14ac:dyDescent="0.2"/>
    <row r="2370" s="23" customFormat="1" x14ac:dyDescent="0.2"/>
    <row r="2371" s="23" customFormat="1" x14ac:dyDescent="0.2"/>
    <row r="2372" s="23" customFormat="1" x14ac:dyDescent="0.2"/>
    <row r="2373" s="23" customFormat="1" x14ac:dyDescent="0.2"/>
    <row r="2374" s="23" customFormat="1" x14ac:dyDescent="0.2"/>
    <row r="2375" s="23" customFormat="1" x14ac:dyDescent="0.2"/>
    <row r="2376" s="23" customFormat="1" x14ac:dyDescent="0.2"/>
    <row r="2377" s="23" customFormat="1" x14ac:dyDescent="0.2"/>
    <row r="2378" s="23" customFormat="1" x14ac:dyDescent="0.2"/>
    <row r="2379" s="23" customFormat="1" x14ac:dyDescent="0.2"/>
    <row r="2380" s="23" customFormat="1" x14ac:dyDescent="0.2"/>
    <row r="2381" s="23" customFormat="1" x14ac:dyDescent="0.2"/>
    <row r="2382" s="23" customFormat="1" x14ac:dyDescent="0.2"/>
    <row r="2383" s="23" customFormat="1" x14ac:dyDescent="0.2"/>
    <row r="2384" s="23" customFormat="1" x14ac:dyDescent="0.2"/>
    <row r="2385" s="23" customFormat="1" x14ac:dyDescent="0.2"/>
    <row r="2386" s="23" customFormat="1" x14ac:dyDescent="0.2"/>
    <row r="2387" s="23" customFormat="1" x14ac:dyDescent="0.2"/>
    <row r="2388" s="23" customFormat="1" x14ac:dyDescent="0.2"/>
    <row r="2389" s="23" customFormat="1" x14ac:dyDescent="0.2"/>
    <row r="2390" s="23" customFormat="1" x14ac:dyDescent="0.2"/>
    <row r="2391" s="23" customFormat="1" x14ac:dyDescent="0.2"/>
    <row r="2392" s="23" customFormat="1" x14ac:dyDescent="0.2"/>
    <row r="2393" s="23" customFormat="1" x14ac:dyDescent="0.2"/>
    <row r="2394" s="23" customFormat="1" x14ac:dyDescent="0.2"/>
    <row r="2395" s="23" customFormat="1" x14ac:dyDescent="0.2"/>
    <row r="2396" s="23" customFormat="1" x14ac:dyDescent="0.2"/>
    <row r="2397" s="23" customFormat="1" x14ac:dyDescent="0.2"/>
    <row r="2398" s="23" customFormat="1" x14ac:dyDescent="0.2"/>
    <row r="2399" s="23" customFormat="1" x14ac:dyDescent="0.2"/>
    <row r="2400" s="23" customFormat="1" x14ac:dyDescent="0.2"/>
    <row r="2401" s="23" customFormat="1" x14ac:dyDescent="0.2"/>
    <row r="2402" s="23" customFormat="1" x14ac:dyDescent="0.2"/>
    <row r="2403" s="23" customFormat="1" x14ac:dyDescent="0.2"/>
    <row r="2404" s="23" customFormat="1" x14ac:dyDescent="0.2"/>
    <row r="2405" s="23" customFormat="1" x14ac:dyDescent="0.2"/>
    <row r="2406" s="23" customFormat="1" x14ac:dyDescent="0.2"/>
    <row r="2407" s="23" customFormat="1" x14ac:dyDescent="0.2"/>
    <row r="2408" s="23" customFormat="1" x14ac:dyDescent="0.2"/>
    <row r="2409" s="23" customFormat="1" x14ac:dyDescent="0.2"/>
    <row r="2410" s="23" customFormat="1" x14ac:dyDescent="0.2"/>
    <row r="2411" s="23" customFormat="1" x14ac:dyDescent="0.2"/>
    <row r="2412" s="23" customFormat="1" x14ac:dyDescent="0.2"/>
    <row r="2413" s="23" customFormat="1" x14ac:dyDescent="0.2"/>
    <row r="2414" s="23" customFormat="1" x14ac:dyDescent="0.2"/>
    <row r="2415" s="23" customFormat="1" x14ac:dyDescent="0.2"/>
    <row r="2416" s="23" customFormat="1" x14ac:dyDescent="0.2"/>
    <row r="2417" s="23" customFormat="1" x14ac:dyDescent="0.2"/>
    <row r="2418" s="23" customFormat="1" x14ac:dyDescent="0.2"/>
    <row r="2419" s="23" customFormat="1" x14ac:dyDescent="0.2"/>
    <row r="2420" s="23" customFormat="1" x14ac:dyDescent="0.2"/>
    <row r="2421" s="23" customFormat="1" x14ac:dyDescent="0.2"/>
    <row r="2422" s="23" customFormat="1" x14ac:dyDescent="0.2"/>
    <row r="2423" s="23" customFormat="1" x14ac:dyDescent="0.2"/>
    <row r="2424" s="23" customFormat="1" x14ac:dyDescent="0.2"/>
    <row r="2425" s="23" customFormat="1" x14ac:dyDescent="0.2"/>
    <row r="2426" s="23" customFormat="1" x14ac:dyDescent="0.2"/>
    <row r="2427" s="23" customFormat="1" x14ac:dyDescent="0.2"/>
    <row r="2428" s="23" customFormat="1" x14ac:dyDescent="0.2"/>
    <row r="2429" s="23" customFormat="1" x14ac:dyDescent="0.2"/>
    <row r="2430" s="23" customFormat="1" x14ac:dyDescent="0.2"/>
    <row r="2431" s="23" customFormat="1" x14ac:dyDescent="0.2"/>
    <row r="2432" s="23" customFormat="1" x14ac:dyDescent="0.2"/>
    <row r="2433" s="23" customFormat="1" x14ac:dyDescent="0.2"/>
    <row r="2434" s="23" customFormat="1" x14ac:dyDescent="0.2"/>
    <row r="2435" s="23" customFormat="1" x14ac:dyDescent="0.2"/>
    <row r="2436" s="23" customFormat="1" x14ac:dyDescent="0.2"/>
    <row r="2437" s="23" customFormat="1" x14ac:dyDescent="0.2"/>
    <row r="2438" s="23" customFormat="1" x14ac:dyDescent="0.2"/>
    <row r="2439" s="23" customFormat="1" x14ac:dyDescent="0.2"/>
    <row r="2440" s="23" customFormat="1" x14ac:dyDescent="0.2"/>
    <row r="2441" s="23" customFormat="1" x14ac:dyDescent="0.2"/>
    <row r="2442" s="23" customFormat="1" x14ac:dyDescent="0.2"/>
    <row r="2443" s="23" customFormat="1" x14ac:dyDescent="0.2"/>
    <row r="2444" s="23" customFormat="1" x14ac:dyDescent="0.2"/>
    <row r="2445" s="23" customFormat="1" x14ac:dyDescent="0.2"/>
    <row r="2446" s="23" customFormat="1" x14ac:dyDescent="0.2"/>
    <row r="2447" s="23" customFormat="1" x14ac:dyDescent="0.2"/>
    <row r="2448" s="23" customFormat="1" x14ac:dyDescent="0.2"/>
    <row r="2449" s="23" customFormat="1" x14ac:dyDescent="0.2"/>
    <row r="2450" s="23" customFormat="1" x14ac:dyDescent="0.2"/>
    <row r="2451" s="23" customFormat="1" x14ac:dyDescent="0.2"/>
    <row r="2452" s="23" customFormat="1" x14ac:dyDescent="0.2"/>
    <row r="2453" s="23" customFormat="1" x14ac:dyDescent="0.2"/>
    <row r="2454" s="23" customFormat="1" x14ac:dyDescent="0.2"/>
    <row r="2455" s="23" customFormat="1" x14ac:dyDescent="0.2"/>
    <row r="2456" s="23" customFormat="1" x14ac:dyDescent="0.2"/>
    <row r="2457" s="23" customFormat="1" x14ac:dyDescent="0.2"/>
    <row r="2458" s="23" customFormat="1" x14ac:dyDescent="0.2"/>
    <row r="2459" s="23" customFormat="1" x14ac:dyDescent="0.2"/>
    <row r="2460" s="23" customFormat="1" x14ac:dyDescent="0.2"/>
    <row r="2461" s="23" customFormat="1" x14ac:dyDescent="0.2"/>
    <row r="2462" s="23" customFormat="1" x14ac:dyDescent="0.2"/>
    <row r="2463" s="23" customFormat="1" x14ac:dyDescent="0.2"/>
    <row r="2464" s="23" customFormat="1" x14ac:dyDescent="0.2"/>
    <row r="2465" s="23" customFormat="1" x14ac:dyDescent="0.2"/>
    <row r="2466" s="23" customFormat="1" x14ac:dyDescent="0.2"/>
    <row r="2467" s="23" customFormat="1" x14ac:dyDescent="0.2"/>
    <row r="2468" s="23" customFormat="1" x14ac:dyDescent="0.2"/>
    <row r="2469" s="23" customFormat="1" x14ac:dyDescent="0.2"/>
    <row r="2470" s="23" customFormat="1" x14ac:dyDescent="0.2"/>
    <row r="2471" s="23" customFormat="1" x14ac:dyDescent="0.2"/>
    <row r="2472" s="23" customFormat="1" x14ac:dyDescent="0.2"/>
    <row r="2473" s="23" customFormat="1" x14ac:dyDescent="0.2"/>
    <row r="2474" s="23" customFormat="1" x14ac:dyDescent="0.2"/>
    <row r="2475" s="23" customFormat="1" x14ac:dyDescent="0.2"/>
    <row r="2476" s="23" customFormat="1" x14ac:dyDescent="0.2"/>
    <row r="2477" s="23" customFormat="1" x14ac:dyDescent="0.2"/>
    <row r="2478" s="23" customFormat="1" x14ac:dyDescent="0.2"/>
    <row r="2479" s="23" customFormat="1" x14ac:dyDescent="0.2"/>
    <row r="2480" s="23" customFormat="1" x14ac:dyDescent="0.2"/>
    <row r="2481" s="23" customFormat="1" x14ac:dyDescent="0.2"/>
    <row r="2482" s="23" customFormat="1" x14ac:dyDescent="0.2"/>
    <row r="2483" s="23" customFormat="1" x14ac:dyDescent="0.2"/>
    <row r="2484" s="23" customFormat="1" x14ac:dyDescent="0.2"/>
    <row r="2485" s="23" customFormat="1" x14ac:dyDescent="0.2"/>
    <row r="2486" s="23" customFormat="1" x14ac:dyDescent="0.2"/>
    <row r="2487" s="23" customFormat="1" x14ac:dyDescent="0.2"/>
    <row r="2488" s="23" customFormat="1" x14ac:dyDescent="0.2"/>
    <row r="2489" s="23" customFormat="1" x14ac:dyDescent="0.2"/>
    <row r="2490" s="23" customFormat="1" x14ac:dyDescent="0.2"/>
    <row r="2491" s="23" customFormat="1" x14ac:dyDescent="0.2"/>
    <row r="2492" s="23" customFormat="1" x14ac:dyDescent="0.2"/>
    <row r="2493" s="23" customFormat="1" x14ac:dyDescent="0.2"/>
    <row r="2494" s="23" customFormat="1" x14ac:dyDescent="0.2"/>
    <row r="2495" s="23" customFormat="1" x14ac:dyDescent="0.2"/>
    <row r="2496" s="23" customFormat="1" x14ac:dyDescent="0.2"/>
    <row r="2497" s="23" customFormat="1" x14ac:dyDescent="0.2"/>
    <row r="2498" s="23" customFormat="1" x14ac:dyDescent="0.2"/>
    <row r="2499" s="23" customFormat="1" x14ac:dyDescent="0.2"/>
    <row r="2500" s="23" customFormat="1" x14ac:dyDescent="0.2"/>
    <row r="2501" s="23" customFormat="1" x14ac:dyDescent="0.2"/>
    <row r="2502" s="23" customFormat="1" x14ac:dyDescent="0.2"/>
    <row r="2503" s="23" customFormat="1" x14ac:dyDescent="0.2"/>
    <row r="2504" s="23" customFormat="1" x14ac:dyDescent="0.2"/>
    <row r="2505" s="23" customFormat="1" x14ac:dyDescent="0.2"/>
    <row r="2506" s="23" customFormat="1" x14ac:dyDescent="0.2"/>
    <row r="2507" s="23" customFormat="1" x14ac:dyDescent="0.2"/>
    <row r="2508" s="23" customFormat="1" x14ac:dyDescent="0.2"/>
    <row r="2509" s="23" customFormat="1" x14ac:dyDescent="0.2"/>
    <row r="2510" s="23" customFormat="1" x14ac:dyDescent="0.2"/>
    <row r="2511" s="23" customFormat="1" x14ac:dyDescent="0.2"/>
    <row r="2512" s="23" customFormat="1" x14ac:dyDescent="0.2"/>
    <row r="2513" s="23" customFormat="1" x14ac:dyDescent="0.2"/>
    <row r="2514" s="23" customFormat="1" x14ac:dyDescent="0.2"/>
    <row r="2515" s="23" customFormat="1" x14ac:dyDescent="0.2"/>
    <row r="2516" s="23" customFormat="1" x14ac:dyDescent="0.2"/>
    <row r="2517" s="23" customFormat="1" x14ac:dyDescent="0.2"/>
    <row r="2518" s="23" customFormat="1" x14ac:dyDescent="0.2"/>
    <row r="2519" s="23" customFormat="1" x14ac:dyDescent="0.2"/>
    <row r="2520" s="23" customFormat="1" x14ac:dyDescent="0.2"/>
    <row r="2521" s="23" customFormat="1" x14ac:dyDescent="0.2"/>
    <row r="2522" s="23" customFormat="1" x14ac:dyDescent="0.2"/>
    <row r="2523" s="23" customFormat="1" x14ac:dyDescent="0.2"/>
    <row r="2524" s="23" customFormat="1" x14ac:dyDescent="0.2"/>
    <row r="2525" s="23" customFormat="1" x14ac:dyDescent="0.2"/>
    <row r="2526" s="23" customFormat="1" x14ac:dyDescent="0.2"/>
    <row r="2527" s="23" customFormat="1" x14ac:dyDescent="0.2"/>
    <row r="2528" s="23" customFormat="1" x14ac:dyDescent="0.2"/>
    <row r="2529" s="23" customFormat="1" x14ac:dyDescent="0.2"/>
    <row r="2530" s="23" customFormat="1" x14ac:dyDescent="0.2"/>
    <row r="2531" s="23" customFormat="1" x14ac:dyDescent="0.2"/>
    <row r="2532" s="23" customFormat="1" x14ac:dyDescent="0.2"/>
    <row r="2533" s="23" customFormat="1" x14ac:dyDescent="0.2"/>
    <row r="2534" s="23" customFormat="1" x14ac:dyDescent="0.2"/>
    <row r="2535" s="23" customFormat="1" x14ac:dyDescent="0.2"/>
    <row r="2536" s="23" customFormat="1" x14ac:dyDescent="0.2"/>
    <row r="2537" s="23" customFormat="1" x14ac:dyDescent="0.2"/>
    <row r="2538" s="23" customFormat="1" x14ac:dyDescent="0.2"/>
    <row r="2539" s="23" customFormat="1" x14ac:dyDescent="0.2"/>
    <row r="2540" s="23" customFormat="1" x14ac:dyDescent="0.2"/>
    <row r="2541" s="23" customFormat="1" x14ac:dyDescent="0.2"/>
    <row r="2542" s="23" customFormat="1" x14ac:dyDescent="0.2"/>
    <row r="2543" s="23" customFormat="1" x14ac:dyDescent="0.2"/>
    <row r="2544" s="23" customFormat="1" x14ac:dyDescent="0.2"/>
    <row r="2545" s="23" customFormat="1" x14ac:dyDescent="0.2"/>
    <row r="2546" s="23" customFormat="1" x14ac:dyDescent="0.2"/>
    <row r="2547" s="23" customFormat="1" x14ac:dyDescent="0.2"/>
    <row r="2548" s="23" customFormat="1" x14ac:dyDescent="0.2"/>
    <row r="2549" s="23" customFormat="1" x14ac:dyDescent="0.2"/>
    <row r="2550" s="23" customFormat="1" x14ac:dyDescent="0.2"/>
    <row r="2551" s="23" customFormat="1" x14ac:dyDescent="0.2"/>
    <row r="2552" s="23" customFormat="1" x14ac:dyDescent="0.2"/>
    <row r="2553" s="23" customFormat="1" x14ac:dyDescent="0.2"/>
    <row r="2554" s="23" customFormat="1" x14ac:dyDescent="0.2"/>
    <row r="2555" s="23" customFormat="1" x14ac:dyDescent="0.2"/>
    <row r="2556" s="23" customFormat="1" x14ac:dyDescent="0.2"/>
    <row r="2557" s="23" customFormat="1" x14ac:dyDescent="0.2"/>
    <row r="2558" s="23" customFormat="1" x14ac:dyDescent="0.2"/>
    <row r="2559" s="23" customFormat="1" x14ac:dyDescent="0.2"/>
    <row r="2560" s="23" customFormat="1" x14ac:dyDescent="0.2"/>
    <row r="2561" s="23" customFormat="1" x14ac:dyDescent="0.2"/>
    <row r="2562" s="23" customFormat="1" x14ac:dyDescent="0.2"/>
    <row r="2563" s="23" customFormat="1" x14ac:dyDescent="0.2"/>
    <row r="2564" s="23" customFormat="1" x14ac:dyDescent="0.2"/>
    <row r="2565" s="23" customFormat="1" x14ac:dyDescent="0.2"/>
    <row r="2566" s="23" customFormat="1" x14ac:dyDescent="0.2"/>
    <row r="2567" s="23" customFormat="1" x14ac:dyDescent="0.2"/>
    <row r="2568" s="23" customFormat="1" x14ac:dyDescent="0.2"/>
    <row r="2569" s="23" customFormat="1" x14ac:dyDescent="0.2"/>
    <row r="2570" s="23" customFormat="1" x14ac:dyDescent="0.2"/>
    <row r="2571" s="23" customFormat="1" x14ac:dyDescent="0.2"/>
    <row r="2572" s="23" customFormat="1" x14ac:dyDescent="0.2"/>
    <row r="2573" s="23" customFormat="1" x14ac:dyDescent="0.2"/>
    <row r="2574" s="23" customFormat="1" x14ac:dyDescent="0.2"/>
    <row r="2575" s="23" customFormat="1" x14ac:dyDescent="0.2"/>
    <row r="2576" s="23" customFormat="1" x14ac:dyDescent="0.2"/>
    <row r="2577" s="23" customFormat="1" x14ac:dyDescent="0.2"/>
    <row r="2578" s="23" customFormat="1" x14ac:dyDescent="0.2"/>
    <row r="2579" s="23" customFormat="1" x14ac:dyDescent="0.2"/>
    <row r="2580" s="23" customFormat="1" x14ac:dyDescent="0.2"/>
    <row r="2581" s="23" customFormat="1" x14ac:dyDescent="0.2"/>
    <row r="2582" s="23" customFormat="1" x14ac:dyDescent="0.2"/>
    <row r="2583" s="23" customFormat="1" x14ac:dyDescent="0.2"/>
    <row r="2584" s="23" customFormat="1" x14ac:dyDescent="0.2"/>
    <row r="2585" s="23" customFormat="1" x14ac:dyDescent="0.2"/>
    <row r="2586" s="23" customFormat="1" x14ac:dyDescent="0.2"/>
    <row r="2587" s="23" customFormat="1" x14ac:dyDescent="0.2"/>
    <row r="2588" s="23" customFormat="1" x14ac:dyDescent="0.2"/>
    <row r="2589" s="23" customFormat="1" x14ac:dyDescent="0.2"/>
    <row r="2590" s="23" customFormat="1" x14ac:dyDescent="0.2"/>
    <row r="2591" s="23" customFormat="1" x14ac:dyDescent="0.2"/>
    <row r="2592" s="23" customFormat="1" x14ac:dyDescent="0.2"/>
    <row r="2593" s="23" customFormat="1" x14ac:dyDescent="0.2"/>
    <row r="2594" s="23" customFormat="1" x14ac:dyDescent="0.2"/>
    <row r="2595" s="23" customFormat="1" x14ac:dyDescent="0.2"/>
    <row r="2596" s="23" customFormat="1" x14ac:dyDescent="0.2"/>
    <row r="2597" s="23" customFormat="1" x14ac:dyDescent="0.2"/>
    <row r="2598" s="23" customFormat="1" x14ac:dyDescent="0.2"/>
    <row r="2599" s="23" customFormat="1" x14ac:dyDescent="0.2"/>
    <row r="2600" s="23" customFormat="1" x14ac:dyDescent="0.2"/>
    <row r="2601" s="23" customFormat="1" x14ac:dyDescent="0.2"/>
    <row r="2602" s="23" customFormat="1" x14ac:dyDescent="0.2"/>
    <row r="2603" s="23" customFormat="1" x14ac:dyDescent="0.2"/>
    <row r="2604" s="23" customFormat="1" x14ac:dyDescent="0.2"/>
    <row r="2605" s="23" customFormat="1" x14ac:dyDescent="0.2"/>
    <row r="2606" s="23" customFormat="1" x14ac:dyDescent="0.2"/>
    <row r="2607" s="23" customFormat="1" x14ac:dyDescent="0.2"/>
    <row r="2608" s="23" customFormat="1" x14ac:dyDescent="0.2"/>
    <row r="2609" s="23" customFormat="1" x14ac:dyDescent="0.2"/>
    <row r="2610" s="23" customFormat="1" x14ac:dyDescent="0.2"/>
    <row r="2611" s="23" customFormat="1" x14ac:dyDescent="0.2"/>
    <row r="2612" s="23" customFormat="1" x14ac:dyDescent="0.2"/>
    <row r="2613" s="23" customFormat="1" x14ac:dyDescent="0.2"/>
    <row r="2614" s="23" customFormat="1" x14ac:dyDescent="0.2"/>
    <row r="2615" s="23" customFormat="1" x14ac:dyDescent="0.2"/>
    <row r="2616" s="23" customFormat="1" x14ac:dyDescent="0.2"/>
    <row r="2617" s="23" customFormat="1" x14ac:dyDescent="0.2"/>
    <row r="2618" s="23" customFormat="1" x14ac:dyDescent="0.2"/>
    <row r="2619" s="23" customFormat="1" x14ac:dyDescent="0.2"/>
    <row r="2620" s="23" customFormat="1" x14ac:dyDescent="0.2"/>
    <row r="2621" s="23" customFormat="1" x14ac:dyDescent="0.2"/>
    <row r="2622" s="23" customFormat="1" x14ac:dyDescent="0.2"/>
    <row r="2623" s="23" customFormat="1" x14ac:dyDescent="0.2"/>
    <row r="2624" s="23" customFormat="1" x14ac:dyDescent="0.2"/>
    <row r="2625" s="23" customFormat="1" x14ac:dyDescent="0.2"/>
    <row r="2626" s="23" customFormat="1" x14ac:dyDescent="0.2"/>
    <row r="2627" s="23" customFormat="1" x14ac:dyDescent="0.2"/>
    <row r="2628" s="23" customFormat="1" x14ac:dyDescent="0.2"/>
    <row r="2629" s="23" customFormat="1" x14ac:dyDescent="0.2"/>
    <row r="2630" s="23" customFormat="1" x14ac:dyDescent="0.2"/>
    <row r="2631" s="23" customFormat="1" x14ac:dyDescent="0.2"/>
    <row r="2632" s="23" customFormat="1" x14ac:dyDescent="0.2"/>
    <row r="2633" s="23" customFormat="1" x14ac:dyDescent="0.2"/>
    <row r="2634" s="23" customFormat="1" x14ac:dyDescent="0.2"/>
    <row r="2635" s="23" customFormat="1" x14ac:dyDescent="0.2"/>
    <row r="2636" s="23" customFormat="1" x14ac:dyDescent="0.2"/>
    <row r="2637" s="23" customFormat="1" x14ac:dyDescent="0.2"/>
    <row r="2638" s="23" customFormat="1" x14ac:dyDescent="0.2"/>
    <row r="2639" s="23" customFormat="1" x14ac:dyDescent="0.2"/>
    <row r="2640" s="23" customFormat="1" x14ac:dyDescent="0.2"/>
    <row r="2641" s="23" customFormat="1" x14ac:dyDescent="0.2"/>
    <row r="2642" s="23" customFormat="1" x14ac:dyDescent="0.2"/>
    <row r="2643" s="23" customFormat="1" x14ac:dyDescent="0.2"/>
    <row r="2644" s="23" customFormat="1" x14ac:dyDescent="0.2"/>
    <row r="2645" s="23" customFormat="1" x14ac:dyDescent="0.2"/>
    <row r="2646" s="23" customFormat="1" x14ac:dyDescent="0.2"/>
    <row r="2647" s="23" customFormat="1" x14ac:dyDescent="0.2"/>
    <row r="2648" s="23" customFormat="1" x14ac:dyDescent="0.2"/>
    <row r="2649" s="23" customFormat="1" x14ac:dyDescent="0.2"/>
    <row r="2650" s="23" customFormat="1" x14ac:dyDescent="0.2"/>
    <row r="2651" s="23" customFormat="1" x14ac:dyDescent="0.2"/>
    <row r="2652" s="23" customFormat="1" x14ac:dyDescent="0.2"/>
    <row r="2653" s="23" customFormat="1" x14ac:dyDescent="0.2"/>
    <row r="2654" s="23" customFormat="1" x14ac:dyDescent="0.2"/>
    <row r="2655" s="23" customFormat="1" x14ac:dyDescent="0.2"/>
    <row r="2656" s="23" customFormat="1" x14ac:dyDescent="0.2"/>
    <row r="2657" s="23" customFormat="1" x14ac:dyDescent="0.2"/>
    <row r="2658" s="23" customFormat="1" x14ac:dyDescent="0.2"/>
    <row r="2659" s="23" customFormat="1" x14ac:dyDescent="0.2"/>
    <row r="2660" s="23" customFormat="1" x14ac:dyDescent="0.2"/>
    <row r="2661" s="23" customFormat="1" x14ac:dyDescent="0.2"/>
    <row r="2662" s="23" customFormat="1" x14ac:dyDescent="0.2"/>
    <row r="2663" s="23" customFormat="1" x14ac:dyDescent="0.2"/>
    <row r="2664" s="23" customFormat="1" x14ac:dyDescent="0.2"/>
    <row r="2665" s="23" customFormat="1" x14ac:dyDescent="0.2"/>
    <row r="2666" s="23" customFormat="1" x14ac:dyDescent="0.2"/>
    <row r="2667" s="23" customFormat="1" x14ac:dyDescent="0.2"/>
    <row r="2668" s="23" customFormat="1" x14ac:dyDescent="0.2"/>
    <row r="2669" s="23" customFormat="1" x14ac:dyDescent="0.2"/>
    <row r="2670" s="23" customFormat="1" x14ac:dyDescent="0.2"/>
    <row r="2671" s="23" customFormat="1" x14ac:dyDescent="0.2"/>
    <row r="2672" s="23" customFormat="1" x14ac:dyDescent="0.2"/>
    <row r="2673" s="23" customFormat="1" x14ac:dyDescent="0.2"/>
    <row r="2674" s="23" customFormat="1" x14ac:dyDescent="0.2"/>
    <row r="2675" s="23" customFormat="1" x14ac:dyDescent="0.2"/>
    <row r="2676" s="23" customFormat="1" x14ac:dyDescent="0.2"/>
    <row r="2677" s="23" customFormat="1" x14ac:dyDescent="0.2"/>
    <row r="2678" s="23" customFormat="1" x14ac:dyDescent="0.2"/>
    <row r="2679" s="23" customFormat="1" x14ac:dyDescent="0.2"/>
    <row r="2680" s="23" customFormat="1" x14ac:dyDescent="0.2"/>
    <row r="2681" s="23" customFormat="1" x14ac:dyDescent="0.2"/>
    <row r="2682" s="23" customFormat="1" x14ac:dyDescent="0.2"/>
    <row r="2683" s="23" customFormat="1" x14ac:dyDescent="0.2"/>
    <row r="2684" s="23" customFormat="1" x14ac:dyDescent="0.2"/>
    <row r="2685" s="23" customFormat="1" x14ac:dyDescent="0.2"/>
    <row r="2686" s="23" customFormat="1" x14ac:dyDescent="0.2"/>
    <row r="2687" s="23" customFormat="1" x14ac:dyDescent="0.2"/>
    <row r="2688" s="23" customFormat="1" x14ac:dyDescent="0.2"/>
    <row r="2689" s="23" customFormat="1" x14ac:dyDescent="0.2"/>
    <row r="2690" s="23" customFormat="1" x14ac:dyDescent="0.2"/>
    <row r="2691" s="23" customFormat="1" x14ac:dyDescent="0.2"/>
    <row r="2692" s="23" customFormat="1" x14ac:dyDescent="0.2"/>
    <row r="2693" s="23" customFormat="1" x14ac:dyDescent="0.2"/>
    <row r="2694" s="23" customFormat="1" x14ac:dyDescent="0.2"/>
    <row r="2695" s="23" customFormat="1" x14ac:dyDescent="0.2"/>
    <row r="2696" s="23" customFormat="1" x14ac:dyDescent="0.2"/>
    <row r="2697" s="23" customFormat="1" x14ac:dyDescent="0.2"/>
    <row r="2698" s="23" customFormat="1" x14ac:dyDescent="0.2"/>
    <row r="2699" s="23" customFormat="1" x14ac:dyDescent="0.2"/>
    <row r="2700" s="23" customFormat="1" x14ac:dyDescent="0.2"/>
    <row r="2701" s="23" customFormat="1" x14ac:dyDescent="0.2"/>
    <row r="2702" s="23" customFormat="1" x14ac:dyDescent="0.2"/>
    <row r="2703" s="23" customFormat="1" x14ac:dyDescent="0.2"/>
    <row r="2704" s="23" customFormat="1" x14ac:dyDescent="0.2"/>
    <row r="2705" s="23" customFormat="1" x14ac:dyDescent="0.2"/>
    <row r="2706" s="23" customFormat="1" x14ac:dyDescent="0.2"/>
    <row r="2707" s="23" customFormat="1" x14ac:dyDescent="0.2"/>
    <row r="2708" s="23" customFormat="1" x14ac:dyDescent="0.2"/>
    <row r="2709" s="23" customFormat="1" x14ac:dyDescent="0.2"/>
    <row r="2710" s="23" customFormat="1" x14ac:dyDescent="0.2"/>
    <row r="2711" s="23" customFormat="1" x14ac:dyDescent="0.2"/>
    <row r="2712" s="23" customFormat="1" x14ac:dyDescent="0.2"/>
    <row r="2713" s="23" customFormat="1" x14ac:dyDescent="0.2"/>
    <row r="2714" s="23" customFormat="1" x14ac:dyDescent="0.2"/>
    <row r="2715" s="23" customFormat="1" x14ac:dyDescent="0.2"/>
    <row r="2716" s="23" customFormat="1" x14ac:dyDescent="0.2"/>
    <row r="2717" s="23" customFormat="1" x14ac:dyDescent="0.2"/>
    <row r="2718" s="23" customFormat="1" x14ac:dyDescent="0.2"/>
    <row r="2719" s="23" customFormat="1" x14ac:dyDescent="0.2"/>
    <row r="2720" s="23" customFormat="1" x14ac:dyDescent="0.2"/>
    <row r="2721" s="23" customFormat="1" x14ac:dyDescent="0.2"/>
    <row r="2722" s="23" customFormat="1" x14ac:dyDescent="0.2"/>
    <row r="2723" s="23" customFormat="1" x14ac:dyDescent="0.2"/>
    <row r="2724" s="23" customFormat="1" x14ac:dyDescent="0.2"/>
    <row r="2725" s="23" customFormat="1" x14ac:dyDescent="0.2"/>
    <row r="2726" s="23" customFormat="1" x14ac:dyDescent="0.2"/>
    <row r="2727" s="23" customFormat="1" x14ac:dyDescent="0.2"/>
    <row r="2728" s="23" customFormat="1" x14ac:dyDescent="0.2"/>
    <row r="2729" s="23" customFormat="1" x14ac:dyDescent="0.2"/>
    <row r="2730" s="23" customFormat="1" x14ac:dyDescent="0.2"/>
    <row r="2731" s="23" customFormat="1" x14ac:dyDescent="0.2"/>
    <row r="2732" s="23" customFormat="1" x14ac:dyDescent="0.2"/>
    <row r="2733" s="23" customFormat="1" x14ac:dyDescent="0.2"/>
    <row r="2734" s="23" customFormat="1" x14ac:dyDescent="0.2"/>
    <row r="2735" s="23" customFormat="1" x14ac:dyDescent="0.2"/>
    <row r="2736" s="23" customFormat="1" x14ac:dyDescent="0.2"/>
    <row r="2737" s="23" customFormat="1" x14ac:dyDescent="0.2"/>
    <row r="2738" s="23" customFormat="1" x14ac:dyDescent="0.2"/>
    <row r="2739" s="23" customFormat="1" x14ac:dyDescent="0.2"/>
    <row r="2740" s="23" customFormat="1" x14ac:dyDescent="0.2"/>
    <row r="2741" s="23" customFormat="1" x14ac:dyDescent="0.2"/>
    <row r="2742" s="23" customFormat="1" x14ac:dyDescent="0.2"/>
    <row r="2743" s="23" customFormat="1" x14ac:dyDescent="0.2"/>
    <row r="2744" s="23" customFormat="1" x14ac:dyDescent="0.2"/>
    <row r="2745" s="23" customFormat="1" x14ac:dyDescent="0.2"/>
    <row r="2746" s="23" customFormat="1" x14ac:dyDescent="0.2"/>
    <row r="2747" s="23" customFormat="1" x14ac:dyDescent="0.2"/>
    <row r="2748" s="23" customFormat="1" x14ac:dyDescent="0.2"/>
    <row r="2749" s="23" customFormat="1" x14ac:dyDescent="0.2"/>
    <row r="2750" s="23" customFormat="1" x14ac:dyDescent="0.2"/>
    <row r="2751" s="23" customFormat="1" x14ac:dyDescent="0.2"/>
    <row r="2752" s="23" customFormat="1" x14ac:dyDescent="0.2"/>
    <row r="2753" s="23" customFormat="1" x14ac:dyDescent="0.2"/>
    <row r="2754" s="23" customFormat="1" x14ac:dyDescent="0.2"/>
    <row r="2755" s="23" customFormat="1" x14ac:dyDescent="0.2"/>
    <row r="2756" s="23" customFormat="1" x14ac:dyDescent="0.2"/>
    <row r="2757" s="23" customFormat="1" x14ac:dyDescent="0.2"/>
    <row r="2758" s="23" customFormat="1" x14ac:dyDescent="0.2"/>
    <row r="2759" s="23" customFormat="1" x14ac:dyDescent="0.2"/>
    <row r="2760" s="23" customFormat="1" x14ac:dyDescent="0.2"/>
    <row r="2761" s="23" customFormat="1" x14ac:dyDescent="0.2"/>
    <row r="2762" s="23" customFormat="1" x14ac:dyDescent="0.2"/>
    <row r="2763" s="23" customFormat="1" x14ac:dyDescent="0.2"/>
    <row r="2764" s="23" customFormat="1" x14ac:dyDescent="0.2"/>
    <row r="2765" s="23" customFormat="1" x14ac:dyDescent="0.2"/>
    <row r="2766" s="23" customFormat="1" x14ac:dyDescent="0.2"/>
    <row r="2767" s="23" customFormat="1" x14ac:dyDescent="0.2"/>
    <row r="2768" s="23" customFormat="1" x14ac:dyDescent="0.2"/>
    <row r="2769" s="23" customFormat="1" x14ac:dyDescent="0.2"/>
    <row r="2770" s="23" customFormat="1" x14ac:dyDescent="0.2"/>
    <row r="2771" s="23" customFormat="1" x14ac:dyDescent="0.2"/>
    <row r="2772" s="23" customFormat="1" x14ac:dyDescent="0.2"/>
    <row r="2773" s="23" customFormat="1" x14ac:dyDescent="0.2"/>
    <row r="2774" s="23" customFormat="1" x14ac:dyDescent="0.2"/>
    <row r="2775" s="23" customFormat="1" x14ac:dyDescent="0.2"/>
    <row r="2776" s="23" customFormat="1" x14ac:dyDescent="0.2"/>
    <row r="2777" s="23" customFormat="1" x14ac:dyDescent="0.2"/>
    <row r="2778" s="23" customFormat="1" x14ac:dyDescent="0.2"/>
    <row r="2779" s="23" customFormat="1" x14ac:dyDescent="0.2"/>
    <row r="2780" s="23" customFormat="1" x14ac:dyDescent="0.2"/>
    <row r="2781" s="23" customFormat="1" x14ac:dyDescent="0.2"/>
    <row r="2782" s="23" customFormat="1" x14ac:dyDescent="0.2"/>
    <row r="2783" s="23" customFormat="1" x14ac:dyDescent="0.2"/>
    <row r="2784" s="23" customFormat="1" x14ac:dyDescent="0.2"/>
    <row r="2785" s="23" customFormat="1" x14ac:dyDescent="0.2"/>
    <row r="2786" s="23" customFormat="1" x14ac:dyDescent="0.2"/>
    <row r="2787" s="23" customFormat="1" x14ac:dyDescent="0.2"/>
    <row r="2788" s="23" customFormat="1" x14ac:dyDescent="0.2"/>
    <row r="2789" s="23" customFormat="1" x14ac:dyDescent="0.2"/>
    <row r="2790" s="23" customFormat="1" x14ac:dyDescent="0.2"/>
    <row r="2791" s="23" customFormat="1" x14ac:dyDescent="0.2"/>
    <row r="2792" s="23" customFormat="1" x14ac:dyDescent="0.2"/>
    <row r="2793" s="23" customFormat="1" x14ac:dyDescent="0.2"/>
    <row r="2794" s="23" customFormat="1" x14ac:dyDescent="0.2"/>
    <row r="2795" s="23" customFormat="1" x14ac:dyDescent="0.2"/>
    <row r="2796" s="23" customFormat="1" x14ac:dyDescent="0.2"/>
    <row r="2797" s="23" customFormat="1" x14ac:dyDescent="0.2"/>
    <row r="2798" s="23" customFormat="1" x14ac:dyDescent="0.2"/>
    <row r="2799" s="23" customFormat="1" x14ac:dyDescent="0.2"/>
    <row r="2800" s="23" customFormat="1" x14ac:dyDescent="0.2"/>
    <row r="2801" s="23" customFormat="1" x14ac:dyDescent="0.2"/>
    <row r="2802" s="23" customFormat="1" x14ac:dyDescent="0.2"/>
    <row r="2803" s="23" customFormat="1" x14ac:dyDescent="0.2"/>
    <row r="2804" s="23" customFormat="1" x14ac:dyDescent="0.2"/>
    <row r="2805" s="23" customFormat="1" x14ac:dyDescent="0.2"/>
    <row r="2806" s="23" customFormat="1" x14ac:dyDescent="0.2"/>
    <row r="2807" s="23" customFormat="1" x14ac:dyDescent="0.2"/>
    <row r="2808" s="23" customFormat="1" x14ac:dyDescent="0.2"/>
    <row r="2809" s="23" customFormat="1" x14ac:dyDescent="0.2"/>
    <row r="2810" s="23" customFormat="1" x14ac:dyDescent="0.2"/>
    <row r="2811" s="23" customFormat="1" x14ac:dyDescent="0.2"/>
    <row r="2812" s="23" customFormat="1" x14ac:dyDescent="0.2"/>
    <row r="2813" s="23" customFormat="1" x14ac:dyDescent="0.2"/>
    <row r="2814" s="23" customFormat="1" x14ac:dyDescent="0.2"/>
    <row r="2815" s="23" customFormat="1" x14ac:dyDescent="0.2"/>
    <row r="2816" s="23" customFormat="1" x14ac:dyDescent="0.2"/>
    <row r="2817" s="23" customFormat="1" x14ac:dyDescent="0.2"/>
    <row r="2818" s="23" customFormat="1" x14ac:dyDescent="0.2"/>
    <row r="2819" s="23" customFormat="1" x14ac:dyDescent="0.2"/>
    <row r="2820" s="23" customFormat="1" x14ac:dyDescent="0.2"/>
    <row r="2821" s="23" customFormat="1" x14ac:dyDescent="0.2"/>
    <row r="2822" s="23" customFormat="1" x14ac:dyDescent="0.2"/>
    <row r="2823" s="23" customFormat="1" x14ac:dyDescent="0.2"/>
    <row r="2824" s="23" customFormat="1" x14ac:dyDescent="0.2"/>
    <row r="2825" s="23" customFormat="1" x14ac:dyDescent="0.2"/>
    <row r="2826" s="23" customFormat="1" x14ac:dyDescent="0.2"/>
    <row r="2827" s="23" customFormat="1" x14ac:dyDescent="0.2"/>
    <row r="2828" s="23" customFormat="1" x14ac:dyDescent="0.2"/>
    <row r="2829" s="23" customFormat="1" x14ac:dyDescent="0.2"/>
    <row r="2830" s="23" customFormat="1" x14ac:dyDescent="0.2"/>
    <row r="2831" s="23" customFormat="1" x14ac:dyDescent="0.2"/>
    <row r="2832" s="23" customFormat="1" x14ac:dyDescent="0.2"/>
    <row r="2833" s="23" customFormat="1" x14ac:dyDescent="0.2"/>
    <row r="2834" s="23" customFormat="1" x14ac:dyDescent="0.2"/>
    <row r="2835" s="23" customFormat="1" x14ac:dyDescent="0.2"/>
    <row r="2836" s="23" customFormat="1" x14ac:dyDescent="0.2"/>
    <row r="2837" s="23" customFormat="1" x14ac:dyDescent="0.2"/>
    <row r="2838" s="23" customFormat="1" x14ac:dyDescent="0.2"/>
    <row r="2839" s="23" customFormat="1" x14ac:dyDescent="0.2"/>
    <row r="2840" s="23" customFormat="1" x14ac:dyDescent="0.2"/>
    <row r="2841" s="23" customFormat="1" x14ac:dyDescent="0.2"/>
    <row r="2842" s="23" customFormat="1" x14ac:dyDescent="0.2"/>
    <row r="2843" s="23" customFormat="1" x14ac:dyDescent="0.2"/>
    <row r="2844" s="23" customFormat="1" x14ac:dyDescent="0.2"/>
    <row r="2845" s="23" customFormat="1" x14ac:dyDescent="0.2"/>
    <row r="2846" s="23" customFormat="1" x14ac:dyDescent="0.2"/>
    <row r="2847" s="23" customFormat="1" x14ac:dyDescent="0.2"/>
    <row r="2848" s="23" customFormat="1" x14ac:dyDescent="0.2"/>
    <row r="2849" s="23" customFormat="1" x14ac:dyDescent="0.2"/>
    <row r="2850" s="23" customFormat="1" x14ac:dyDescent="0.2"/>
    <row r="2851" s="23" customFormat="1" x14ac:dyDescent="0.2"/>
    <row r="2852" s="23" customFormat="1" x14ac:dyDescent="0.2"/>
    <row r="2853" s="23" customFormat="1" x14ac:dyDescent="0.2"/>
    <row r="2854" s="23" customFormat="1" x14ac:dyDescent="0.2"/>
    <row r="2855" s="23" customFormat="1" x14ac:dyDescent="0.2"/>
    <row r="2856" s="23" customFormat="1" x14ac:dyDescent="0.2"/>
    <row r="2857" s="23" customFormat="1" x14ac:dyDescent="0.2"/>
    <row r="2858" s="23" customFormat="1" x14ac:dyDescent="0.2"/>
    <row r="2859" s="23" customFormat="1" x14ac:dyDescent="0.2"/>
    <row r="2860" s="23" customFormat="1" x14ac:dyDescent="0.2"/>
    <row r="2861" s="23" customFormat="1" x14ac:dyDescent="0.2"/>
    <row r="2862" s="23" customFormat="1" x14ac:dyDescent="0.2"/>
    <row r="2863" s="23" customFormat="1" x14ac:dyDescent="0.2"/>
    <row r="2864" s="23" customFormat="1" x14ac:dyDescent="0.2"/>
    <row r="2865" s="23" customFormat="1" x14ac:dyDescent="0.2"/>
    <row r="2866" s="23" customFormat="1" x14ac:dyDescent="0.2"/>
    <row r="2867" s="23" customFormat="1" x14ac:dyDescent="0.2"/>
    <row r="2868" s="23" customFormat="1" x14ac:dyDescent="0.2"/>
    <row r="2869" s="23" customFormat="1" x14ac:dyDescent="0.2"/>
    <row r="2870" s="23" customFormat="1" x14ac:dyDescent="0.2"/>
    <row r="2871" s="23" customFormat="1" x14ac:dyDescent="0.2"/>
    <row r="2872" s="23" customFormat="1" x14ac:dyDescent="0.2"/>
    <row r="2873" s="23" customFormat="1" x14ac:dyDescent="0.2"/>
    <row r="2874" s="23" customFormat="1" x14ac:dyDescent="0.2"/>
    <row r="2875" s="23" customFormat="1" x14ac:dyDescent="0.2"/>
    <row r="2876" s="23" customFormat="1" x14ac:dyDescent="0.2"/>
    <row r="2877" s="23" customFormat="1" x14ac:dyDescent="0.2"/>
    <row r="2878" s="23" customFormat="1" x14ac:dyDescent="0.2"/>
    <row r="2879" s="23" customFormat="1" x14ac:dyDescent="0.2"/>
    <row r="2880" s="23" customFormat="1" x14ac:dyDescent="0.2"/>
    <row r="2881" s="23" customFormat="1" x14ac:dyDescent="0.2"/>
    <row r="2882" s="23" customFormat="1" x14ac:dyDescent="0.2"/>
    <row r="2883" s="23" customFormat="1" x14ac:dyDescent="0.2"/>
    <row r="2884" s="23" customFormat="1" x14ac:dyDescent="0.2"/>
    <row r="2885" s="23" customFormat="1" x14ac:dyDescent="0.2"/>
    <row r="2886" s="23" customFormat="1" x14ac:dyDescent="0.2"/>
    <row r="2887" s="23" customFormat="1" x14ac:dyDescent="0.2"/>
    <row r="2888" s="23" customFormat="1" x14ac:dyDescent="0.2"/>
    <row r="2889" s="23" customFormat="1" x14ac:dyDescent="0.2"/>
    <row r="2890" s="23" customFormat="1" x14ac:dyDescent="0.2"/>
    <row r="2891" s="23" customFormat="1" x14ac:dyDescent="0.2"/>
    <row r="2892" s="23" customFormat="1" x14ac:dyDescent="0.2"/>
    <row r="2893" s="23" customFormat="1" x14ac:dyDescent="0.2"/>
    <row r="2894" s="23" customFormat="1" x14ac:dyDescent="0.2"/>
    <row r="2895" s="23" customFormat="1" x14ac:dyDescent="0.2"/>
    <row r="2896" s="23" customFormat="1" x14ac:dyDescent="0.2"/>
    <row r="2897" s="23" customFormat="1" x14ac:dyDescent="0.2"/>
    <row r="2898" s="23" customFormat="1" x14ac:dyDescent="0.2"/>
    <row r="2899" s="23" customFormat="1" x14ac:dyDescent="0.2"/>
    <row r="2900" s="23" customFormat="1" x14ac:dyDescent="0.2"/>
    <row r="2901" s="23" customFormat="1" x14ac:dyDescent="0.2"/>
    <row r="2902" s="23" customFormat="1" x14ac:dyDescent="0.2"/>
    <row r="2903" s="23" customFormat="1" x14ac:dyDescent="0.2"/>
    <row r="2904" s="23" customFormat="1" x14ac:dyDescent="0.2"/>
    <row r="2905" s="23" customFormat="1" x14ac:dyDescent="0.2"/>
    <row r="2906" s="23" customFormat="1" x14ac:dyDescent="0.2"/>
    <row r="2907" s="23" customFormat="1" x14ac:dyDescent="0.2"/>
    <row r="2908" s="23" customFormat="1" x14ac:dyDescent="0.2"/>
    <row r="2909" s="23" customFormat="1" x14ac:dyDescent="0.2"/>
    <row r="2910" s="23" customFormat="1" x14ac:dyDescent="0.2"/>
    <row r="2911" s="23" customFormat="1" x14ac:dyDescent="0.2"/>
    <row r="2912" s="23" customFormat="1" x14ac:dyDescent="0.2"/>
    <row r="2913" s="23" customFormat="1" x14ac:dyDescent="0.2"/>
    <row r="2914" s="23" customFormat="1" x14ac:dyDescent="0.2"/>
    <row r="2915" s="23" customFormat="1" x14ac:dyDescent="0.2"/>
    <row r="2916" s="23" customFormat="1" x14ac:dyDescent="0.2"/>
    <row r="2917" s="23" customFormat="1" x14ac:dyDescent="0.2"/>
    <row r="2918" s="23" customFormat="1" x14ac:dyDescent="0.2"/>
    <row r="2919" s="23" customFormat="1" x14ac:dyDescent="0.2"/>
    <row r="2920" s="23" customFormat="1" x14ac:dyDescent="0.2"/>
    <row r="2921" s="23" customFormat="1" x14ac:dyDescent="0.2"/>
    <row r="2922" s="23" customFormat="1" x14ac:dyDescent="0.2"/>
    <row r="2923" s="23" customFormat="1" x14ac:dyDescent="0.2"/>
    <row r="2924" s="23" customFormat="1" x14ac:dyDescent="0.2"/>
    <row r="2925" s="23" customFormat="1" x14ac:dyDescent="0.2"/>
    <row r="2926" s="23" customFormat="1" x14ac:dyDescent="0.2"/>
    <row r="2927" s="23" customFormat="1" x14ac:dyDescent="0.2"/>
    <row r="2928" s="23" customFormat="1" x14ac:dyDescent="0.2"/>
    <row r="2929" s="23" customFormat="1" x14ac:dyDescent="0.2"/>
    <row r="2930" s="23" customFormat="1" x14ac:dyDescent="0.2"/>
    <row r="2931" s="23" customFormat="1" x14ac:dyDescent="0.2"/>
    <row r="2932" s="23" customFormat="1" x14ac:dyDescent="0.2"/>
    <row r="2933" s="23" customFormat="1" x14ac:dyDescent="0.2"/>
    <row r="2934" s="23" customFormat="1" x14ac:dyDescent="0.2"/>
    <row r="2935" s="23" customFormat="1" x14ac:dyDescent="0.2"/>
    <row r="2936" s="23" customFormat="1" x14ac:dyDescent="0.2"/>
    <row r="2937" s="23" customFormat="1" x14ac:dyDescent="0.2"/>
    <row r="2938" s="23" customFormat="1" x14ac:dyDescent="0.2"/>
    <row r="2939" s="23" customFormat="1" x14ac:dyDescent="0.2"/>
    <row r="2940" s="23" customFormat="1" x14ac:dyDescent="0.2"/>
    <row r="2941" s="23" customFormat="1" x14ac:dyDescent="0.2"/>
    <row r="2942" s="23" customFormat="1" x14ac:dyDescent="0.2"/>
    <row r="2943" s="23" customFormat="1" x14ac:dyDescent="0.2"/>
    <row r="2944" s="23" customFormat="1" x14ac:dyDescent="0.2"/>
    <row r="2945" s="23" customFormat="1" x14ac:dyDescent="0.2"/>
    <row r="2946" s="23" customFormat="1" x14ac:dyDescent="0.2"/>
    <row r="2947" s="23" customFormat="1" x14ac:dyDescent="0.2"/>
    <row r="2948" s="23" customFormat="1" x14ac:dyDescent="0.2"/>
    <row r="2949" s="23" customFormat="1" x14ac:dyDescent="0.2"/>
    <row r="2950" s="23" customFormat="1" x14ac:dyDescent="0.2"/>
    <row r="2951" s="23" customFormat="1" x14ac:dyDescent="0.2"/>
    <row r="2952" s="23" customFormat="1" x14ac:dyDescent="0.2"/>
    <row r="2953" s="23" customFormat="1" x14ac:dyDescent="0.2"/>
    <row r="2954" s="23" customFormat="1" x14ac:dyDescent="0.2"/>
    <row r="2955" s="23" customFormat="1" x14ac:dyDescent="0.2"/>
    <row r="2956" s="23" customFormat="1" x14ac:dyDescent="0.2"/>
    <row r="2957" s="23" customFormat="1" x14ac:dyDescent="0.2"/>
    <row r="2958" s="23" customFormat="1" x14ac:dyDescent="0.2"/>
    <row r="2959" s="23" customFormat="1" x14ac:dyDescent="0.2"/>
    <row r="2960" s="23" customFormat="1" x14ac:dyDescent="0.2"/>
    <row r="2961" s="23" customFormat="1" x14ac:dyDescent="0.2"/>
    <row r="2962" s="23" customFormat="1" x14ac:dyDescent="0.2"/>
    <row r="2963" s="23" customFormat="1" x14ac:dyDescent="0.2"/>
    <row r="2964" s="23" customFormat="1" x14ac:dyDescent="0.2"/>
    <row r="2965" s="23" customFormat="1" x14ac:dyDescent="0.2"/>
    <row r="2966" s="23" customFormat="1" x14ac:dyDescent="0.2"/>
    <row r="2967" s="23" customFormat="1" x14ac:dyDescent="0.2"/>
    <row r="2968" s="23" customFormat="1" x14ac:dyDescent="0.2"/>
    <row r="2969" s="23" customFormat="1" x14ac:dyDescent="0.2"/>
    <row r="2970" s="23" customFormat="1" x14ac:dyDescent="0.2"/>
    <row r="2971" s="23" customFormat="1" x14ac:dyDescent="0.2"/>
    <row r="2972" s="23" customFormat="1" x14ac:dyDescent="0.2"/>
    <row r="2973" s="23" customFormat="1" x14ac:dyDescent="0.2"/>
    <row r="2974" s="23" customFormat="1" x14ac:dyDescent="0.2"/>
    <row r="2975" s="23" customFormat="1" x14ac:dyDescent="0.2"/>
    <row r="2976" s="23" customFormat="1" x14ac:dyDescent="0.2"/>
    <row r="2977" s="23" customFormat="1" x14ac:dyDescent="0.2"/>
    <row r="2978" s="23" customFormat="1" x14ac:dyDescent="0.2"/>
    <row r="2979" s="23" customFormat="1" x14ac:dyDescent="0.2"/>
    <row r="2980" s="23" customFormat="1" x14ac:dyDescent="0.2"/>
    <row r="2981" s="23" customFormat="1" x14ac:dyDescent="0.2"/>
    <row r="2982" s="23" customFormat="1" x14ac:dyDescent="0.2"/>
    <row r="2983" s="23" customFormat="1" x14ac:dyDescent="0.2"/>
    <row r="2984" s="23" customFormat="1" x14ac:dyDescent="0.2"/>
    <row r="2985" s="23" customFormat="1" x14ac:dyDescent="0.2"/>
    <row r="2986" s="23" customFormat="1" x14ac:dyDescent="0.2"/>
    <row r="2987" s="23" customFormat="1" x14ac:dyDescent="0.2"/>
    <row r="2988" s="23" customFormat="1" x14ac:dyDescent="0.2"/>
    <row r="2989" s="23" customFormat="1" x14ac:dyDescent="0.2"/>
    <row r="2990" s="23" customFormat="1" x14ac:dyDescent="0.2"/>
    <row r="2991" s="23" customFormat="1" x14ac:dyDescent="0.2"/>
    <row r="2992" s="23" customFormat="1" x14ac:dyDescent="0.2"/>
    <row r="2993" s="23" customFormat="1" x14ac:dyDescent="0.2"/>
    <row r="2994" s="23" customFormat="1" x14ac:dyDescent="0.2"/>
    <row r="2995" s="23" customFormat="1" x14ac:dyDescent="0.2"/>
    <row r="2996" s="23" customFormat="1" x14ac:dyDescent="0.2"/>
    <row r="2997" s="23" customFormat="1" x14ac:dyDescent="0.2"/>
    <row r="2998" s="23" customFormat="1" x14ac:dyDescent="0.2"/>
    <row r="2999" s="23" customFormat="1" x14ac:dyDescent="0.2"/>
    <row r="3000" s="23" customFormat="1" x14ac:dyDescent="0.2"/>
    <row r="3001" s="23" customFormat="1" x14ac:dyDescent="0.2"/>
    <row r="3002" s="23" customFormat="1" x14ac:dyDescent="0.2"/>
    <row r="3003" s="23" customFormat="1" x14ac:dyDescent="0.2"/>
    <row r="3004" s="23" customFormat="1" x14ac:dyDescent="0.2"/>
    <row r="3005" s="23" customFormat="1" x14ac:dyDescent="0.2"/>
    <row r="3006" s="23" customFormat="1" x14ac:dyDescent="0.2"/>
    <row r="3007" s="23" customFormat="1" x14ac:dyDescent="0.2"/>
    <row r="3008" s="23" customFormat="1" x14ac:dyDescent="0.2"/>
    <row r="3009" s="23" customFormat="1" x14ac:dyDescent="0.2"/>
    <row r="3010" s="23" customFormat="1" x14ac:dyDescent="0.2"/>
    <row r="3011" s="23" customFormat="1" x14ac:dyDescent="0.2"/>
    <row r="3012" s="23" customFormat="1" x14ac:dyDescent="0.2"/>
    <row r="3013" s="23" customFormat="1" x14ac:dyDescent="0.2"/>
    <row r="3014" s="23" customFormat="1" x14ac:dyDescent="0.2"/>
    <row r="3015" s="23" customFormat="1" x14ac:dyDescent="0.2"/>
    <row r="3016" s="23" customFormat="1" x14ac:dyDescent="0.2"/>
    <row r="3017" s="23" customFormat="1" x14ac:dyDescent="0.2"/>
    <row r="3018" s="23" customFormat="1" x14ac:dyDescent="0.2"/>
    <row r="3019" s="23" customFormat="1" x14ac:dyDescent="0.2"/>
    <row r="3020" s="23" customFormat="1" x14ac:dyDescent="0.2"/>
    <row r="3021" s="23" customFormat="1" x14ac:dyDescent="0.2"/>
    <row r="3022" s="23" customFormat="1" x14ac:dyDescent="0.2"/>
    <row r="3023" s="23" customFormat="1" x14ac:dyDescent="0.2"/>
    <row r="3024" s="23" customFormat="1" x14ac:dyDescent="0.2"/>
    <row r="3025" s="23" customFormat="1" x14ac:dyDescent="0.2"/>
    <row r="3026" s="23" customFormat="1" x14ac:dyDescent="0.2"/>
    <row r="3027" s="23" customFormat="1" x14ac:dyDescent="0.2"/>
    <row r="3028" s="23" customFormat="1" x14ac:dyDescent="0.2"/>
    <row r="3029" s="23" customFormat="1" x14ac:dyDescent="0.2"/>
    <row r="3030" s="23" customFormat="1" x14ac:dyDescent="0.2"/>
    <row r="3031" s="23" customFormat="1" x14ac:dyDescent="0.2"/>
    <row r="3032" s="23" customFormat="1" x14ac:dyDescent="0.2"/>
    <row r="3033" s="23" customFormat="1" x14ac:dyDescent="0.2"/>
    <row r="3034" s="23" customFormat="1" x14ac:dyDescent="0.2"/>
    <row r="3035" s="23" customFormat="1" x14ac:dyDescent="0.2"/>
    <row r="3036" s="23" customFormat="1" x14ac:dyDescent="0.2"/>
    <row r="3037" s="23" customFormat="1" x14ac:dyDescent="0.2"/>
    <row r="3038" s="23" customFormat="1" x14ac:dyDescent="0.2"/>
    <row r="3039" s="23" customFormat="1" x14ac:dyDescent="0.2"/>
    <row r="3040" s="23" customFormat="1" x14ac:dyDescent="0.2"/>
    <row r="3041" s="23" customFormat="1" x14ac:dyDescent="0.2"/>
    <row r="3042" s="23" customFormat="1" x14ac:dyDescent="0.2"/>
    <row r="3043" s="23" customFormat="1" x14ac:dyDescent="0.2"/>
    <row r="3044" s="23" customFormat="1" x14ac:dyDescent="0.2"/>
    <row r="3045" s="23" customFormat="1" x14ac:dyDescent="0.2"/>
    <row r="3046" s="23" customFormat="1" x14ac:dyDescent="0.2"/>
    <row r="3047" s="23" customFormat="1" x14ac:dyDescent="0.2"/>
    <row r="3048" s="23" customFormat="1" x14ac:dyDescent="0.2"/>
    <row r="3049" s="23" customFormat="1" x14ac:dyDescent="0.2"/>
    <row r="3050" s="23" customFormat="1" x14ac:dyDescent="0.2"/>
    <row r="3051" s="23" customFormat="1" x14ac:dyDescent="0.2"/>
    <row r="3052" s="23" customFormat="1" x14ac:dyDescent="0.2"/>
    <row r="3053" s="23" customFormat="1" x14ac:dyDescent="0.2"/>
    <row r="3054" s="23" customFormat="1" x14ac:dyDescent="0.2"/>
    <row r="3055" s="23" customFormat="1" x14ac:dyDescent="0.2"/>
    <row r="3056" s="23" customFormat="1" x14ac:dyDescent="0.2"/>
    <row r="3057" s="23" customFormat="1" x14ac:dyDescent="0.2"/>
    <row r="3058" s="23" customFormat="1" x14ac:dyDescent="0.2"/>
    <row r="3059" s="23" customFormat="1" x14ac:dyDescent="0.2"/>
    <row r="3060" s="23" customFormat="1" x14ac:dyDescent="0.2"/>
    <row r="3061" s="23" customFormat="1" x14ac:dyDescent="0.2"/>
    <row r="3062" s="23" customFormat="1" x14ac:dyDescent="0.2"/>
    <row r="3063" s="23" customFormat="1" x14ac:dyDescent="0.2"/>
    <row r="3064" s="23" customFormat="1" x14ac:dyDescent="0.2"/>
    <row r="3065" s="23" customFormat="1" x14ac:dyDescent="0.2"/>
    <row r="3066" s="23" customFormat="1" x14ac:dyDescent="0.2"/>
    <row r="3067" s="23" customFormat="1" x14ac:dyDescent="0.2"/>
    <row r="3068" s="23" customFormat="1" x14ac:dyDescent="0.2"/>
    <row r="3069" s="23" customFormat="1" x14ac:dyDescent="0.2"/>
    <row r="3070" s="23" customFormat="1" x14ac:dyDescent="0.2"/>
    <row r="3071" s="23" customFormat="1" x14ac:dyDescent="0.2"/>
    <row r="3072" s="23" customFormat="1" x14ac:dyDescent="0.2"/>
    <row r="3073" s="23" customFormat="1" x14ac:dyDescent="0.2"/>
    <row r="3074" s="23" customFormat="1" x14ac:dyDescent="0.2"/>
    <row r="3075" s="23" customFormat="1" x14ac:dyDescent="0.2"/>
    <row r="3076" s="23" customFormat="1" x14ac:dyDescent="0.2"/>
    <row r="3077" s="23" customFormat="1" x14ac:dyDescent="0.2"/>
    <row r="3078" s="23" customFormat="1" x14ac:dyDescent="0.2"/>
    <row r="3079" s="23" customFormat="1" x14ac:dyDescent="0.2"/>
    <row r="3080" s="23" customFormat="1" x14ac:dyDescent="0.2"/>
    <row r="3081" s="23" customFormat="1" x14ac:dyDescent="0.2"/>
    <row r="3082" s="23" customFormat="1" x14ac:dyDescent="0.2"/>
    <row r="3083" s="23" customFormat="1" x14ac:dyDescent="0.2"/>
    <row r="3084" s="23" customFormat="1" x14ac:dyDescent="0.2"/>
    <row r="3085" s="23" customFormat="1" x14ac:dyDescent="0.2"/>
    <row r="3086" s="23" customFormat="1" x14ac:dyDescent="0.2"/>
    <row r="3087" s="23" customFormat="1" x14ac:dyDescent="0.2"/>
    <row r="3088" s="23" customFormat="1" x14ac:dyDescent="0.2"/>
    <row r="3089" s="23" customFormat="1" x14ac:dyDescent="0.2"/>
    <row r="3090" s="23" customFormat="1" x14ac:dyDescent="0.2"/>
    <row r="3091" s="23" customFormat="1" x14ac:dyDescent="0.2"/>
    <row r="3092" s="23" customFormat="1" x14ac:dyDescent="0.2"/>
    <row r="3093" s="23" customFormat="1" x14ac:dyDescent="0.2"/>
    <row r="3094" s="23" customFormat="1" x14ac:dyDescent="0.2"/>
    <row r="3095" s="23" customFormat="1" x14ac:dyDescent="0.2"/>
    <row r="3096" s="23" customFormat="1" x14ac:dyDescent="0.2"/>
    <row r="3097" s="23" customFormat="1" x14ac:dyDescent="0.2"/>
    <row r="3098" s="23" customFormat="1" x14ac:dyDescent="0.2"/>
    <row r="3099" s="23" customFormat="1" x14ac:dyDescent="0.2"/>
    <row r="3100" s="23" customFormat="1" x14ac:dyDescent="0.2"/>
    <row r="3101" s="23" customFormat="1" x14ac:dyDescent="0.2"/>
    <row r="3102" s="23" customFormat="1" x14ac:dyDescent="0.2"/>
    <row r="3103" s="23" customFormat="1" x14ac:dyDescent="0.2"/>
    <row r="3104" s="23" customFormat="1" x14ac:dyDescent="0.2"/>
    <row r="3105" s="23" customFormat="1" x14ac:dyDescent="0.2"/>
    <row r="3106" s="23" customFormat="1" x14ac:dyDescent="0.2"/>
    <row r="3107" s="23" customFormat="1" x14ac:dyDescent="0.2"/>
    <row r="3108" s="23" customFormat="1" x14ac:dyDescent="0.2"/>
    <row r="3109" s="23" customFormat="1" x14ac:dyDescent="0.2"/>
    <row r="3110" s="23" customFormat="1" x14ac:dyDescent="0.2"/>
    <row r="3111" s="23" customFormat="1" x14ac:dyDescent="0.2"/>
    <row r="3112" s="23" customFormat="1" x14ac:dyDescent="0.2"/>
    <row r="3113" s="23" customFormat="1" x14ac:dyDescent="0.2"/>
    <row r="3114" s="23" customFormat="1" x14ac:dyDescent="0.2"/>
    <row r="3115" s="23" customFormat="1" x14ac:dyDescent="0.2"/>
    <row r="3116" s="23" customFormat="1" x14ac:dyDescent="0.2"/>
    <row r="3117" s="23" customFormat="1" x14ac:dyDescent="0.2"/>
    <row r="3118" s="23" customFormat="1" x14ac:dyDescent="0.2"/>
    <row r="3119" s="23" customFormat="1" x14ac:dyDescent="0.2"/>
    <row r="3120" s="23" customFormat="1" x14ac:dyDescent="0.2"/>
    <row r="3121" s="23" customFormat="1" x14ac:dyDescent="0.2"/>
    <row r="3122" s="23" customFormat="1" x14ac:dyDescent="0.2"/>
    <row r="3123" s="23" customFormat="1" x14ac:dyDescent="0.2"/>
    <row r="3124" s="23" customFormat="1" x14ac:dyDescent="0.2"/>
    <row r="3125" s="23" customFormat="1" x14ac:dyDescent="0.2"/>
    <row r="3126" s="23" customFormat="1" x14ac:dyDescent="0.2"/>
    <row r="3127" s="23" customFormat="1" x14ac:dyDescent="0.2"/>
    <row r="3128" s="23" customFormat="1" x14ac:dyDescent="0.2"/>
    <row r="3129" s="23" customFormat="1" x14ac:dyDescent="0.2"/>
    <row r="3130" s="23" customFormat="1" x14ac:dyDescent="0.2"/>
    <row r="3131" s="23" customFormat="1" x14ac:dyDescent="0.2"/>
    <row r="3132" s="23" customFormat="1" x14ac:dyDescent="0.2"/>
    <row r="3133" s="23" customFormat="1" x14ac:dyDescent="0.2"/>
    <row r="3134" s="23" customFormat="1" x14ac:dyDescent="0.2"/>
    <row r="3135" s="23" customFormat="1" x14ac:dyDescent="0.2"/>
    <row r="3136" s="23" customFormat="1" x14ac:dyDescent="0.2"/>
    <row r="3137" s="23" customFormat="1" x14ac:dyDescent="0.2"/>
    <row r="3138" s="23" customFormat="1" x14ac:dyDescent="0.2"/>
    <row r="3139" s="23" customFormat="1" x14ac:dyDescent="0.2"/>
    <row r="3140" s="23" customFormat="1" x14ac:dyDescent="0.2"/>
    <row r="3141" s="23" customFormat="1" x14ac:dyDescent="0.2"/>
    <row r="3142" s="23" customFormat="1" x14ac:dyDescent="0.2"/>
    <row r="3143" s="23" customFormat="1" x14ac:dyDescent="0.2"/>
    <row r="3144" s="23" customFormat="1" x14ac:dyDescent="0.2"/>
    <row r="3145" s="23" customFormat="1" x14ac:dyDescent="0.2"/>
    <row r="3146" s="23" customFormat="1" x14ac:dyDescent="0.2"/>
    <row r="3147" s="23" customFormat="1" x14ac:dyDescent="0.2"/>
    <row r="3148" s="23" customFormat="1" x14ac:dyDescent="0.2"/>
    <row r="3149" s="23" customFormat="1" x14ac:dyDescent="0.2"/>
    <row r="3150" s="23" customFormat="1" x14ac:dyDescent="0.2"/>
    <row r="3151" s="23" customFormat="1" x14ac:dyDescent="0.2"/>
    <row r="3152" s="23" customFormat="1" x14ac:dyDescent="0.2"/>
    <row r="3153" s="23" customFormat="1" x14ac:dyDescent="0.2"/>
    <row r="3154" s="23" customFormat="1" x14ac:dyDescent="0.2"/>
    <row r="3155" s="23" customFormat="1" x14ac:dyDescent="0.2"/>
    <row r="3156" s="23" customFormat="1" x14ac:dyDescent="0.2"/>
    <row r="3157" s="23" customFormat="1" x14ac:dyDescent="0.2"/>
    <row r="3158" s="23" customFormat="1" x14ac:dyDescent="0.2"/>
    <row r="3159" s="23" customFormat="1" x14ac:dyDescent="0.2"/>
    <row r="3160" s="23" customFormat="1" x14ac:dyDescent="0.2"/>
    <row r="3161" s="23" customFormat="1" x14ac:dyDescent="0.2"/>
    <row r="3162" s="23" customFormat="1" x14ac:dyDescent="0.2"/>
    <row r="3163" s="23" customFormat="1" x14ac:dyDescent="0.2"/>
    <row r="3164" s="23" customFormat="1" x14ac:dyDescent="0.2"/>
    <row r="3165" s="23" customFormat="1" x14ac:dyDescent="0.2"/>
    <row r="3166" s="23" customFormat="1" x14ac:dyDescent="0.2"/>
    <row r="3167" s="23" customFormat="1" x14ac:dyDescent="0.2"/>
    <row r="3168" s="23" customFormat="1" x14ac:dyDescent="0.2"/>
    <row r="3169" s="23" customFormat="1" x14ac:dyDescent="0.2"/>
    <row r="3170" s="23" customFormat="1" x14ac:dyDescent="0.2"/>
    <row r="3171" s="23" customFormat="1" x14ac:dyDescent="0.2"/>
    <row r="3172" s="23" customFormat="1" x14ac:dyDescent="0.2"/>
    <row r="3173" s="23" customFormat="1" x14ac:dyDescent="0.2"/>
    <row r="3174" s="23" customFormat="1" x14ac:dyDescent="0.2"/>
    <row r="3175" s="23" customFormat="1" x14ac:dyDescent="0.2"/>
    <row r="3176" s="23" customFormat="1" x14ac:dyDescent="0.2"/>
    <row r="3177" s="23" customFormat="1" x14ac:dyDescent="0.2"/>
    <row r="3178" s="23" customFormat="1" x14ac:dyDescent="0.2"/>
    <row r="3179" s="23" customFormat="1" x14ac:dyDescent="0.2"/>
    <row r="3180" s="23" customFormat="1" x14ac:dyDescent="0.2"/>
    <row r="3181" s="23" customFormat="1" x14ac:dyDescent="0.2"/>
    <row r="3182" s="23" customFormat="1" x14ac:dyDescent="0.2"/>
    <row r="3183" s="23" customFormat="1" x14ac:dyDescent="0.2"/>
    <row r="3184" s="23" customFormat="1" x14ac:dyDescent="0.2"/>
    <row r="3185" s="23" customFormat="1" x14ac:dyDescent="0.2"/>
    <row r="3186" s="23" customFormat="1" x14ac:dyDescent="0.2"/>
    <row r="3187" s="23" customFormat="1" x14ac:dyDescent="0.2"/>
    <row r="3188" s="23" customFormat="1" x14ac:dyDescent="0.2"/>
    <row r="3189" s="23" customFormat="1" x14ac:dyDescent="0.2"/>
    <row r="3190" s="23" customFormat="1" x14ac:dyDescent="0.2"/>
    <row r="3191" s="23" customFormat="1" x14ac:dyDescent="0.2"/>
    <row r="3192" s="23" customFormat="1" x14ac:dyDescent="0.2"/>
    <row r="3193" s="23" customFormat="1" x14ac:dyDescent="0.2"/>
    <row r="3194" s="23" customFormat="1" x14ac:dyDescent="0.2"/>
    <row r="3195" s="23" customFormat="1" x14ac:dyDescent="0.2"/>
    <row r="3196" s="23" customFormat="1" x14ac:dyDescent="0.2"/>
    <row r="3197" s="23" customFormat="1" x14ac:dyDescent="0.2"/>
    <row r="3198" s="23" customFormat="1" x14ac:dyDescent="0.2"/>
    <row r="3199" s="23" customFormat="1" x14ac:dyDescent="0.2"/>
    <row r="3200" s="23" customFormat="1" x14ac:dyDescent="0.2"/>
    <row r="3201" s="23" customFormat="1" x14ac:dyDescent="0.2"/>
    <row r="3202" s="23" customFormat="1" x14ac:dyDescent="0.2"/>
    <row r="3203" s="23" customFormat="1" x14ac:dyDescent="0.2"/>
    <row r="3204" s="23" customFormat="1" x14ac:dyDescent="0.2"/>
    <row r="3205" s="23" customFormat="1" x14ac:dyDescent="0.2"/>
    <row r="3206" s="23" customFormat="1" x14ac:dyDescent="0.2"/>
    <row r="3207" s="23" customFormat="1" x14ac:dyDescent="0.2"/>
    <row r="3208" s="23" customFormat="1" x14ac:dyDescent="0.2"/>
    <row r="3209" s="23" customFormat="1" x14ac:dyDescent="0.2"/>
    <row r="3210" s="23" customFormat="1" x14ac:dyDescent="0.2"/>
    <row r="3211" s="23" customFormat="1" x14ac:dyDescent="0.2"/>
    <row r="3212" s="23" customFormat="1" x14ac:dyDescent="0.2"/>
    <row r="3213" s="23" customFormat="1" x14ac:dyDescent="0.2"/>
    <row r="3214" s="23" customFormat="1" x14ac:dyDescent="0.2"/>
    <row r="3215" s="23" customFormat="1" x14ac:dyDescent="0.2"/>
    <row r="3216" s="23" customFormat="1" x14ac:dyDescent="0.2"/>
    <row r="3217" s="23" customFormat="1" x14ac:dyDescent="0.2"/>
    <row r="3218" s="23" customFormat="1" x14ac:dyDescent="0.2"/>
    <row r="3219" s="23" customFormat="1" x14ac:dyDescent="0.2"/>
    <row r="3220" s="23" customFormat="1" x14ac:dyDescent="0.2"/>
    <row r="3221" s="23" customFormat="1" x14ac:dyDescent="0.2"/>
    <row r="3222" s="23" customFormat="1" x14ac:dyDescent="0.2"/>
    <row r="3223" s="23" customFormat="1" x14ac:dyDescent="0.2"/>
    <row r="3224" s="23" customFormat="1" x14ac:dyDescent="0.2"/>
    <row r="3225" s="23" customFormat="1" x14ac:dyDescent="0.2"/>
    <row r="3226" s="23" customFormat="1" x14ac:dyDescent="0.2"/>
    <row r="3227" s="23" customFormat="1" x14ac:dyDescent="0.2"/>
    <row r="3228" s="23" customFormat="1" x14ac:dyDescent="0.2"/>
    <row r="3229" s="23" customFormat="1" x14ac:dyDescent="0.2"/>
    <row r="3230" s="23" customFormat="1" x14ac:dyDescent="0.2"/>
    <row r="3231" s="23" customFormat="1" x14ac:dyDescent="0.2"/>
    <row r="3232" s="23" customFormat="1" x14ac:dyDescent="0.2"/>
    <row r="3233" s="23" customFormat="1" x14ac:dyDescent="0.2"/>
    <row r="3234" s="23" customFormat="1" x14ac:dyDescent="0.2"/>
    <row r="3235" s="23" customFormat="1" x14ac:dyDescent="0.2"/>
    <row r="3236" s="23" customFormat="1" x14ac:dyDescent="0.2"/>
    <row r="3237" s="23" customFormat="1" x14ac:dyDescent="0.2"/>
    <row r="3238" s="23" customFormat="1" x14ac:dyDescent="0.2"/>
    <row r="3239" s="23" customFormat="1" x14ac:dyDescent="0.2"/>
    <row r="3240" s="23" customFormat="1" x14ac:dyDescent="0.2"/>
    <row r="3241" s="23" customFormat="1" x14ac:dyDescent="0.2"/>
    <row r="3242" s="23" customFormat="1" x14ac:dyDescent="0.2"/>
    <row r="3243" s="23" customFormat="1" x14ac:dyDescent="0.2"/>
    <row r="3244" s="23" customFormat="1" x14ac:dyDescent="0.2"/>
    <row r="3245" s="23" customFormat="1" x14ac:dyDescent="0.2"/>
    <row r="3246" s="23" customFormat="1" x14ac:dyDescent="0.2"/>
    <row r="3247" s="23" customFormat="1" x14ac:dyDescent="0.2"/>
    <row r="3248" s="23" customFormat="1" x14ac:dyDescent="0.2"/>
    <row r="3249" s="23" customFormat="1" x14ac:dyDescent="0.2"/>
    <row r="3250" s="23" customFormat="1" x14ac:dyDescent="0.2"/>
    <row r="3251" s="23" customFormat="1" x14ac:dyDescent="0.2"/>
    <row r="3252" s="23" customFormat="1" x14ac:dyDescent="0.2"/>
    <row r="3253" s="23" customFormat="1" x14ac:dyDescent="0.2"/>
    <row r="3254" s="23" customFormat="1" x14ac:dyDescent="0.2"/>
    <row r="3255" s="23" customFormat="1" x14ac:dyDescent="0.2"/>
    <row r="3256" s="23" customFormat="1" x14ac:dyDescent="0.2"/>
    <row r="3257" s="23" customFormat="1" x14ac:dyDescent="0.2"/>
    <row r="3258" s="23" customFormat="1" x14ac:dyDescent="0.2"/>
    <row r="3259" s="23" customFormat="1" x14ac:dyDescent="0.2"/>
    <row r="3260" s="23" customFormat="1" x14ac:dyDescent="0.2"/>
    <row r="3261" s="23" customFormat="1" x14ac:dyDescent="0.2"/>
    <row r="3262" s="23" customFormat="1" x14ac:dyDescent="0.2"/>
    <row r="3263" s="23" customFormat="1" x14ac:dyDescent="0.2"/>
    <row r="3264" s="23" customFormat="1" x14ac:dyDescent="0.2"/>
    <row r="3265" s="23" customFormat="1" x14ac:dyDescent="0.2"/>
    <row r="3266" s="23" customFormat="1" x14ac:dyDescent="0.2"/>
    <row r="3267" s="23" customFormat="1" x14ac:dyDescent="0.2"/>
    <row r="3268" s="23" customFormat="1" x14ac:dyDescent="0.2"/>
    <row r="3269" s="23" customFormat="1" x14ac:dyDescent="0.2"/>
    <row r="3270" s="23" customFormat="1" x14ac:dyDescent="0.2"/>
    <row r="3271" s="23" customFormat="1" x14ac:dyDescent="0.2"/>
    <row r="3272" s="23" customFormat="1" x14ac:dyDescent="0.2"/>
    <row r="3273" s="23" customFormat="1" x14ac:dyDescent="0.2"/>
    <row r="3274" s="23" customFormat="1" x14ac:dyDescent="0.2"/>
    <row r="3275" s="23" customFormat="1" x14ac:dyDescent="0.2"/>
    <row r="3276" s="23" customFormat="1" x14ac:dyDescent="0.2"/>
    <row r="3277" s="23" customFormat="1" x14ac:dyDescent="0.2"/>
    <row r="3278" s="23" customFormat="1" x14ac:dyDescent="0.2"/>
    <row r="3279" s="23" customFormat="1" x14ac:dyDescent="0.2"/>
    <row r="3280" s="23" customFormat="1" x14ac:dyDescent="0.2"/>
    <row r="3281" s="23" customFormat="1" x14ac:dyDescent="0.2"/>
    <row r="3282" s="23" customFormat="1" x14ac:dyDescent="0.2"/>
    <row r="3283" s="23" customFormat="1" x14ac:dyDescent="0.2"/>
    <row r="3284" s="23" customFormat="1" x14ac:dyDescent="0.2"/>
    <row r="3285" s="23" customFormat="1" x14ac:dyDescent="0.2"/>
    <row r="3286" s="23" customFormat="1" x14ac:dyDescent="0.2"/>
    <row r="3287" s="23" customFormat="1" x14ac:dyDescent="0.2"/>
    <row r="3288" s="23" customFormat="1" x14ac:dyDescent="0.2"/>
    <row r="3289" s="23" customFormat="1" x14ac:dyDescent="0.2"/>
    <row r="3290" s="23" customFormat="1" x14ac:dyDescent="0.2"/>
    <row r="3291" s="23" customFormat="1" x14ac:dyDescent="0.2"/>
    <row r="3292" s="23" customFormat="1" x14ac:dyDescent="0.2"/>
    <row r="3293" s="23" customFormat="1" x14ac:dyDescent="0.2"/>
    <row r="3294" s="23" customFormat="1" x14ac:dyDescent="0.2"/>
    <row r="3295" s="23" customFormat="1" x14ac:dyDescent="0.2"/>
    <row r="3296" s="23" customFormat="1" x14ac:dyDescent="0.2"/>
    <row r="3297" s="23" customFormat="1" x14ac:dyDescent="0.2"/>
    <row r="3298" s="23" customFormat="1" x14ac:dyDescent="0.2"/>
    <row r="3299" s="23" customFormat="1" x14ac:dyDescent="0.2"/>
    <row r="3300" s="23" customFormat="1" x14ac:dyDescent="0.2"/>
    <row r="3301" s="23" customFormat="1" x14ac:dyDescent="0.2"/>
    <row r="3302" s="23" customFormat="1" x14ac:dyDescent="0.2"/>
    <row r="3303" s="23" customFormat="1" x14ac:dyDescent="0.2"/>
    <row r="3304" s="23" customFormat="1" x14ac:dyDescent="0.2"/>
    <row r="3305" s="23" customFormat="1" x14ac:dyDescent="0.2"/>
    <row r="3306" s="23" customFormat="1" x14ac:dyDescent="0.2"/>
    <row r="3307" s="23" customFormat="1" x14ac:dyDescent="0.2"/>
    <row r="3308" s="23" customFormat="1" x14ac:dyDescent="0.2"/>
    <row r="3309" s="23" customFormat="1" x14ac:dyDescent="0.2"/>
    <row r="3310" s="23" customFormat="1" x14ac:dyDescent="0.2"/>
    <row r="3311" s="23" customFormat="1" x14ac:dyDescent="0.2"/>
    <row r="3312" s="23" customFormat="1" x14ac:dyDescent="0.2"/>
    <row r="3313" s="23" customFormat="1" x14ac:dyDescent="0.2"/>
    <row r="3314" s="23" customFormat="1" x14ac:dyDescent="0.2"/>
    <row r="3315" s="23" customFormat="1" x14ac:dyDescent="0.2"/>
    <row r="3316" s="23" customFormat="1" x14ac:dyDescent="0.2"/>
    <row r="3317" s="23" customFormat="1" x14ac:dyDescent="0.2"/>
    <row r="3318" s="23" customFormat="1" x14ac:dyDescent="0.2"/>
    <row r="3319" s="23" customFormat="1" x14ac:dyDescent="0.2"/>
    <row r="3320" s="23" customFormat="1" x14ac:dyDescent="0.2"/>
    <row r="3321" s="23" customFormat="1" x14ac:dyDescent="0.2"/>
    <row r="3322" s="23" customFormat="1" x14ac:dyDescent="0.2"/>
    <row r="3323" s="23" customFormat="1" x14ac:dyDescent="0.2"/>
    <row r="3324" s="23" customFormat="1" x14ac:dyDescent="0.2"/>
    <row r="3325" s="23" customFormat="1" x14ac:dyDescent="0.2"/>
    <row r="3326" s="23" customFormat="1" x14ac:dyDescent="0.2"/>
    <row r="3327" s="23" customFormat="1" x14ac:dyDescent="0.2"/>
    <row r="3328" s="23" customFormat="1" x14ac:dyDescent="0.2"/>
    <row r="3329" s="23" customFormat="1" x14ac:dyDescent="0.2"/>
    <row r="3330" s="23" customFormat="1" x14ac:dyDescent="0.2"/>
    <row r="3331" s="23" customFormat="1" x14ac:dyDescent="0.2"/>
    <row r="3332" s="23" customFormat="1" x14ac:dyDescent="0.2"/>
    <row r="3333" s="23" customFormat="1" x14ac:dyDescent="0.2"/>
    <row r="3334" s="23" customFormat="1" x14ac:dyDescent="0.2"/>
    <row r="3335" s="23" customFormat="1" x14ac:dyDescent="0.2"/>
    <row r="3336" s="23" customFormat="1" x14ac:dyDescent="0.2"/>
    <row r="3337" s="23" customFormat="1" x14ac:dyDescent="0.2"/>
    <row r="3338" s="23" customFormat="1" x14ac:dyDescent="0.2"/>
    <row r="3339" s="23" customFormat="1" x14ac:dyDescent="0.2"/>
    <row r="3340" s="23" customFormat="1" x14ac:dyDescent="0.2"/>
    <row r="3341" s="23" customFormat="1" x14ac:dyDescent="0.2"/>
    <row r="3342" s="23" customFormat="1" x14ac:dyDescent="0.2"/>
    <row r="3343" s="23" customFormat="1" x14ac:dyDescent="0.2"/>
    <row r="3344" s="23" customFormat="1" x14ac:dyDescent="0.2"/>
    <row r="3345" s="23" customFormat="1" x14ac:dyDescent="0.2"/>
    <row r="3346" s="23" customFormat="1" x14ac:dyDescent="0.2"/>
    <row r="3347" s="23" customFormat="1" x14ac:dyDescent="0.2"/>
    <row r="3348" s="23" customFormat="1" x14ac:dyDescent="0.2"/>
    <row r="3349" s="23" customFormat="1" x14ac:dyDescent="0.2"/>
    <row r="3350" s="23" customFormat="1" x14ac:dyDescent="0.2"/>
    <row r="3351" s="23" customFormat="1" x14ac:dyDescent="0.2"/>
    <row r="3352" s="23" customFormat="1" x14ac:dyDescent="0.2"/>
    <row r="3353" s="23" customFormat="1" x14ac:dyDescent="0.2"/>
    <row r="3354" s="23" customFormat="1" x14ac:dyDescent="0.2"/>
    <row r="3355" s="23" customFormat="1" x14ac:dyDescent="0.2"/>
    <row r="3356" s="23" customFormat="1" x14ac:dyDescent="0.2"/>
    <row r="3357" s="23" customFormat="1" x14ac:dyDescent="0.2"/>
    <row r="3358" s="23" customFormat="1" x14ac:dyDescent="0.2"/>
    <row r="3359" s="23" customFormat="1" x14ac:dyDescent="0.2"/>
    <row r="3360" s="23" customFormat="1" x14ac:dyDescent="0.2"/>
    <row r="3361" s="23" customFormat="1" x14ac:dyDescent="0.2"/>
    <row r="3362" s="23" customFormat="1" x14ac:dyDescent="0.2"/>
    <row r="3363" s="23" customFormat="1" x14ac:dyDescent="0.2"/>
    <row r="3364" s="23" customFormat="1" x14ac:dyDescent="0.2"/>
    <row r="3365" s="23" customFormat="1" x14ac:dyDescent="0.2"/>
    <row r="3366" s="23" customFormat="1" x14ac:dyDescent="0.2"/>
    <row r="3367" s="23" customFormat="1" x14ac:dyDescent="0.2"/>
    <row r="3368" s="23" customFormat="1" x14ac:dyDescent="0.2"/>
    <row r="3369" s="23" customFormat="1" x14ac:dyDescent="0.2"/>
    <row r="3370" s="23" customFormat="1" x14ac:dyDescent="0.2"/>
    <row r="3371" s="23" customFormat="1" x14ac:dyDescent="0.2"/>
    <row r="3372" s="23" customFormat="1" x14ac:dyDescent="0.2"/>
    <row r="3373" s="23" customFormat="1" x14ac:dyDescent="0.2"/>
    <row r="3374" s="23" customFormat="1" x14ac:dyDescent="0.2"/>
    <row r="3375" s="23" customFormat="1" x14ac:dyDescent="0.2"/>
    <row r="3376" s="23" customFormat="1" x14ac:dyDescent="0.2"/>
    <row r="3377" s="23" customFormat="1" x14ac:dyDescent="0.2"/>
    <row r="3378" s="23" customFormat="1" x14ac:dyDescent="0.2"/>
    <row r="3379" s="23" customFormat="1" x14ac:dyDescent="0.2"/>
    <row r="3380" s="23" customFormat="1" x14ac:dyDescent="0.2"/>
    <row r="3381" s="23" customFormat="1" x14ac:dyDescent="0.2"/>
    <row r="3382" s="23" customFormat="1" x14ac:dyDescent="0.2"/>
    <row r="3383" s="23" customFormat="1" x14ac:dyDescent="0.2"/>
    <row r="3384" s="23" customFormat="1" x14ac:dyDescent="0.2"/>
    <row r="3385" s="23" customFormat="1" x14ac:dyDescent="0.2"/>
    <row r="3386" s="23" customFormat="1" x14ac:dyDescent="0.2"/>
    <row r="3387" s="23" customFormat="1" x14ac:dyDescent="0.2"/>
    <row r="3388" s="23" customFormat="1" x14ac:dyDescent="0.2"/>
    <row r="3389" s="23" customFormat="1" x14ac:dyDescent="0.2"/>
    <row r="3390" s="23" customFormat="1" x14ac:dyDescent="0.2"/>
    <row r="3391" s="23" customFormat="1" x14ac:dyDescent="0.2"/>
    <row r="3392" s="23" customFormat="1" x14ac:dyDescent="0.2"/>
    <row r="3393" s="23" customFormat="1" x14ac:dyDescent="0.2"/>
    <row r="3394" s="23" customFormat="1" x14ac:dyDescent="0.2"/>
    <row r="3395" s="23" customFormat="1" x14ac:dyDescent="0.2"/>
    <row r="3396" s="23" customFormat="1" x14ac:dyDescent="0.2"/>
    <row r="3397" s="23" customFormat="1" x14ac:dyDescent="0.2"/>
    <row r="3398" s="23" customFormat="1" x14ac:dyDescent="0.2"/>
    <row r="3399" s="23" customFormat="1" x14ac:dyDescent="0.2"/>
    <row r="3400" s="23" customFormat="1" x14ac:dyDescent="0.2"/>
    <row r="3401" s="23" customFormat="1" x14ac:dyDescent="0.2"/>
    <row r="3402" s="23" customFormat="1" x14ac:dyDescent="0.2"/>
    <row r="3403" s="23" customFormat="1" x14ac:dyDescent="0.2"/>
    <row r="3404" s="23" customFormat="1" x14ac:dyDescent="0.2"/>
    <row r="3405" s="23" customFormat="1" x14ac:dyDescent="0.2"/>
    <row r="3406" s="23" customFormat="1" x14ac:dyDescent="0.2"/>
    <row r="3407" s="23" customFormat="1" x14ac:dyDescent="0.2"/>
    <row r="3408" s="23" customFormat="1" x14ac:dyDescent="0.2"/>
    <row r="3409" s="23" customFormat="1" x14ac:dyDescent="0.2"/>
    <row r="3410" s="23" customFormat="1" x14ac:dyDescent="0.2"/>
    <row r="3411" s="23" customFormat="1" x14ac:dyDescent="0.2"/>
    <row r="3412" s="23" customFormat="1" x14ac:dyDescent="0.2"/>
    <row r="3413" s="23" customFormat="1" x14ac:dyDescent="0.2"/>
    <row r="3414" s="23" customFormat="1" x14ac:dyDescent="0.2"/>
    <row r="3415" s="23" customFormat="1" x14ac:dyDescent="0.2"/>
    <row r="3416" s="23" customFormat="1" x14ac:dyDescent="0.2"/>
    <row r="3417" s="23" customFormat="1" x14ac:dyDescent="0.2"/>
    <row r="3418" s="23" customFormat="1" x14ac:dyDescent="0.2"/>
    <row r="3419" s="23" customFormat="1" x14ac:dyDescent="0.2"/>
    <row r="3420" s="23" customFormat="1" x14ac:dyDescent="0.2"/>
    <row r="3421" s="23" customFormat="1" x14ac:dyDescent="0.2"/>
    <row r="3422" s="23" customFormat="1" x14ac:dyDescent="0.2"/>
    <row r="3423" s="23" customFormat="1" x14ac:dyDescent="0.2"/>
    <row r="3424" s="23" customFormat="1" x14ac:dyDescent="0.2"/>
    <row r="3425" s="23" customFormat="1" x14ac:dyDescent="0.2"/>
    <row r="3426" s="23" customFormat="1" x14ac:dyDescent="0.2"/>
    <row r="3427" s="23" customFormat="1" x14ac:dyDescent="0.2"/>
    <row r="3428" s="23" customFormat="1" x14ac:dyDescent="0.2"/>
    <row r="3429" s="23" customFormat="1" x14ac:dyDescent="0.2"/>
    <row r="3430" s="23" customFormat="1" x14ac:dyDescent="0.2"/>
    <row r="3431" s="23" customFormat="1" x14ac:dyDescent="0.2"/>
    <row r="3432" s="23" customFormat="1" x14ac:dyDescent="0.2"/>
    <row r="3433" s="23" customFormat="1" x14ac:dyDescent="0.2"/>
    <row r="3434" s="23" customFormat="1" x14ac:dyDescent="0.2"/>
    <row r="3435" s="23" customFormat="1" x14ac:dyDescent="0.2"/>
    <row r="3436" s="23" customFormat="1" x14ac:dyDescent="0.2"/>
    <row r="3437" s="23" customFormat="1" x14ac:dyDescent="0.2"/>
    <row r="3438" s="23" customFormat="1" x14ac:dyDescent="0.2"/>
    <row r="3439" s="23" customFormat="1" x14ac:dyDescent="0.2"/>
    <row r="3440" s="23" customFormat="1" x14ac:dyDescent="0.2"/>
    <row r="3441" s="23" customFormat="1" x14ac:dyDescent="0.2"/>
    <row r="3442" s="23" customFormat="1" x14ac:dyDescent="0.2"/>
    <row r="3443" s="23" customFormat="1" x14ac:dyDescent="0.2"/>
    <row r="3444" s="23" customFormat="1" x14ac:dyDescent="0.2"/>
    <row r="3445" s="23" customFormat="1" x14ac:dyDescent="0.2"/>
    <row r="3446" s="23" customFormat="1" x14ac:dyDescent="0.2"/>
    <row r="3447" s="23" customFormat="1" x14ac:dyDescent="0.2"/>
    <row r="3448" s="23" customFormat="1" x14ac:dyDescent="0.2"/>
    <row r="3449" s="23" customFormat="1" x14ac:dyDescent="0.2"/>
    <row r="3450" s="23" customFormat="1" x14ac:dyDescent="0.2"/>
    <row r="3451" s="23" customFormat="1" x14ac:dyDescent="0.2"/>
    <row r="3452" s="23" customFormat="1" x14ac:dyDescent="0.2"/>
    <row r="3453" s="23" customFormat="1" x14ac:dyDescent="0.2"/>
    <row r="3454" s="23" customFormat="1" x14ac:dyDescent="0.2"/>
    <row r="3455" s="23" customFormat="1" x14ac:dyDescent="0.2"/>
    <row r="3456" s="23" customFormat="1" x14ac:dyDescent="0.2"/>
    <row r="3457" s="23" customFormat="1" x14ac:dyDescent="0.2"/>
    <row r="3458" s="23" customFormat="1" x14ac:dyDescent="0.2"/>
    <row r="3459" s="23" customFormat="1" x14ac:dyDescent="0.2"/>
    <row r="3460" s="23" customFormat="1" x14ac:dyDescent="0.2"/>
    <row r="3461" s="23" customFormat="1" x14ac:dyDescent="0.2"/>
    <row r="3462" s="23" customFormat="1" x14ac:dyDescent="0.2"/>
    <row r="3463" s="23" customFormat="1" x14ac:dyDescent="0.2"/>
    <row r="3464" s="23" customFormat="1" x14ac:dyDescent="0.2"/>
    <row r="3465" s="23" customFormat="1" x14ac:dyDescent="0.2"/>
    <row r="3466" s="23" customFormat="1" x14ac:dyDescent="0.2"/>
    <row r="3467" s="23" customFormat="1" x14ac:dyDescent="0.2"/>
    <row r="3468" s="23" customFormat="1" x14ac:dyDescent="0.2"/>
    <row r="3469" s="23" customFormat="1" x14ac:dyDescent="0.2"/>
    <row r="3470" s="23" customFormat="1" x14ac:dyDescent="0.2"/>
    <row r="3471" s="23" customFormat="1" x14ac:dyDescent="0.2"/>
    <row r="3472" s="23" customFormat="1" x14ac:dyDescent="0.2"/>
    <row r="3473" s="23" customFormat="1" x14ac:dyDescent="0.2"/>
    <row r="3474" s="23" customFormat="1" x14ac:dyDescent="0.2"/>
    <row r="3475" s="23" customFormat="1" x14ac:dyDescent="0.2"/>
    <row r="3476" s="23" customFormat="1" x14ac:dyDescent="0.2"/>
    <row r="3477" s="23" customFormat="1" x14ac:dyDescent="0.2"/>
    <row r="3478" s="23" customFormat="1" x14ac:dyDescent="0.2"/>
    <row r="3479" s="23" customFormat="1" x14ac:dyDescent="0.2"/>
    <row r="3480" s="23" customFormat="1" x14ac:dyDescent="0.2"/>
    <row r="3481" s="23" customFormat="1" x14ac:dyDescent="0.2"/>
    <row r="3482" s="23" customFormat="1" x14ac:dyDescent="0.2"/>
    <row r="3483" s="23" customFormat="1" x14ac:dyDescent="0.2"/>
    <row r="3484" s="23" customFormat="1" x14ac:dyDescent="0.2"/>
    <row r="3485" s="23" customFormat="1" x14ac:dyDescent="0.2"/>
    <row r="3486" s="23" customFormat="1" x14ac:dyDescent="0.2"/>
    <row r="3487" s="23" customFormat="1" x14ac:dyDescent="0.2"/>
    <row r="3488" s="23" customFormat="1" x14ac:dyDescent="0.2"/>
    <row r="3489" s="23" customFormat="1" x14ac:dyDescent="0.2"/>
    <row r="3490" s="23" customFormat="1" x14ac:dyDescent="0.2"/>
    <row r="3491" s="23" customFormat="1" x14ac:dyDescent="0.2"/>
    <row r="3492" s="23" customFormat="1" x14ac:dyDescent="0.2"/>
    <row r="3493" s="23" customFormat="1" x14ac:dyDescent="0.2"/>
    <row r="3494" s="23" customFormat="1" x14ac:dyDescent="0.2"/>
    <row r="3495" s="23" customFormat="1" x14ac:dyDescent="0.2"/>
    <row r="3496" s="23" customFormat="1" x14ac:dyDescent="0.2"/>
    <row r="3497" s="23" customFormat="1" x14ac:dyDescent="0.2"/>
    <row r="3498" s="23" customFormat="1" x14ac:dyDescent="0.2"/>
    <row r="3499" s="23" customFormat="1" x14ac:dyDescent="0.2"/>
    <row r="3500" s="23" customFormat="1" x14ac:dyDescent="0.2"/>
    <row r="3501" s="23" customFormat="1" x14ac:dyDescent="0.2"/>
    <row r="3502" s="23" customFormat="1" x14ac:dyDescent="0.2"/>
    <row r="3503" s="23" customFormat="1" x14ac:dyDescent="0.2"/>
    <row r="3504" s="23" customFormat="1" x14ac:dyDescent="0.2"/>
    <row r="3505" s="23" customFormat="1" x14ac:dyDescent="0.2"/>
    <row r="3506" s="23" customFormat="1" x14ac:dyDescent="0.2"/>
    <row r="3507" s="23" customFormat="1" x14ac:dyDescent="0.2"/>
    <row r="3508" s="23" customFormat="1" x14ac:dyDescent="0.2"/>
    <row r="3509" s="23" customFormat="1" x14ac:dyDescent="0.2"/>
    <row r="3510" s="23" customFormat="1" x14ac:dyDescent="0.2"/>
    <row r="3511" s="23" customFormat="1" x14ac:dyDescent="0.2"/>
    <row r="3512" s="23" customFormat="1" x14ac:dyDescent="0.2"/>
    <row r="3513" s="23" customFormat="1" x14ac:dyDescent="0.2"/>
    <row r="3514" s="23" customFormat="1" x14ac:dyDescent="0.2"/>
    <row r="3515" s="23" customFormat="1" x14ac:dyDescent="0.2"/>
    <row r="3516" s="23" customFormat="1" x14ac:dyDescent="0.2"/>
    <row r="3517" s="23" customFormat="1" x14ac:dyDescent="0.2"/>
    <row r="3518" s="23" customFormat="1" x14ac:dyDescent="0.2"/>
    <row r="3519" s="23" customFormat="1" x14ac:dyDescent="0.2"/>
    <row r="3520" s="23" customFormat="1" x14ac:dyDescent="0.2"/>
    <row r="3521" s="23" customFormat="1" x14ac:dyDescent="0.2"/>
    <row r="3522" s="23" customFormat="1" x14ac:dyDescent="0.2"/>
    <row r="3523" s="23" customFormat="1" x14ac:dyDescent="0.2"/>
    <row r="3524" s="23" customFormat="1" x14ac:dyDescent="0.2"/>
    <row r="3525" s="23" customFormat="1" x14ac:dyDescent="0.2"/>
    <row r="3526" s="23" customFormat="1" x14ac:dyDescent="0.2"/>
    <row r="3527" s="23" customFormat="1" x14ac:dyDescent="0.2"/>
    <row r="3528" s="23" customFormat="1" x14ac:dyDescent="0.2"/>
    <row r="3529" s="23" customFormat="1" x14ac:dyDescent="0.2"/>
    <row r="3530" s="23" customFormat="1" x14ac:dyDescent="0.2"/>
    <row r="3531" s="23" customFormat="1" x14ac:dyDescent="0.2"/>
    <row r="3532" s="23" customFormat="1" x14ac:dyDescent="0.2"/>
    <row r="3533" s="23" customFormat="1" x14ac:dyDescent="0.2"/>
    <row r="3534" s="23" customFormat="1" x14ac:dyDescent="0.2"/>
    <row r="3535" s="23" customFormat="1" x14ac:dyDescent="0.2"/>
    <row r="3536" s="23" customFormat="1" x14ac:dyDescent="0.2"/>
    <row r="3537" s="23" customFormat="1" x14ac:dyDescent="0.2"/>
    <row r="3538" s="23" customFormat="1" x14ac:dyDescent="0.2"/>
    <row r="3539" s="23" customFormat="1" x14ac:dyDescent="0.2"/>
    <row r="3540" s="23" customFormat="1" x14ac:dyDescent="0.2"/>
    <row r="3541" s="23" customFormat="1" x14ac:dyDescent="0.2"/>
    <row r="3542" s="23" customFormat="1" x14ac:dyDescent="0.2"/>
    <row r="3543" s="23" customFormat="1" x14ac:dyDescent="0.2"/>
    <row r="3544" s="23" customFormat="1" x14ac:dyDescent="0.2"/>
    <row r="3545" s="23" customFormat="1" x14ac:dyDescent="0.2"/>
    <row r="3546" s="23" customFormat="1" x14ac:dyDescent="0.2"/>
    <row r="3547" s="23" customFormat="1" x14ac:dyDescent="0.2"/>
    <row r="3548" s="23" customFormat="1" x14ac:dyDescent="0.2"/>
    <row r="3549" s="23" customFormat="1" x14ac:dyDescent="0.2"/>
    <row r="3550" s="23" customFormat="1" x14ac:dyDescent="0.2"/>
    <row r="3551" s="23" customFormat="1" x14ac:dyDescent="0.2"/>
    <row r="3552" s="23" customFormat="1" x14ac:dyDescent="0.2"/>
    <row r="3553" s="23" customFormat="1" x14ac:dyDescent="0.2"/>
    <row r="3554" s="23" customFormat="1" x14ac:dyDescent="0.2"/>
    <row r="3555" s="23" customFormat="1" x14ac:dyDescent="0.2"/>
    <row r="3556" s="23" customFormat="1" x14ac:dyDescent="0.2"/>
    <row r="3557" s="23" customFormat="1" x14ac:dyDescent="0.2"/>
    <row r="3558" s="23" customFormat="1" x14ac:dyDescent="0.2"/>
    <row r="3559" s="23" customFormat="1" x14ac:dyDescent="0.2"/>
    <row r="3560" s="23" customFormat="1" x14ac:dyDescent="0.2"/>
    <row r="3561" s="23" customFormat="1" x14ac:dyDescent="0.2"/>
    <row r="3562" s="23" customFormat="1" x14ac:dyDescent="0.2"/>
    <row r="3563" s="23" customFormat="1" x14ac:dyDescent="0.2"/>
    <row r="3564" s="23" customFormat="1" x14ac:dyDescent="0.2"/>
    <row r="3565" s="23" customFormat="1" x14ac:dyDescent="0.2"/>
    <row r="3566" s="23" customFormat="1" x14ac:dyDescent="0.2"/>
    <row r="3567" s="23" customFormat="1" x14ac:dyDescent="0.2"/>
    <row r="3568" s="23" customFormat="1" x14ac:dyDescent="0.2"/>
    <row r="3569" s="23" customFormat="1" x14ac:dyDescent="0.2"/>
    <row r="3570" s="23" customFormat="1" x14ac:dyDescent="0.2"/>
    <row r="3571" s="23" customFormat="1" x14ac:dyDescent="0.2"/>
    <row r="3572" s="23" customFormat="1" x14ac:dyDescent="0.2"/>
    <row r="3573" s="23" customFormat="1" x14ac:dyDescent="0.2"/>
    <row r="3574" s="23" customFormat="1" x14ac:dyDescent="0.2"/>
    <row r="3575" s="23" customFormat="1" x14ac:dyDescent="0.2"/>
    <row r="3576" s="23" customFormat="1" x14ac:dyDescent="0.2"/>
    <row r="3577" s="23" customFormat="1" x14ac:dyDescent="0.2"/>
    <row r="3578" s="23" customFormat="1" x14ac:dyDescent="0.2"/>
    <row r="3579" s="23" customFormat="1" x14ac:dyDescent="0.2"/>
    <row r="3580" s="23" customFormat="1" x14ac:dyDescent="0.2"/>
    <row r="3581" s="23" customFormat="1" x14ac:dyDescent="0.2"/>
    <row r="3582" s="23" customFormat="1" x14ac:dyDescent="0.2"/>
    <row r="3583" s="23" customFormat="1" x14ac:dyDescent="0.2"/>
    <row r="3584" s="23" customFormat="1" x14ac:dyDescent="0.2"/>
    <row r="3585" s="23" customFormat="1" x14ac:dyDescent="0.2"/>
    <row r="3586" s="23" customFormat="1" x14ac:dyDescent="0.2"/>
    <row r="3587" s="23" customFormat="1" x14ac:dyDescent="0.2"/>
    <row r="3588" s="23" customFormat="1" x14ac:dyDescent="0.2"/>
    <row r="3589" s="23" customFormat="1" x14ac:dyDescent="0.2"/>
    <row r="3590" s="23" customFormat="1" x14ac:dyDescent="0.2"/>
    <row r="3591" s="23" customFormat="1" x14ac:dyDescent="0.2"/>
    <row r="3592" s="23" customFormat="1" x14ac:dyDescent="0.2"/>
    <row r="3593" s="23" customFormat="1" x14ac:dyDescent="0.2"/>
    <row r="3594" s="23" customFormat="1" x14ac:dyDescent="0.2"/>
    <row r="3595" s="23" customFormat="1" x14ac:dyDescent="0.2"/>
    <row r="3596" s="23" customFormat="1" x14ac:dyDescent="0.2"/>
    <row r="3597" s="23" customFormat="1" x14ac:dyDescent="0.2"/>
    <row r="3598" s="23" customFormat="1" x14ac:dyDescent="0.2"/>
    <row r="3599" s="23" customFormat="1" x14ac:dyDescent="0.2"/>
    <row r="3600" s="23" customFormat="1" x14ac:dyDescent="0.2"/>
    <row r="3601" s="23" customFormat="1" x14ac:dyDescent="0.2"/>
    <row r="3602" s="23" customFormat="1" x14ac:dyDescent="0.2"/>
    <row r="3603" s="23" customFormat="1" x14ac:dyDescent="0.2"/>
    <row r="3604" s="23" customFormat="1" x14ac:dyDescent="0.2"/>
    <row r="3605" s="23" customFormat="1" x14ac:dyDescent="0.2"/>
    <row r="3606" s="23" customFormat="1" x14ac:dyDescent="0.2"/>
    <row r="3607" s="23" customFormat="1" x14ac:dyDescent="0.2"/>
    <row r="3608" s="23" customFormat="1" x14ac:dyDescent="0.2"/>
    <row r="3609" s="23" customFormat="1" x14ac:dyDescent="0.2"/>
    <row r="3610" s="23" customFormat="1" x14ac:dyDescent="0.2"/>
    <row r="3611" s="23" customFormat="1" x14ac:dyDescent="0.2"/>
    <row r="3612" s="23" customFormat="1" x14ac:dyDescent="0.2"/>
    <row r="3613" s="23" customFormat="1" x14ac:dyDescent="0.2"/>
    <row r="3614" s="23" customFormat="1" x14ac:dyDescent="0.2"/>
    <row r="3615" s="23" customFormat="1" x14ac:dyDescent="0.2"/>
    <row r="3616" s="23" customFormat="1" x14ac:dyDescent="0.2"/>
    <row r="3617" s="23" customFormat="1" x14ac:dyDescent="0.2"/>
    <row r="3618" s="23" customFormat="1" x14ac:dyDescent="0.2"/>
    <row r="3619" s="23" customFormat="1" x14ac:dyDescent="0.2"/>
    <row r="3620" s="23" customFormat="1" x14ac:dyDescent="0.2"/>
    <row r="3621" s="23" customFormat="1" x14ac:dyDescent="0.2"/>
    <row r="3622" s="23" customFormat="1" x14ac:dyDescent="0.2"/>
    <row r="3623" s="23" customFormat="1" x14ac:dyDescent="0.2"/>
    <row r="3624" s="23" customFormat="1" x14ac:dyDescent="0.2"/>
    <row r="3625" s="23" customFormat="1" x14ac:dyDescent="0.2"/>
    <row r="3626" s="23" customFormat="1" x14ac:dyDescent="0.2"/>
    <row r="3627" s="23" customFormat="1" x14ac:dyDescent="0.2"/>
    <row r="3628" s="23" customFormat="1" x14ac:dyDescent="0.2"/>
    <row r="3629" s="23" customFormat="1" x14ac:dyDescent="0.2"/>
    <row r="3630" s="23" customFormat="1" x14ac:dyDescent="0.2"/>
    <row r="3631" s="23" customFormat="1" x14ac:dyDescent="0.2"/>
    <row r="3632" s="23" customFormat="1" x14ac:dyDescent="0.2"/>
    <row r="3633" s="23" customFormat="1" x14ac:dyDescent="0.2"/>
    <row r="3634" s="23" customFormat="1" x14ac:dyDescent="0.2"/>
    <row r="3635" s="23" customFormat="1" x14ac:dyDescent="0.2"/>
    <row r="3636" s="23" customFormat="1" x14ac:dyDescent="0.2"/>
    <row r="3637" s="23" customFormat="1" x14ac:dyDescent="0.2"/>
    <row r="3638" s="23" customFormat="1" x14ac:dyDescent="0.2"/>
    <row r="3639" s="23" customFormat="1" x14ac:dyDescent="0.2"/>
    <row r="3640" s="23" customFormat="1" x14ac:dyDescent="0.2"/>
    <row r="3641" s="23" customFormat="1" x14ac:dyDescent="0.2"/>
    <row r="3642" s="23" customFormat="1" x14ac:dyDescent="0.2"/>
    <row r="3643" s="23" customFormat="1" x14ac:dyDescent="0.2"/>
    <row r="3644" s="23" customFormat="1" x14ac:dyDescent="0.2"/>
    <row r="3645" s="23" customFormat="1" x14ac:dyDescent="0.2"/>
    <row r="3646" s="23" customFormat="1" x14ac:dyDescent="0.2"/>
    <row r="3647" s="23" customFormat="1" x14ac:dyDescent="0.2"/>
    <row r="3648" s="23" customFormat="1" x14ac:dyDescent="0.2"/>
    <row r="3649" s="23" customFormat="1" x14ac:dyDescent="0.2"/>
    <row r="3650" s="23" customFormat="1" x14ac:dyDescent="0.2"/>
    <row r="3651" s="23" customFormat="1" x14ac:dyDescent="0.2"/>
    <row r="3652" s="23" customFormat="1" x14ac:dyDescent="0.2"/>
    <row r="3653" s="23" customFormat="1" x14ac:dyDescent="0.2"/>
    <row r="3654" s="23" customFormat="1" x14ac:dyDescent="0.2"/>
    <row r="3655" s="23" customFormat="1" x14ac:dyDescent="0.2"/>
    <row r="3656" s="23" customFormat="1" x14ac:dyDescent="0.2"/>
    <row r="3657" s="23" customFormat="1" x14ac:dyDescent="0.2"/>
    <row r="3658" s="23" customFormat="1" x14ac:dyDescent="0.2"/>
    <row r="3659" s="23" customFormat="1" x14ac:dyDescent="0.2"/>
    <row r="3660" s="23" customFormat="1" x14ac:dyDescent="0.2"/>
    <row r="3661" s="23" customFormat="1" x14ac:dyDescent="0.2"/>
    <row r="3662" s="23" customFormat="1" x14ac:dyDescent="0.2"/>
    <row r="3663" s="23" customFormat="1" x14ac:dyDescent="0.2"/>
    <row r="3664" s="23" customFormat="1" x14ac:dyDescent="0.2"/>
    <row r="3665" s="23" customFormat="1" x14ac:dyDescent="0.2"/>
    <row r="3666" s="23" customFormat="1" x14ac:dyDescent="0.2"/>
    <row r="3667" s="23" customFormat="1" x14ac:dyDescent="0.2"/>
    <row r="3668" s="23" customFormat="1" x14ac:dyDescent="0.2"/>
    <row r="3669" s="23" customFormat="1" x14ac:dyDescent="0.2"/>
    <row r="3670" s="23" customFormat="1" x14ac:dyDescent="0.2"/>
    <row r="3671" s="23" customFormat="1" x14ac:dyDescent="0.2"/>
    <row r="3672" s="23" customFormat="1" x14ac:dyDescent="0.2"/>
    <row r="3673" s="23" customFormat="1" x14ac:dyDescent="0.2"/>
    <row r="3674" s="23" customFormat="1" x14ac:dyDescent="0.2"/>
    <row r="3675" s="23" customFormat="1" x14ac:dyDescent="0.2"/>
    <row r="3676" s="23" customFormat="1" x14ac:dyDescent="0.2"/>
    <row r="3677" s="23" customFormat="1" x14ac:dyDescent="0.2"/>
    <row r="3678" s="23" customFormat="1" x14ac:dyDescent="0.2"/>
    <row r="3679" s="23" customFormat="1" x14ac:dyDescent="0.2"/>
    <row r="3680" s="23" customFormat="1" x14ac:dyDescent="0.2"/>
    <row r="3681" s="23" customFormat="1" x14ac:dyDescent="0.2"/>
    <row r="3682" s="23" customFormat="1" x14ac:dyDescent="0.2"/>
    <row r="3683" s="23" customFormat="1" x14ac:dyDescent="0.2"/>
    <row r="3684" s="23" customFormat="1" x14ac:dyDescent="0.2"/>
    <row r="3685" s="23" customFormat="1" x14ac:dyDescent="0.2"/>
    <row r="3686" s="23" customFormat="1" x14ac:dyDescent="0.2"/>
    <row r="3687" s="23" customFormat="1" x14ac:dyDescent="0.2"/>
    <row r="3688" s="23" customFormat="1" x14ac:dyDescent="0.2"/>
    <row r="3689" s="23" customFormat="1" x14ac:dyDescent="0.2"/>
    <row r="3690" s="23" customFormat="1" x14ac:dyDescent="0.2"/>
    <row r="3691" s="23" customFormat="1" x14ac:dyDescent="0.2"/>
    <row r="3692" s="23" customFormat="1" x14ac:dyDescent="0.2"/>
    <row r="3693" s="23" customFormat="1" x14ac:dyDescent="0.2"/>
    <row r="3694" s="23" customFormat="1" x14ac:dyDescent="0.2"/>
    <row r="3695" s="23" customFormat="1" x14ac:dyDescent="0.2"/>
    <row r="3696" s="23" customFormat="1" x14ac:dyDescent="0.2"/>
    <row r="3697" s="23" customFormat="1" x14ac:dyDescent="0.2"/>
    <row r="3698" s="23" customFormat="1" x14ac:dyDescent="0.2"/>
    <row r="3699" s="23" customFormat="1" x14ac:dyDescent="0.2"/>
    <row r="3700" s="23" customFormat="1" x14ac:dyDescent="0.2"/>
    <row r="3701" s="23" customFormat="1" x14ac:dyDescent="0.2"/>
    <row r="3702" s="23" customFormat="1" x14ac:dyDescent="0.2"/>
    <row r="3703" s="23" customFormat="1" x14ac:dyDescent="0.2"/>
    <row r="3704" s="23" customFormat="1" x14ac:dyDescent="0.2"/>
    <row r="3705" s="23" customFormat="1" x14ac:dyDescent="0.2"/>
    <row r="3706" s="23" customFormat="1" x14ac:dyDescent="0.2"/>
    <row r="3707" s="23" customFormat="1" x14ac:dyDescent="0.2"/>
    <row r="3708" s="23" customFormat="1" x14ac:dyDescent="0.2"/>
    <row r="3709" s="23" customFormat="1" x14ac:dyDescent="0.2"/>
    <row r="3710" s="23" customFormat="1" x14ac:dyDescent="0.2"/>
    <row r="3711" s="23" customFormat="1" x14ac:dyDescent="0.2"/>
    <row r="3712" s="23" customFormat="1" x14ac:dyDescent="0.2"/>
    <row r="3713" s="23" customFormat="1" x14ac:dyDescent="0.2"/>
    <row r="3714" s="23" customFormat="1" x14ac:dyDescent="0.2"/>
    <row r="3715" s="23" customFormat="1" x14ac:dyDescent="0.2"/>
    <row r="3716" s="23" customFormat="1" x14ac:dyDescent="0.2"/>
    <row r="3717" s="23" customFormat="1" x14ac:dyDescent="0.2"/>
    <row r="3718" s="23" customFormat="1" x14ac:dyDescent="0.2"/>
    <row r="3719" s="23" customFormat="1" x14ac:dyDescent="0.2"/>
    <row r="3720" s="23" customFormat="1" x14ac:dyDescent="0.2"/>
    <row r="3721" s="23" customFormat="1" x14ac:dyDescent="0.2"/>
    <row r="3722" s="23" customFormat="1" x14ac:dyDescent="0.2"/>
    <row r="3723" s="23" customFormat="1" x14ac:dyDescent="0.2"/>
    <row r="3724" s="23" customFormat="1" x14ac:dyDescent="0.2"/>
    <row r="3725" s="23" customFormat="1" x14ac:dyDescent="0.2"/>
    <row r="3726" s="23" customFormat="1" x14ac:dyDescent="0.2"/>
    <row r="3727" s="23" customFormat="1" x14ac:dyDescent="0.2"/>
    <row r="3728" s="23" customFormat="1" x14ac:dyDescent="0.2"/>
    <row r="3729" s="23" customFormat="1" x14ac:dyDescent="0.2"/>
    <row r="3730" s="23" customFormat="1" x14ac:dyDescent="0.2"/>
    <row r="3731" s="23" customFormat="1" x14ac:dyDescent="0.2"/>
    <row r="3732" s="23" customFormat="1" x14ac:dyDescent="0.2"/>
    <row r="3733" s="23" customFormat="1" x14ac:dyDescent="0.2"/>
    <row r="3734" s="23" customFormat="1" x14ac:dyDescent="0.2"/>
    <row r="3735" s="23" customFormat="1" x14ac:dyDescent="0.2"/>
    <row r="3736" s="23" customFormat="1" x14ac:dyDescent="0.2"/>
    <row r="3737" s="23" customFormat="1" x14ac:dyDescent="0.2"/>
    <row r="3738" s="23" customFormat="1" x14ac:dyDescent="0.2"/>
    <row r="3739" s="23" customFormat="1" x14ac:dyDescent="0.2"/>
    <row r="3740" s="23" customFormat="1" x14ac:dyDescent="0.2"/>
    <row r="3741" s="23" customFormat="1" x14ac:dyDescent="0.2"/>
    <row r="3742" s="23" customFormat="1" x14ac:dyDescent="0.2"/>
    <row r="3743" s="23" customFormat="1" x14ac:dyDescent="0.2"/>
    <row r="3744" s="23" customFormat="1" x14ac:dyDescent="0.2"/>
    <row r="3745" s="23" customFormat="1" x14ac:dyDescent="0.2"/>
    <row r="3746" s="23" customFormat="1" x14ac:dyDescent="0.2"/>
    <row r="3747" s="23" customFormat="1" x14ac:dyDescent="0.2"/>
    <row r="3748" s="23" customFormat="1" x14ac:dyDescent="0.2"/>
    <row r="3749" s="23" customFormat="1" x14ac:dyDescent="0.2"/>
    <row r="3750" s="23" customFormat="1" x14ac:dyDescent="0.2"/>
    <row r="3751" s="23" customFormat="1" x14ac:dyDescent="0.2"/>
    <row r="3752" s="23" customFormat="1" x14ac:dyDescent="0.2"/>
    <row r="3753" s="23" customFormat="1" x14ac:dyDescent="0.2"/>
    <row r="3754" s="23" customFormat="1" x14ac:dyDescent="0.2"/>
    <row r="3755" s="23" customFormat="1" x14ac:dyDescent="0.2"/>
    <row r="3756" s="23" customFormat="1" x14ac:dyDescent="0.2"/>
    <row r="3757" s="23" customFormat="1" x14ac:dyDescent="0.2"/>
    <row r="3758" s="23" customFormat="1" x14ac:dyDescent="0.2"/>
    <row r="3759" s="23" customFormat="1" x14ac:dyDescent="0.2"/>
    <row r="3760" s="23" customFormat="1" x14ac:dyDescent="0.2"/>
    <row r="3761" s="23" customFormat="1" x14ac:dyDescent="0.2"/>
    <row r="3762" s="23" customFormat="1" x14ac:dyDescent="0.2"/>
    <row r="3763" s="23" customFormat="1" x14ac:dyDescent="0.2"/>
    <row r="3764" s="23" customFormat="1" x14ac:dyDescent="0.2"/>
    <row r="3765" s="23" customFormat="1" x14ac:dyDescent="0.2"/>
    <row r="3766" s="23" customFormat="1" x14ac:dyDescent="0.2"/>
    <row r="3767" s="23" customFormat="1" x14ac:dyDescent="0.2"/>
    <row r="3768" s="23" customFormat="1" x14ac:dyDescent="0.2"/>
    <row r="3769" s="23" customFormat="1" x14ac:dyDescent="0.2"/>
    <row r="3770" s="23" customFormat="1" x14ac:dyDescent="0.2"/>
    <row r="3771" s="23" customFormat="1" x14ac:dyDescent="0.2"/>
    <row r="3772" s="23" customFormat="1" x14ac:dyDescent="0.2"/>
    <row r="3773" s="23" customFormat="1" x14ac:dyDescent="0.2"/>
    <row r="3774" s="23" customFormat="1" x14ac:dyDescent="0.2"/>
    <row r="3775" s="23" customFormat="1" x14ac:dyDescent="0.2"/>
    <row r="3776" s="23" customFormat="1" x14ac:dyDescent="0.2"/>
    <row r="3777" s="23" customFormat="1" x14ac:dyDescent="0.2"/>
    <row r="3778" s="23" customFormat="1" x14ac:dyDescent="0.2"/>
    <row r="3779" s="23" customFormat="1" x14ac:dyDescent="0.2"/>
    <row r="3780" s="23" customFormat="1" x14ac:dyDescent="0.2"/>
    <row r="3781" s="23" customFormat="1" x14ac:dyDescent="0.2"/>
    <row r="3782" s="23" customFormat="1" x14ac:dyDescent="0.2"/>
    <row r="3783" s="23" customFormat="1" x14ac:dyDescent="0.2"/>
    <row r="3784" s="23" customFormat="1" x14ac:dyDescent="0.2"/>
    <row r="3785" s="23" customFormat="1" x14ac:dyDescent="0.2"/>
    <row r="3786" s="23" customFormat="1" x14ac:dyDescent="0.2"/>
    <row r="3787" s="23" customFormat="1" x14ac:dyDescent="0.2"/>
    <row r="3788" s="23" customFormat="1" x14ac:dyDescent="0.2"/>
    <row r="3789" s="23" customFormat="1" x14ac:dyDescent="0.2"/>
    <row r="3790" s="23" customFormat="1" x14ac:dyDescent="0.2"/>
    <row r="3791" s="23" customFormat="1" x14ac:dyDescent="0.2"/>
    <row r="3792" s="23" customFormat="1" x14ac:dyDescent="0.2"/>
    <row r="3793" s="23" customFormat="1" x14ac:dyDescent="0.2"/>
    <row r="3794" s="23" customFormat="1" x14ac:dyDescent="0.2"/>
    <row r="3795" s="23" customFormat="1" x14ac:dyDescent="0.2"/>
    <row r="3796" s="23" customFormat="1" x14ac:dyDescent="0.2"/>
    <row r="3797" s="23" customFormat="1" x14ac:dyDescent="0.2"/>
    <row r="3798" s="23" customFormat="1" x14ac:dyDescent="0.2"/>
    <row r="3799" s="23" customFormat="1" x14ac:dyDescent="0.2"/>
    <row r="3800" s="23" customFormat="1" x14ac:dyDescent="0.2"/>
    <row r="3801" s="23" customFormat="1" x14ac:dyDescent="0.2"/>
    <row r="3802" s="23" customFormat="1" x14ac:dyDescent="0.2"/>
    <row r="3803" s="23" customFormat="1" x14ac:dyDescent="0.2"/>
    <row r="3804" s="23" customFormat="1" x14ac:dyDescent="0.2"/>
    <row r="3805" s="23" customFormat="1" x14ac:dyDescent="0.2"/>
    <row r="3806" s="23" customFormat="1" x14ac:dyDescent="0.2"/>
    <row r="3807" s="23" customFormat="1" x14ac:dyDescent="0.2"/>
    <row r="3808" s="23" customFormat="1" x14ac:dyDescent="0.2"/>
    <row r="3809" s="23" customFormat="1" x14ac:dyDescent="0.2"/>
    <row r="3810" s="23" customFormat="1" x14ac:dyDescent="0.2"/>
    <row r="3811" s="23" customFormat="1" x14ac:dyDescent="0.2"/>
    <row r="3812" s="23" customFormat="1" x14ac:dyDescent="0.2"/>
    <row r="3813" s="23" customFormat="1" x14ac:dyDescent="0.2"/>
    <row r="3814" s="23" customFormat="1" x14ac:dyDescent="0.2"/>
    <row r="3815" s="23" customFormat="1" x14ac:dyDescent="0.2"/>
    <row r="3816" s="23" customFormat="1" x14ac:dyDescent="0.2"/>
    <row r="3817" s="23" customFormat="1" x14ac:dyDescent="0.2"/>
    <row r="3818" s="23" customFormat="1" x14ac:dyDescent="0.2"/>
    <row r="3819" s="23" customFormat="1" x14ac:dyDescent="0.2"/>
    <row r="3820" s="23" customFormat="1" x14ac:dyDescent="0.2"/>
    <row r="3821" s="23" customFormat="1" x14ac:dyDescent="0.2"/>
    <row r="3822" s="23" customFormat="1" x14ac:dyDescent="0.2"/>
    <row r="3823" s="23" customFormat="1" x14ac:dyDescent="0.2"/>
    <row r="3824" s="23" customFormat="1" x14ac:dyDescent="0.2"/>
    <row r="3825" s="23" customFormat="1" x14ac:dyDescent="0.2"/>
    <row r="3826" s="23" customFormat="1" x14ac:dyDescent="0.2"/>
    <row r="3827" s="23" customFormat="1" x14ac:dyDescent="0.2"/>
    <row r="3828" s="23" customFormat="1" x14ac:dyDescent="0.2"/>
    <row r="3829" s="23" customFormat="1" x14ac:dyDescent="0.2"/>
    <row r="3830" s="23" customFormat="1" x14ac:dyDescent="0.2"/>
    <row r="3831" s="23" customFormat="1" x14ac:dyDescent="0.2"/>
    <row r="3832" s="23" customFormat="1" x14ac:dyDescent="0.2"/>
    <row r="3833" s="23" customFormat="1" x14ac:dyDescent="0.2"/>
    <row r="3834" s="23" customFormat="1" x14ac:dyDescent="0.2"/>
    <row r="3835" s="23" customFormat="1" x14ac:dyDescent="0.2"/>
    <row r="3836" s="23" customFormat="1" x14ac:dyDescent="0.2"/>
    <row r="3837" s="23" customFormat="1" x14ac:dyDescent="0.2"/>
    <row r="3838" s="23" customFormat="1" x14ac:dyDescent="0.2"/>
    <row r="3839" s="23" customFormat="1" x14ac:dyDescent="0.2"/>
    <row r="3840" s="23" customFormat="1" x14ac:dyDescent="0.2"/>
    <row r="3841" s="23" customFormat="1" x14ac:dyDescent="0.2"/>
    <row r="3842" s="23" customFormat="1" x14ac:dyDescent="0.2"/>
    <row r="3843" s="23" customFormat="1" x14ac:dyDescent="0.2"/>
    <row r="3844" s="23" customFormat="1" x14ac:dyDescent="0.2"/>
    <row r="3845" s="23" customFormat="1" x14ac:dyDescent="0.2"/>
    <row r="3846" s="23" customFormat="1" x14ac:dyDescent="0.2"/>
    <row r="3847" s="23" customFormat="1" x14ac:dyDescent="0.2"/>
    <row r="3848" s="23" customFormat="1" x14ac:dyDescent="0.2"/>
    <row r="3849" s="23" customFormat="1" x14ac:dyDescent="0.2"/>
    <row r="3850" s="23" customFormat="1" x14ac:dyDescent="0.2"/>
    <row r="3851" s="23" customFormat="1" x14ac:dyDescent="0.2"/>
    <row r="3852" s="23" customFormat="1" x14ac:dyDescent="0.2"/>
    <row r="3853" s="23" customFormat="1" x14ac:dyDescent="0.2"/>
    <row r="3854" s="23" customFormat="1" x14ac:dyDescent="0.2"/>
    <row r="3855" s="23" customFormat="1" x14ac:dyDescent="0.2"/>
    <row r="3856" s="23" customFormat="1" x14ac:dyDescent="0.2"/>
    <row r="3857" s="23" customFormat="1" x14ac:dyDescent="0.2"/>
    <row r="3858" s="23" customFormat="1" x14ac:dyDescent="0.2"/>
    <row r="3859" s="23" customFormat="1" x14ac:dyDescent="0.2"/>
    <row r="3860" s="23" customFormat="1" x14ac:dyDescent="0.2"/>
    <row r="3861" s="23" customFormat="1" x14ac:dyDescent="0.2"/>
    <row r="3862" s="23" customFormat="1" x14ac:dyDescent="0.2"/>
    <row r="3863" s="23" customFormat="1" x14ac:dyDescent="0.2"/>
    <row r="3864" s="23" customFormat="1" x14ac:dyDescent="0.2"/>
    <row r="3865" s="23" customFormat="1" x14ac:dyDescent="0.2"/>
    <row r="3866" s="23" customFormat="1" x14ac:dyDescent="0.2"/>
    <row r="3867" s="23" customFormat="1" x14ac:dyDescent="0.2"/>
    <row r="3868" s="23" customFormat="1" x14ac:dyDescent="0.2"/>
    <row r="3869" s="23" customFormat="1" x14ac:dyDescent="0.2"/>
    <row r="3870" s="23" customFormat="1" x14ac:dyDescent="0.2"/>
    <row r="3871" s="23" customFormat="1" x14ac:dyDescent="0.2"/>
    <row r="3872" s="23" customFormat="1" x14ac:dyDescent="0.2"/>
    <row r="3873" s="23" customFormat="1" x14ac:dyDescent="0.2"/>
    <row r="3874" s="23" customFormat="1" x14ac:dyDescent="0.2"/>
    <row r="3875" s="23" customFormat="1" x14ac:dyDescent="0.2"/>
    <row r="3876" s="23" customFormat="1" x14ac:dyDescent="0.2"/>
    <row r="3877" s="23" customFormat="1" x14ac:dyDescent="0.2"/>
    <row r="3878" s="23" customFormat="1" x14ac:dyDescent="0.2"/>
    <row r="3879" s="23" customFormat="1" x14ac:dyDescent="0.2"/>
    <row r="3880" s="23" customFormat="1" x14ac:dyDescent="0.2"/>
    <row r="3881" s="23" customFormat="1" x14ac:dyDescent="0.2"/>
    <row r="3882" s="23" customFormat="1" x14ac:dyDescent="0.2"/>
    <row r="3883" s="23" customFormat="1" x14ac:dyDescent="0.2"/>
    <row r="3884" s="23" customFormat="1" x14ac:dyDescent="0.2"/>
    <row r="3885" s="23" customFormat="1" x14ac:dyDescent="0.2"/>
    <row r="3886" s="23" customFormat="1" x14ac:dyDescent="0.2"/>
    <row r="3887" s="23" customFormat="1" x14ac:dyDescent="0.2"/>
    <row r="3888" s="23" customFormat="1" x14ac:dyDescent="0.2"/>
    <row r="3889" s="23" customFormat="1" x14ac:dyDescent="0.2"/>
    <row r="3890" s="23" customFormat="1" x14ac:dyDescent="0.2"/>
    <row r="3891" s="23" customFormat="1" x14ac:dyDescent="0.2"/>
    <row r="3892" s="23" customFormat="1" x14ac:dyDescent="0.2"/>
    <row r="3893" s="23" customFormat="1" x14ac:dyDescent="0.2"/>
    <row r="3894" s="23" customFormat="1" x14ac:dyDescent="0.2"/>
    <row r="3895" s="23" customFormat="1" x14ac:dyDescent="0.2"/>
    <row r="3896" s="23" customFormat="1" x14ac:dyDescent="0.2"/>
    <row r="3897" s="23" customFormat="1" x14ac:dyDescent="0.2"/>
    <row r="3898" s="23" customFormat="1" x14ac:dyDescent="0.2"/>
    <row r="3899" s="23" customFormat="1" x14ac:dyDescent="0.2"/>
    <row r="3900" s="23" customFormat="1" x14ac:dyDescent="0.2"/>
    <row r="3901" s="23" customFormat="1" x14ac:dyDescent="0.2"/>
    <row r="3902" s="23" customFormat="1" x14ac:dyDescent="0.2"/>
    <row r="3903" s="23" customFormat="1" x14ac:dyDescent="0.2"/>
    <row r="3904" s="23" customFormat="1" x14ac:dyDescent="0.2"/>
    <row r="3905" s="23" customFormat="1" x14ac:dyDescent="0.2"/>
    <row r="3906" s="23" customFormat="1" x14ac:dyDescent="0.2"/>
    <row r="3907" s="23" customFormat="1" x14ac:dyDescent="0.2"/>
    <row r="3908" s="23" customFormat="1" x14ac:dyDescent="0.2"/>
    <row r="3909" s="23" customFormat="1" x14ac:dyDescent="0.2"/>
    <row r="3910" s="23" customFormat="1" x14ac:dyDescent="0.2"/>
    <row r="3911" s="23" customFormat="1" x14ac:dyDescent="0.2"/>
    <row r="3912" s="23" customFormat="1" x14ac:dyDescent="0.2"/>
    <row r="3913" s="23" customFormat="1" x14ac:dyDescent="0.2"/>
    <row r="3914" s="23" customFormat="1" x14ac:dyDescent="0.2"/>
    <row r="3915" s="23" customFormat="1" x14ac:dyDescent="0.2"/>
    <row r="3916" s="23" customFormat="1" x14ac:dyDescent="0.2"/>
    <row r="3917" s="23" customFormat="1" x14ac:dyDescent="0.2"/>
    <row r="3918" s="23" customFormat="1" x14ac:dyDescent="0.2"/>
    <row r="3919" s="23" customFormat="1" x14ac:dyDescent="0.2"/>
    <row r="3920" s="23" customFormat="1" x14ac:dyDescent="0.2"/>
    <row r="3921" s="23" customFormat="1" x14ac:dyDescent="0.2"/>
    <row r="3922" s="23" customFormat="1" x14ac:dyDescent="0.2"/>
    <row r="3923" s="23" customFormat="1" x14ac:dyDescent="0.2"/>
    <row r="3924" s="23" customFormat="1" x14ac:dyDescent="0.2"/>
    <row r="3925" s="23" customFormat="1" x14ac:dyDescent="0.2"/>
    <row r="3926" s="23" customFormat="1" x14ac:dyDescent="0.2"/>
    <row r="3927" s="23" customFormat="1" x14ac:dyDescent="0.2"/>
    <row r="3928" s="23" customFormat="1" x14ac:dyDescent="0.2"/>
    <row r="3929" s="23" customFormat="1" x14ac:dyDescent="0.2"/>
    <row r="3930" s="23" customFormat="1" x14ac:dyDescent="0.2"/>
    <row r="3931" s="23" customFormat="1" x14ac:dyDescent="0.2"/>
    <row r="3932" s="23" customFormat="1" x14ac:dyDescent="0.2"/>
    <row r="3933" s="23" customFormat="1" x14ac:dyDescent="0.2"/>
    <row r="3934" s="23" customFormat="1" x14ac:dyDescent="0.2"/>
    <row r="3935" s="23" customFormat="1" x14ac:dyDescent="0.2"/>
    <row r="3936" s="23" customFormat="1" x14ac:dyDescent="0.2"/>
    <row r="3937" s="23" customFormat="1" x14ac:dyDescent="0.2"/>
    <row r="3938" s="23" customFormat="1" x14ac:dyDescent="0.2"/>
    <row r="3939" s="23" customFormat="1" x14ac:dyDescent="0.2"/>
    <row r="3940" s="23" customFormat="1" x14ac:dyDescent="0.2"/>
    <row r="3941" s="23" customFormat="1" x14ac:dyDescent="0.2"/>
    <row r="3942" s="23" customFormat="1" x14ac:dyDescent="0.2"/>
    <row r="3943" s="23" customFormat="1" x14ac:dyDescent="0.2"/>
    <row r="3944" s="23" customFormat="1" x14ac:dyDescent="0.2"/>
    <row r="3945" s="23" customFormat="1" x14ac:dyDescent="0.2"/>
    <row r="3946" s="23" customFormat="1" x14ac:dyDescent="0.2"/>
    <row r="3947" s="23" customFormat="1" x14ac:dyDescent="0.2"/>
    <row r="3948" s="23" customFormat="1" x14ac:dyDescent="0.2"/>
    <row r="3949" s="23" customFormat="1" x14ac:dyDescent="0.2"/>
    <row r="3950" s="23" customFormat="1" x14ac:dyDescent="0.2"/>
    <row r="3951" s="23" customFormat="1" x14ac:dyDescent="0.2"/>
    <row r="3952" s="23" customFormat="1" x14ac:dyDescent="0.2"/>
    <row r="3953" s="23" customFormat="1" x14ac:dyDescent="0.2"/>
    <row r="3954" s="23" customFormat="1" x14ac:dyDescent="0.2"/>
    <row r="3955" s="23" customFormat="1" x14ac:dyDescent="0.2"/>
    <row r="3956" s="23" customFormat="1" x14ac:dyDescent="0.2"/>
    <row r="3957" s="23" customFormat="1" x14ac:dyDescent="0.2"/>
    <row r="3958" s="23" customFormat="1" x14ac:dyDescent="0.2"/>
    <row r="3959" s="23" customFormat="1" x14ac:dyDescent="0.2"/>
    <row r="3960" s="23" customFormat="1" x14ac:dyDescent="0.2"/>
    <row r="3961" s="23" customFormat="1" x14ac:dyDescent="0.2"/>
    <row r="3962" s="23" customFormat="1" x14ac:dyDescent="0.2"/>
    <row r="3963" s="23" customFormat="1" x14ac:dyDescent="0.2"/>
    <row r="3964" s="23" customFormat="1" x14ac:dyDescent="0.2"/>
    <row r="3965" s="23" customFormat="1" x14ac:dyDescent="0.2"/>
    <row r="3966" s="23" customFormat="1" x14ac:dyDescent="0.2"/>
    <row r="3967" s="23" customFormat="1" x14ac:dyDescent="0.2"/>
    <row r="3968" s="23" customFormat="1" x14ac:dyDescent="0.2"/>
    <row r="3969" s="23" customFormat="1" x14ac:dyDescent="0.2"/>
    <row r="3970" s="23" customFormat="1" x14ac:dyDescent="0.2"/>
    <row r="3971" s="23" customFormat="1" x14ac:dyDescent="0.2"/>
    <row r="3972" s="23" customFormat="1" x14ac:dyDescent="0.2"/>
    <row r="3973" s="23" customFormat="1" x14ac:dyDescent="0.2"/>
    <row r="3974" s="23" customFormat="1" x14ac:dyDescent="0.2"/>
    <row r="3975" s="23" customFormat="1" x14ac:dyDescent="0.2"/>
    <row r="3976" s="23" customFormat="1" x14ac:dyDescent="0.2"/>
    <row r="3977" s="23" customFormat="1" x14ac:dyDescent="0.2"/>
    <row r="3978" s="23" customFormat="1" x14ac:dyDescent="0.2"/>
    <row r="3979" s="23" customFormat="1" x14ac:dyDescent="0.2"/>
    <row r="3980" s="23" customFormat="1" x14ac:dyDescent="0.2"/>
    <row r="3981" s="23" customFormat="1" x14ac:dyDescent="0.2"/>
    <row r="3982" s="23" customFormat="1" x14ac:dyDescent="0.2"/>
    <row r="3983" s="23" customFormat="1" x14ac:dyDescent="0.2"/>
    <row r="3984" s="23" customFormat="1" x14ac:dyDescent="0.2"/>
    <row r="3985" s="23" customFormat="1" x14ac:dyDescent="0.2"/>
    <row r="3986" s="23" customFormat="1" x14ac:dyDescent="0.2"/>
    <row r="3987" s="23" customFormat="1" x14ac:dyDescent="0.2"/>
    <row r="3988" s="23" customFormat="1" x14ac:dyDescent="0.2"/>
    <row r="3989" s="23" customFormat="1" x14ac:dyDescent="0.2"/>
    <row r="3990" s="23" customFormat="1" x14ac:dyDescent="0.2"/>
    <row r="3991" s="23" customFormat="1" x14ac:dyDescent="0.2"/>
    <row r="3992" s="23" customFormat="1" x14ac:dyDescent="0.2"/>
    <row r="3993" s="23" customFormat="1" x14ac:dyDescent="0.2"/>
    <row r="3994" s="23" customFormat="1" x14ac:dyDescent="0.2"/>
    <row r="3995" s="23" customFormat="1" x14ac:dyDescent="0.2"/>
    <row r="3996" s="23" customFormat="1" x14ac:dyDescent="0.2"/>
    <row r="3997" s="23" customFormat="1" x14ac:dyDescent="0.2"/>
    <row r="3998" s="23" customFormat="1" x14ac:dyDescent="0.2"/>
    <row r="3999" s="23" customFormat="1" x14ac:dyDescent="0.2"/>
    <row r="4000" s="23" customFormat="1" x14ac:dyDescent="0.2"/>
    <row r="4001" s="23" customFormat="1" x14ac:dyDescent="0.2"/>
    <row r="4002" s="23" customFormat="1" x14ac:dyDescent="0.2"/>
    <row r="4003" s="23" customFormat="1" x14ac:dyDescent="0.2"/>
    <row r="4004" s="23" customFormat="1" x14ac:dyDescent="0.2"/>
    <row r="4005" s="23" customFormat="1" x14ac:dyDescent="0.2"/>
    <row r="4006" s="23" customFormat="1" x14ac:dyDescent="0.2"/>
    <row r="4007" s="23" customFormat="1" x14ac:dyDescent="0.2"/>
    <row r="4008" s="23" customFormat="1" x14ac:dyDescent="0.2"/>
    <row r="4009" s="23" customFormat="1" x14ac:dyDescent="0.2"/>
    <row r="4010" s="23" customFormat="1" x14ac:dyDescent="0.2"/>
    <row r="4011" s="23" customFormat="1" x14ac:dyDescent="0.2"/>
    <row r="4012" s="23" customFormat="1" x14ac:dyDescent="0.2"/>
    <row r="4013" s="23" customFormat="1" x14ac:dyDescent="0.2"/>
    <row r="4014" s="23" customFormat="1" x14ac:dyDescent="0.2"/>
    <row r="4015" s="23" customFormat="1" x14ac:dyDescent="0.2"/>
    <row r="4016" s="23" customFormat="1" x14ac:dyDescent="0.2"/>
    <row r="4017" s="23" customFormat="1" x14ac:dyDescent="0.2"/>
    <row r="4018" s="23" customFormat="1" x14ac:dyDescent="0.2"/>
    <row r="4019" s="23" customFormat="1" x14ac:dyDescent="0.2"/>
    <row r="4020" s="23" customFormat="1" x14ac:dyDescent="0.2"/>
    <row r="4021" s="23" customFormat="1" x14ac:dyDescent="0.2"/>
    <row r="4022" s="23" customFormat="1" x14ac:dyDescent="0.2"/>
    <row r="4023" s="23" customFormat="1" x14ac:dyDescent="0.2"/>
    <row r="4024" s="23" customFormat="1" x14ac:dyDescent="0.2"/>
    <row r="4025" s="23" customFormat="1" x14ac:dyDescent="0.2"/>
    <row r="4026" s="23" customFormat="1" x14ac:dyDescent="0.2"/>
    <row r="4027" s="23" customFormat="1" x14ac:dyDescent="0.2"/>
    <row r="4028" s="23" customFormat="1" x14ac:dyDescent="0.2"/>
    <row r="4029" s="23" customFormat="1" x14ac:dyDescent="0.2"/>
    <row r="4030" s="23" customFormat="1" x14ac:dyDescent="0.2"/>
    <row r="4031" s="23" customFormat="1" x14ac:dyDescent="0.2"/>
    <row r="4032" s="23" customFormat="1" x14ac:dyDescent="0.2"/>
    <row r="4033" s="23" customFormat="1" x14ac:dyDescent="0.2"/>
    <row r="4034" s="23" customFormat="1" x14ac:dyDescent="0.2"/>
    <row r="4035" s="23" customFormat="1" x14ac:dyDescent="0.2"/>
    <row r="4036" s="23" customFormat="1" x14ac:dyDescent="0.2"/>
    <row r="4037" s="23" customFormat="1" x14ac:dyDescent="0.2"/>
    <row r="4038" s="23" customFormat="1" x14ac:dyDescent="0.2"/>
    <row r="4039" s="23" customFormat="1" x14ac:dyDescent="0.2"/>
    <row r="4040" s="23" customFormat="1" x14ac:dyDescent="0.2"/>
    <row r="4041" s="23" customFormat="1" x14ac:dyDescent="0.2"/>
    <row r="4042" s="23" customFormat="1" x14ac:dyDescent="0.2"/>
    <row r="4043" s="23" customFormat="1" x14ac:dyDescent="0.2"/>
    <row r="4044" s="23" customFormat="1" x14ac:dyDescent="0.2"/>
    <row r="4045" s="23" customFormat="1" x14ac:dyDescent="0.2"/>
    <row r="4046" s="23" customFormat="1" x14ac:dyDescent="0.2"/>
    <row r="4047" s="23" customFormat="1" x14ac:dyDescent="0.2"/>
    <row r="4048" s="23" customFormat="1" x14ac:dyDescent="0.2"/>
    <row r="4049" s="23" customFormat="1" x14ac:dyDescent="0.2"/>
    <row r="4050" s="23" customFormat="1" x14ac:dyDescent="0.2"/>
    <row r="4051" s="23" customFormat="1" x14ac:dyDescent="0.2"/>
    <row r="4052" s="23" customFormat="1" x14ac:dyDescent="0.2"/>
    <row r="4053" s="23" customFormat="1" x14ac:dyDescent="0.2"/>
    <row r="4054" s="23" customFormat="1" x14ac:dyDescent="0.2"/>
    <row r="4055" s="23" customFormat="1" x14ac:dyDescent="0.2"/>
    <row r="4056" s="23" customFormat="1" x14ac:dyDescent="0.2"/>
    <row r="4057" s="23" customFormat="1" x14ac:dyDescent="0.2"/>
    <row r="4058" s="23" customFormat="1" x14ac:dyDescent="0.2"/>
    <row r="4059" s="23" customFormat="1" x14ac:dyDescent="0.2"/>
    <row r="4060" s="23" customFormat="1" x14ac:dyDescent="0.2"/>
    <row r="4061" s="23" customFormat="1" x14ac:dyDescent="0.2"/>
    <row r="4062" s="23" customFormat="1" x14ac:dyDescent="0.2"/>
    <row r="4063" s="23" customFormat="1" x14ac:dyDescent="0.2"/>
    <row r="4064" s="23" customFormat="1" x14ac:dyDescent="0.2"/>
    <row r="4065" s="23" customFormat="1" x14ac:dyDescent="0.2"/>
    <row r="4066" s="23" customFormat="1" x14ac:dyDescent="0.2"/>
    <row r="4067" s="23" customFormat="1" x14ac:dyDescent="0.2"/>
    <row r="4068" s="23" customFormat="1" x14ac:dyDescent="0.2"/>
    <row r="4069" s="23" customFormat="1" x14ac:dyDescent="0.2"/>
    <row r="4070" s="23" customFormat="1" x14ac:dyDescent="0.2"/>
    <row r="4071" s="23" customFormat="1" x14ac:dyDescent="0.2"/>
    <row r="4072" s="23" customFormat="1" x14ac:dyDescent="0.2"/>
    <row r="4073" s="23" customFormat="1" x14ac:dyDescent="0.2"/>
    <row r="4074" s="23" customFormat="1" x14ac:dyDescent="0.2"/>
    <row r="4075" s="23" customFormat="1" x14ac:dyDescent="0.2"/>
    <row r="4076" s="23" customFormat="1" x14ac:dyDescent="0.2"/>
    <row r="4077" s="23" customFormat="1" x14ac:dyDescent="0.2"/>
    <row r="4078" s="23" customFormat="1" x14ac:dyDescent="0.2"/>
    <row r="4079" s="23" customFormat="1" x14ac:dyDescent="0.2"/>
    <row r="4080" s="23" customFormat="1" x14ac:dyDescent="0.2"/>
    <row r="4081" s="23" customFormat="1" x14ac:dyDescent="0.2"/>
    <row r="4082" s="23" customFormat="1" x14ac:dyDescent="0.2"/>
    <row r="4083" s="23" customFormat="1" x14ac:dyDescent="0.2"/>
    <row r="4084" s="23" customFormat="1" x14ac:dyDescent="0.2"/>
    <row r="4085" s="23" customFormat="1" x14ac:dyDescent="0.2"/>
    <row r="4086" s="23" customFormat="1" x14ac:dyDescent="0.2"/>
    <row r="4087" s="23" customFormat="1" x14ac:dyDescent="0.2"/>
    <row r="4088" s="23" customFormat="1" x14ac:dyDescent="0.2"/>
    <row r="4089" s="23" customFormat="1" x14ac:dyDescent="0.2"/>
    <row r="4090" s="23" customFormat="1" x14ac:dyDescent="0.2"/>
    <row r="4091" s="23" customFormat="1" x14ac:dyDescent="0.2"/>
    <row r="4092" s="23" customFormat="1" x14ac:dyDescent="0.2"/>
    <row r="4093" s="23" customFormat="1" x14ac:dyDescent="0.2"/>
    <row r="4094" s="23" customFormat="1" x14ac:dyDescent="0.2"/>
    <row r="4095" s="23" customFormat="1" x14ac:dyDescent="0.2"/>
    <row r="4096" s="23" customFormat="1" x14ac:dyDescent="0.2"/>
    <row r="4097" s="23" customFormat="1" x14ac:dyDescent="0.2"/>
    <row r="4098" s="23" customFormat="1" x14ac:dyDescent="0.2"/>
    <row r="4099" s="23" customFormat="1" x14ac:dyDescent="0.2"/>
    <row r="4100" s="23" customFormat="1" x14ac:dyDescent="0.2"/>
    <row r="4101" s="23" customFormat="1" x14ac:dyDescent="0.2"/>
    <row r="4102" s="23" customFormat="1" x14ac:dyDescent="0.2"/>
    <row r="4103" s="23" customFormat="1" x14ac:dyDescent="0.2"/>
    <row r="4104" s="23" customFormat="1" x14ac:dyDescent="0.2"/>
    <row r="4105" s="23" customFormat="1" x14ac:dyDescent="0.2"/>
    <row r="4106" s="23" customFormat="1" x14ac:dyDescent="0.2"/>
    <row r="4107" s="23" customFormat="1" x14ac:dyDescent="0.2"/>
    <row r="4108" s="23" customFormat="1" x14ac:dyDescent="0.2"/>
    <row r="4109" s="23" customFormat="1" x14ac:dyDescent="0.2"/>
    <row r="4110" s="23" customFormat="1" x14ac:dyDescent="0.2"/>
    <row r="4111" s="23" customFormat="1" x14ac:dyDescent="0.2"/>
    <row r="4112" s="23" customFormat="1" x14ac:dyDescent="0.2"/>
    <row r="4113" s="23" customFormat="1" x14ac:dyDescent="0.2"/>
    <row r="4114" s="23" customFormat="1" x14ac:dyDescent="0.2"/>
    <row r="4115" s="23" customFormat="1" x14ac:dyDescent="0.2"/>
    <row r="4116" s="23" customFormat="1" x14ac:dyDescent="0.2"/>
    <row r="4117" s="23" customFormat="1" x14ac:dyDescent="0.2"/>
    <row r="4118" s="23" customFormat="1" x14ac:dyDescent="0.2"/>
    <row r="4119" s="23" customFormat="1" x14ac:dyDescent="0.2"/>
    <row r="4120" s="23" customFormat="1" x14ac:dyDescent="0.2"/>
    <row r="4121" s="23" customFormat="1" x14ac:dyDescent="0.2"/>
    <row r="4122" s="23" customFormat="1" x14ac:dyDescent="0.2"/>
    <row r="4123" s="23" customFormat="1" x14ac:dyDescent="0.2"/>
    <row r="4124" s="23" customFormat="1" x14ac:dyDescent="0.2"/>
    <row r="4125" s="23" customFormat="1" x14ac:dyDescent="0.2"/>
    <row r="4126" s="23" customFormat="1" x14ac:dyDescent="0.2"/>
    <row r="4127" s="23" customFormat="1" x14ac:dyDescent="0.2"/>
    <row r="4128" s="23" customFormat="1" x14ac:dyDescent="0.2"/>
    <row r="4129" s="23" customFormat="1" x14ac:dyDescent="0.2"/>
    <row r="4130" s="23" customFormat="1" x14ac:dyDescent="0.2"/>
    <row r="4131" s="23" customFormat="1" x14ac:dyDescent="0.2"/>
    <row r="4132" s="23" customFormat="1" x14ac:dyDescent="0.2"/>
    <row r="4133" s="23" customFormat="1" x14ac:dyDescent="0.2"/>
    <row r="4134" s="23" customFormat="1" x14ac:dyDescent="0.2"/>
    <row r="4135" s="23" customFormat="1" x14ac:dyDescent="0.2"/>
    <row r="4136" s="23" customFormat="1" x14ac:dyDescent="0.2"/>
    <row r="4137" s="23" customFormat="1" x14ac:dyDescent="0.2"/>
    <row r="4138" s="23" customFormat="1" x14ac:dyDescent="0.2"/>
    <row r="4139" s="23" customFormat="1" x14ac:dyDescent="0.2"/>
    <row r="4140" s="23" customFormat="1" x14ac:dyDescent="0.2"/>
    <row r="4141" s="23" customFormat="1" x14ac:dyDescent="0.2"/>
    <row r="4142" s="23" customFormat="1" x14ac:dyDescent="0.2"/>
    <row r="4143" s="23" customFormat="1" x14ac:dyDescent="0.2"/>
    <row r="4144" s="23" customFormat="1" x14ac:dyDescent="0.2"/>
    <row r="4145" s="23" customFormat="1" x14ac:dyDescent="0.2"/>
    <row r="4146" s="23" customFormat="1" x14ac:dyDescent="0.2"/>
    <row r="4147" s="23" customFormat="1" x14ac:dyDescent="0.2"/>
    <row r="4148" s="23" customFormat="1" x14ac:dyDescent="0.2"/>
    <row r="4149" s="23" customFormat="1" x14ac:dyDescent="0.2"/>
    <row r="4150" s="23" customFormat="1" x14ac:dyDescent="0.2"/>
    <row r="4151" s="23" customFormat="1" x14ac:dyDescent="0.2"/>
    <row r="4152" s="23" customFormat="1" x14ac:dyDescent="0.2"/>
    <row r="4153" s="23" customFormat="1" x14ac:dyDescent="0.2"/>
    <row r="4154" s="23" customFormat="1" x14ac:dyDescent="0.2"/>
    <row r="4155" s="23" customFormat="1" x14ac:dyDescent="0.2"/>
    <row r="4156" s="23" customFormat="1" x14ac:dyDescent="0.2"/>
    <row r="4157" s="23" customFormat="1" x14ac:dyDescent="0.2"/>
    <row r="4158" s="23" customFormat="1" x14ac:dyDescent="0.2"/>
    <row r="4159" s="23" customFormat="1" x14ac:dyDescent="0.2"/>
    <row r="4160" s="23" customFormat="1" x14ac:dyDescent="0.2"/>
    <row r="4161" s="23" customFormat="1" x14ac:dyDescent="0.2"/>
    <row r="4162" s="23" customFormat="1" x14ac:dyDescent="0.2"/>
    <row r="4163" s="23" customFormat="1" x14ac:dyDescent="0.2"/>
    <row r="4164" s="23" customFormat="1" x14ac:dyDescent="0.2"/>
    <row r="4165" s="23" customFormat="1" x14ac:dyDescent="0.2"/>
    <row r="4166" s="23" customFormat="1" x14ac:dyDescent="0.2"/>
    <row r="4167" s="23" customFormat="1" x14ac:dyDescent="0.2"/>
    <row r="4168" s="23" customFormat="1" x14ac:dyDescent="0.2"/>
    <row r="4169" s="23" customFormat="1" x14ac:dyDescent="0.2"/>
    <row r="4170" s="23" customFormat="1" x14ac:dyDescent="0.2"/>
    <row r="4171" s="23" customFormat="1" x14ac:dyDescent="0.2"/>
    <row r="4172" s="23" customFormat="1" x14ac:dyDescent="0.2"/>
    <row r="4173" s="23" customFormat="1" x14ac:dyDescent="0.2"/>
    <row r="4174" s="23" customFormat="1" x14ac:dyDescent="0.2"/>
    <row r="4175" s="23" customFormat="1" x14ac:dyDescent="0.2"/>
    <row r="4176" s="23" customFormat="1" x14ac:dyDescent="0.2"/>
    <row r="4177" s="23" customFormat="1" x14ac:dyDescent="0.2"/>
    <row r="4178" s="23" customFormat="1" x14ac:dyDescent="0.2"/>
    <row r="4179" s="23" customFormat="1" x14ac:dyDescent="0.2"/>
    <row r="4180" s="23" customFormat="1" x14ac:dyDescent="0.2"/>
    <row r="4181" s="23" customFormat="1" x14ac:dyDescent="0.2"/>
    <row r="4182" s="23" customFormat="1" x14ac:dyDescent="0.2"/>
    <row r="4183" s="23" customFormat="1" x14ac:dyDescent="0.2"/>
    <row r="4184" s="23" customFormat="1" x14ac:dyDescent="0.2"/>
    <row r="4185" s="23" customFormat="1" x14ac:dyDescent="0.2"/>
    <row r="4186" s="23" customFormat="1" x14ac:dyDescent="0.2"/>
    <row r="4187" s="23" customFormat="1" x14ac:dyDescent="0.2"/>
    <row r="4188" s="23" customFormat="1" x14ac:dyDescent="0.2"/>
    <row r="4189" s="23" customFormat="1" x14ac:dyDescent="0.2"/>
    <row r="4190" s="23" customFormat="1" x14ac:dyDescent="0.2"/>
    <row r="4191" s="23" customFormat="1" x14ac:dyDescent="0.2"/>
    <row r="4192" s="23" customFormat="1" x14ac:dyDescent="0.2"/>
    <row r="4193" s="23" customFormat="1" x14ac:dyDescent="0.2"/>
    <row r="4194" s="23" customFormat="1" x14ac:dyDescent="0.2"/>
    <row r="4195" s="23" customFormat="1" x14ac:dyDescent="0.2"/>
    <row r="4196" s="23" customFormat="1" x14ac:dyDescent="0.2"/>
    <row r="4197" s="23" customFormat="1" x14ac:dyDescent="0.2"/>
    <row r="4198" s="23" customFormat="1" x14ac:dyDescent="0.2"/>
    <row r="4199" s="23" customFormat="1" x14ac:dyDescent="0.2"/>
    <row r="4200" s="23" customFormat="1" x14ac:dyDescent="0.2"/>
    <row r="4201" s="23" customFormat="1" x14ac:dyDescent="0.2"/>
    <row r="4202" s="23" customFormat="1" x14ac:dyDescent="0.2"/>
    <row r="4203" s="23" customFormat="1" x14ac:dyDescent="0.2"/>
    <row r="4204" s="23" customFormat="1" x14ac:dyDescent="0.2"/>
    <row r="4205" s="23" customFormat="1" x14ac:dyDescent="0.2"/>
    <row r="4206" s="23" customFormat="1" x14ac:dyDescent="0.2"/>
    <row r="4207" s="23" customFormat="1" x14ac:dyDescent="0.2"/>
    <row r="4208" s="23" customFormat="1" x14ac:dyDescent="0.2"/>
    <row r="4209" s="23" customFormat="1" x14ac:dyDescent="0.2"/>
    <row r="4210" s="23" customFormat="1" x14ac:dyDescent="0.2"/>
    <row r="4211" s="23" customFormat="1" x14ac:dyDescent="0.2"/>
    <row r="4212" s="23" customFormat="1" x14ac:dyDescent="0.2"/>
    <row r="4213" s="23" customFormat="1" x14ac:dyDescent="0.2"/>
    <row r="4214" s="23" customFormat="1" x14ac:dyDescent="0.2"/>
    <row r="4215" s="23" customFormat="1" x14ac:dyDescent="0.2"/>
    <row r="4216" s="23" customFormat="1" x14ac:dyDescent="0.2"/>
    <row r="4217" s="23" customFormat="1" x14ac:dyDescent="0.2"/>
    <row r="4218" s="23" customFormat="1" x14ac:dyDescent="0.2"/>
    <row r="4219" s="23" customFormat="1" x14ac:dyDescent="0.2"/>
    <row r="4220" s="23" customFormat="1" x14ac:dyDescent="0.2"/>
    <row r="4221" s="23" customFormat="1" x14ac:dyDescent="0.2"/>
    <row r="4222" s="23" customFormat="1" x14ac:dyDescent="0.2"/>
    <row r="4223" s="23" customFormat="1" x14ac:dyDescent="0.2"/>
    <row r="4224" s="23" customFormat="1" x14ac:dyDescent="0.2"/>
    <row r="4225" s="23" customFormat="1" x14ac:dyDescent="0.2"/>
    <row r="4226" s="23" customFormat="1" x14ac:dyDescent="0.2"/>
    <row r="4227" s="23" customFormat="1" x14ac:dyDescent="0.2"/>
    <row r="4228" s="23" customFormat="1" x14ac:dyDescent="0.2"/>
    <row r="4229" s="23" customFormat="1" x14ac:dyDescent="0.2"/>
    <row r="4230" s="23" customFormat="1" x14ac:dyDescent="0.2"/>
    <row r="4231" s="23" customFormat="1" x14ac:dyDescent="0.2"/>
    <row r="4232" s="23" customFormat="1" x14ac:dyDescent="0.2"/>
    <row r="4233" s="23" customFormat="1" x14ac:dyDescent="0.2"/>
    <row r="4234" s="23" customFormat="1" x14ac:dyDescent="0.2"/>
    <row r="4235" s="23" customFormat="1" x14ac:dyDescent="0.2"/>
    <row r="4236" s="23" customFormat="1" x14ac:dyDescent="0.2"/>
    <row r="4237" s="23" customFormat="1" x14ac:dyDescent="0.2"/>
    <row r="4238" s="23" customFormat="1" x14ac:dyDescent="0.2"/>
    <row r="4239" s="23" customFormat="1" x14ac:dyDescent="0.2"/>
    <row r="4240" s="23" customFormat="1" x14ac:dyDescent="0.2"/>
    <row r="4241" s="23" customFormat="1" x14ac:dyDescent="0.2"/>
    <row r="4242" s="23" customFormat="1" x14ac:dyDescent="0.2"/>
    <row r="4243" s="23" customFormat="1" x14ac:dyDescent="0.2"/>
    <row r="4244" s="23" customFormat="1" x14ac:dyDescent="0.2"/>
    <row r="4245" s="23" customFormat="1" x14ac:dyDescent="0.2"/>
    <row r="4246" s="23" customFormat="1" x14ac:dyDescent="0.2"/>
    <row r="4247" s="23" customFormat="1" x14ac:dyDescent="0.2"/>
    <row r="4248" s="23" customFormat="1" x14ac:dyDescent="0.2"/>
    <row r="4249" s="23" customFormat="1" x14ac:dyDescent="0.2"/>
    <row r="4250" s="23" customFormat="1" x14ac:dyDescent="0.2"/>
    <row r="4251" s="23" customFormat="1" x14ac:dyDescent="0.2"/>
    <row r="4252" s="23" customFormat="1" x14ac:dyDescent="0.2"/>
    <row r="4253" s="23" customFormat="1" x14ac:dyDescent="0.2"/>
    <row r="4254" s="23" customFormat="1" x14ac:dyDescent="0.2"/>
    <row r="4255" s="23" customFormat="1" x14ac:dyDescent="0.2"/>
    <row r="4256" s="23" customFormat="1" x14ac:dyDescent="0.2"/>
    <row r="4257" s="23" customFormat="1" x14ac:dyDescent="0.2"/>
    <row r="4258" s="23" customFormat="1" x14ac:dyDescent="0.2"/>
    <row r="4259" s="23" customFormat="1" x14ac:dyDescent="0.2"/>
    <row r="4260" s="23" customFormat="1" x14ac:dyDescent="0.2"/>
    <row r="4261" s="23" customFormat="1" x14ac:dyDescent="0.2"/>
    <row r="4262" s="23" customFormat="1" x14ac:dyDescent="0.2"/>
    <row r="4263" s="23" customFormat="1" x14ac:dyDescent="0.2"/>
    <row r="4264" s="23" customFormat="1" x14ac:dyDescent="0.2"/>
    <row r="4265" s="23" customFormat="1" x14ac:dyDescent="0.2"/>
    <row r="4266" s="23" customFormat="1" x14ac:dyDescent="0.2"/>
    <row r="4267" s="23" customFormat="1" x14ac:dyDescent="0.2"/>
    <row r="4268" s="23" customFormat="1" x14ac:dyDescent="0.2"/>
    <row r="4269" s="23" customFormat="1" x14ac:dyDescent="0.2"/>
    <row r="4270" s="23" customFormat="1" x14ac:dyDescent="0.2"/>
    <row r="4271" s="23" customFormat="1" x14ac:dyDescent="0.2"/>
    <row r="4272" s="23" customFormat="1" x14ac:dyDescent="0.2"/>
    <row r="4273" s="23" customFormat="1" x14ac:dyDescent="0.2"/>
    <row r="4274" s="23" customFormat="1" x14ac:dyDescent="0.2"/>
    <row r="4275" s="23" customFormat="1" x14ac:dyDescent="0.2"/>
    <row r="4276" s="23" customFormat="1" x14ac:dyDescent="0.2"/>
    <row r="4277" s="23" customFormat="1" x14ac:dyDescent="0.2"/>
    <row r="4278" s="23" customFormat="1" x14ac:dyDescent="0.2"/>
    <row r="4279" s="23" customFormat="1" x14ac:dyDescent="0.2"/>
    <row r="4280" s="23" customFormat="1" x14ac:dyDescent="0.2"/>
    <row r="4281" s="23" customFormat="1" x14ac:dyDescent="0.2"/>
    <row r="4282" s="23" customFormat="1" x14ac:dyDescent="0.2"/>
    <row r="4283" s="23" customFormat="1" x14ac:dyDescent="0.2"/>
    <row r="4284" s="23" customFormat="1" x14ac:dyDescent="0.2"/>
    <row r="4285" s="23" customFormat="1" x14ac:dyDescent="0.2"/>
    <row r="4286" s="23" customFormat="1" x14ac:dyDescent="0.2"/>
    <row r="4287" s="23" customFormat="1" x14ac:dyDescent="0.2"/>
    <row r="4288" s="23" customFormat="1" x14ac:dyDescent="0.2"/>
    <row r="4289" s="23" customFormat="1" x14ac:dyDescent="0.2"/>
    <row r="4290" s="23" customFormat="1" x14ac:dyDescent="0.2"/>
    <row r="4291" s="23" customFormat="1" x14ac:dyDescent="0.2"/>
    <row r="4292" s="23" customFormat="1" x14ac:dyDescent="0.2"/>
    <row r="4293" s="23" customFormat="1" x14ac:dyDescent="0.2"/>
    <row r="4294" s="23" customFormat="1" x14ac:dyDescent="0.2"/>
    <row r="4295" s="23" customFormat="1" x14ac:dyDescent="0.2"/>
    <row r="4296" s="23" customFormat="1" x14ac:dyDescent="0.2"/>
    <row r="4297" s="23" customFormat="1" x14ac:dyDescent="0.2"/>
    <row r="4298" s="23" customFormat="1" x14ac:dyDescent="0.2"/>
    <row r="4299" s="23" customFormat="1" x14ac:dyDescent="0.2"/>
    <row r="4300" s="23" customFormat="1" x14ac:dyDescent="0.2"/>
    <row r="4301" s="23" customFormat="1" x14ac:dyDescent="0.2"/>
    <row r="4302" s="23" customFormat="1" x14ac:dyDescent="0.2"/>
    <row r="4303" s="23" customFormat="1" x14ac:dyDescent="0.2"/>
    <row r="4304" s="23" customFormat="1" x14ac:dyDescent="0.2"/>
    <row r="4305" s="23" customFormat="1" x14ac:dyDescent="0.2"/>
    <row r="4306" s="23" customFormat="1" x14ac:dyDescent="0.2"/>
    <row r="4307" s="23" customFormat="1" x14ac:dyDescent="0.2"/>
    <row r="4308" s="23" customFormat="1" x14ac:dyDescent="0.2"/>
    <row r="4309" s="23" customFormat="1" x14ac:dyDescent="0.2"/>
    <row r="4310" s="23" customFormat="1" x14ac:dyDescent="0.2"/>
    <row r="4311" s="23" customFormat="1" x14ac:dyDescent="0.2"/>
    <row r="4312" s="23" customFormat="1" x14ac:dyDescent="0.2"/>
    <row r="4313" s="23" customFormat="1" x14ac:dyDescent="0.2"/>
    <row r="4314" s="23" customFormat="1" x14ac:dyDescent="0.2"/>
    <row r="4315" s="23" customFormat="1" x14ac:dyDescent="0.2"/>
    <row r="4316" s="23" customFormat="1" x14ac:dyDescent="0.2"/>
    <row r="4317" s="23" customFormat="1" x14ac:dyDescent="0.2"/>
    <row r="4318" s="23" customFormat="1" x14ac:dyDescent="0.2"/>
    <row r="4319" s="23" customFormat="1" x14ac:dyDescent="0.2"/>
    <row r="4320" s="23" customFormat="1" x14ac:dyDescent="0.2"/>
    <row r="4321" s="23" customFormat="1" x14ac:dyDescent="0.2"/>
    <row r="4322" s="23" customFormat="1" x14ac:dyDescent="0.2"/>
    <row r="4323" s="23" customFormat="1" x14ac:dyDescent="0.2"/>
    <row r="4324" s="23" customFormat="1" x14ac:dyDescent="0.2"/>
    <row r="4325" s="23" customFormat="1" x14ac:dyDescent="0.2"/>
    <row r="4326" s="23" customFormat="1" x14ac:dyDescent="0.2"/>
    <row r="4327" s="23" customFormat="1" x14ac:dyDescent="0.2"/>
    <row r="4328" s="23" customFormat="1" x14ac:dyDescent="0.2"/>
    <row r="4329" s="23" customFormat="1" x14ac:dyDescent="0.2"/>
    <row r="4330" s="23" customFormat="1" x14ac:dyDescent="0.2"/>
    <row r="4331" s="23" customFormat="1" x14ac:dyDescent="0.2"/>
    <row r="4332" s="23" customFormat="1" x14ac:dyDescent="0.2"/>
    <row r="4333" s="23" customFormat="1" x14ac:dyDescent="0.2"/>
    <row r="4334" s="23" customFormat="1" x14ac:dyDescent="0.2"/>
    <row r="4335" s="23" customFormat="1" x14ac:dyDescent="0.2"/>
    <row r="4336" s="23" customFormat="1" x14ac:dyDescent="0.2"/>
    <row r="4337" s="23" customFormat="1" x14ac:dyDescent="0.2"/>
    <row r="4338" s="23" customFormat="1" x14ac:dyDescent="0.2"/>
    <row r="4339" s="23" customFormat="1" x14ac:dyDescent="0.2"/>
    <row r="4340" s="23" customFormat="1" x14ac:dyDescent="0.2"/>
    <row r="4341" s="23" customFormat="1" x14ac:dyDescent="0.2"/>
    <row r="4342" s="23" customFormat="1" x14ac:dyDescent="0.2"/>
    <row r="4343" s="23" customFormat="1" x14ac:dyDescent="0.2"/>
    <row r="4344" s="23" customFormat="1" x14ac:dyDescent="0.2"/>
    <row r="4345" s="23" customFormat="1" x14ac:dyDescent="0.2"/>
    <row r="4346" s="23" customFormat="1" x14ac:dyDescent="0.2"/>
    <row r="4347" s="23" customFormat="1" x14ac:dyDescent="0.2"/>
    <row r="4348" s="23" customFormat="1" x14ac:dyDescent="0.2"/>
    <row r="4349" s="23" customFormat="1" x14ac:dyDescent="0.2"/>
    <row r="4350" s="23" customFormat="1" x14ac:dyDescent="0.2"/>
    <row r="4351" s="23" customFormat="1" x14ac:dyDescent="0.2"/>
    <row r="4352" s="23" customFormat="1" x14ac:dyDescent="0.2"/>
    <row r="4353" s="23" customFormat="1" x14ac:dyDescent="0.2"/>
    <row r="4354" s="23" customFormat="1" x14ac:dyDescent="0.2"/>
    <row r="4355" s="23" customFormat="1" x14ac:dyDescent="0.2"/>
    <row r="4356" s="23" customFormat="1" x14ac:dyDescent="0.2"/>
    <row r="4357" s="23" customFormat="1" x14ac:dyDescent="0.2"/>
    <row r="4358" s="23" customFormat="1" x14ac:dyDescent="0.2"/>
    <row r="4359" s="23" customFormat="1" x14ac:dyDescent="0.2"/>
    <row r="4360" s="23" customFormat="1" x14ac:dyDescent="0.2"/>
    <row r="4361" s="23" customFormat="1" x14ac:dyDescent="0.2"/>
    <row r="4362" s="23" customFormat="1" x14ac:dyDescent="0.2"/>
    <row r="4363" s="23" customFormat="1" x14ac:dyDescent="0.2"/>
    <row r="4364" s="23" customFormat="1" x14ac:dyDescent="0.2"/>
    <row r="4365" s="23" customFormat="1" x14ac:dyDescent="0.2"/>
    <row r="4366" s="23" customFormat="1" x14ac:dyDescent="0.2"/>
    <row r="4367" s="23" customFormat="1" x14ac:dyDescent="0.2"/>
    <row r="4368" s="23" customFormat="1" x14ac:dyDescent="0.2"/>
    <row r="4369" s="23" customFormat="1" x14ac:dyDescent="0.2"/>
    <row r="4370" s="23" customFormat="1" x14ac:dyDescent="0.2"/>
    <row r="4371" s="23" customFormat="1" x14ac:dyDescent="0.2"/>
    <row r="4372" s="23" customFormat="1" x14ac:dyDescent="0.2"/>
    <row r="4373" s="23" customFormat="1" x14ac:dyDescent="0.2"/>
    <row r="4374" s="23" customFormat="1" x14ac:dyDescent="0.2"/>
    <row r="4375" s="23" customFormat="1" x14ac:dyDescent="0.2"/>
    <row r="4376" s="23" customFormat="1" x14ac:dyDescent="0.2"/>
    <row r="4377" s="23" customFormat="1" x14ac:dyDescent="0.2"/>
    <row r="4378" s="23" customFormat="1" x14ac:dyDescent="0.2"/>
    <row r="4379" s="23" customFormat="1" x14ac:dyDescent="0.2"/>
    <row r="4380" s="23" customFormat="1" x14ac:dyDescent="0.2"/>
    <row r="4381" s="23" customFormat="1" x14ac:dyDescent="0.2"/>
    <row r="4382" s="23" customFormat="1" x14ac:dyDescent="0.2"/>
    <row r="4383" s="23" customFormat="1" x14ac:dyDescent="0.2"/>
    <row r="4384" s="23" customFormat="1" x14ac:dyDescent="0.2"/>
    <row r="4385" s="23" customFormat="1" x14ac:dyDescent="0.2"/>
    <row r="4386" s="23" customFormat="1" x14ac:dyDescent="0.2"/>
    <row r="4387" s="23" customFormat="1" x14ac:dyDescent="0.2"/>
    <row r="4388" s="23" customFormat="1" x14ac:dyDescent="0.2"/>
    <row r="4389" s="23" customFormat="1" x14ac:dyDescent="0.2"/>
    <row r="4390" s="23" customFormat="1" x14ac:dyDescent="0.2"/>
    <row r="4391" s="23" customFormat="1" x14ac:dyDescent="0.2"/>
    <row r="4392" s="23" customFormat="1" x14ac:dyDescent="0.2"/>
    <row r="4393" s="23" customFormat="1" x14ac:dyDescent="0.2"/>
    <row r="4394" s="23" customFormat="1" x14ac:dyDescent="0.2"/>
    <row r="4395" s="23" customFormat="1" x14ac:dyDescent="0.2"/>
    <row r="4396" s="23" customFormat="1" x14ac:dyDescent="0.2"/>
    <row r="4397" s="23" customFormat="1" x14ac:dyDescent="0.2"/>
    <row r="4398" s="23" customFormat="1" x14ac:dyDescent="0.2"/>
    <row r="4399" s="23" customFormat="1" x14ac:dyDescent="0.2"/>
    <row r="4400" s="23" customFormat="1" x14ac:dyDescent="0.2"/>
    <row r="4401" s="23" customFormat="1" x14ac:dyDescent="0.2"/>
    <row r="4402" s="23" customFormat="1" x14ac:dyDescent="0.2"/>
    <row r="4403" s="23" customFormat="1" x14ac:dyDescent="0.2"/>
    <row r="4404" s="23" customFormat="1" x14ac:dyDescent="0.2"/>
    <row r="4405" s="23" customFormat="1" x14ac:dyDescent="0.2"/>
    <row r="4406" s="23" customFormat="1" x14ac:dyDescent="0.2"/>
    <row r="4407" s="23" customFormat="1" x14ac:dyDescent="0.2"/>
    <row r="4408" s="23" customFormat="1" x14ac:dyDescent="0.2"/>
    <row r="4409" s="23" customFormat="1" x14ac:dyDescent="0.2"/>
    <row r="4410" s="23" customFormat="1" x14ac:dyDescent="0.2"/>
    <row r="4411" s="23" customFormat="1" x14ac:dyDescent="0.2"/>
    <row r="4412" s="23" customFormat="1" x14ac:dyDescent="0.2"/>
    <row r="4413" s="23" customFormat="1" x14ac:dyDescent="0.2"/>
    <row r="4414" s="23" customFormat="1" x14ac:dyDescent="0.2"/>
    <row r="4415" s="23" customFormat="1" x14ac:dyDescent="0.2"/>
    <row r="4416" s="23" customFormat="1" x14ac:dyDescent="0.2"/>
    <row r="4417" s="23" customFormat="1" x14ac:dyDescent="0.2"/>
    <row r="4418" s="23" customFormat="1" x14ac:dyDescent="0.2"/>
    <row r="4419" s="23" customFormat="1" x14ac:dyDescent="0.2"/>
    <row r="4420" s="23" customFormat="1" x14ac:dyDescent="0.2"/>
    <row r="4421" s="23" customFormat="1" x14ac:dyDescent="0.2"/>
    <row r="4422" s="23" customFormat="1" x14ac:dyDescent="0.2"/>
    <row r="4423" s="23" customFormat="1" x14ac:dyDescent="0.2"/>
    <row r="4424" s="23" customFormat="1" x14ac:dyDescent="0.2"/>
    <row r="4425" s="23" customFormat="1" x14ac:dyDescent="0.2"/>
    <row r="4426" s="23" customFormat="1" x14ac:dyDescent="0.2"/>
    <row r="4427" s="23" customFormat="1" x14ac:dyDescent="0.2"/>
    <row r="4428" s="23" customFormat="1" x14ac:dyDescent="0.2"/>
    <row r="4429" s="23" customFormat="1" x14ac:dyDescent="0.2"/>
    <row r="4430" s="23" customFormat="1" x14ac:dyDescent="0.2"/>
    <row r="4431" s="23" customFormat="1" x14ac:dyDescent="0.2"/>
    <row r="4432" s="23" customFormat="1" x14ac:dyDescent="0.2"/>
    <row r="4433" s="23" customFormat="1" x14ac:dyDescent="0.2"/>
    <row r="4434" s="23" customFormat="1" x14ac:dyDescent="0.2"/>
    <row r="4435" s="23" customFormat="1" x14ac:dyDescent="0.2"/>
    <row r="4436" s="23" customFormat="1" x14ac:dyDescent="0.2"/>
    <row r="4437" s="23" customFormat="1" x14ac:dyDescent="0.2"/>
    <row r="4438" s="23" customFormat="1" x14ac:dyDescent="0.2"/>
    <row r="4439" s="23" customFormat="1" x14ac:dyDescent="0.2"/>
    <row r="4440" s="23" customFormat="1" x14ac:dyDescent="0.2"/>
    <row r="4441" s="23" customFormat="1" x14ac:dyDescent="0.2"/>
    <row r="4442" s="23" customFormat="1" x14ac:dyDescent="0.2"/>
    <row r="4443" s="23" customFormat="1" x14ac:dyDescent="0.2"/>
    <row r="4444" s="23" customFormat="1" x14ac:dyDescent="0.2"/>
    <row r="4445" s="23" customFormat="1" x14ac:dyDescent="0.2"/>
    <row r="4446" s="23" customFormat="1" x14ac:dyDescent="0.2"/>
    <row r="4447" s="23" customFormat="1" x14ac:dyDescent="0.2"/>
    <row r="4448" s="23" customFormat="1" x14ac:dyDescent="0.2"/>
    <row r="4449" s="23" customFormat="1" x14ac:dyDescent="0.2"/>
    <row r="4450" s="23" customFormat="1" x14ac:dyDescent="0.2"/>
    <row r="4451" s="23" customFormat="1" x14ac:dyDescent="0.2"/>
    <row r="4452" s="23" customFormat="1" x14ac:dyDescent="0.2"/>
    <row r="4453" s="23" customFormat="1" x14ac:dyDescent="0.2"/>
    <row r="4454" s="23" customFormat="1" x14ac:dyDescent="0.2"/>
    <row r="4455" s="23" customFormat="1" x14ac:dyDescent="0.2"/>
    <row r="4456" s="23" customFormat="1" x14ac:dyDescent="0.2"/>
    <row r="4457" s="23" customFormat="1" x14ac:dyDescent="0.2"/>
    <row r="4458" s="23" customFormat="1" x14ac:dyDescent="0.2"/>
    <row r="4459" s="23" customFormat="1" x14ac:dyDescent="0.2"/>
    <row r="4460" s="23" customFormat="1" x14ac:dyDescent="0.2"/>
    <row r="4461" s="23" customFormat="1" x14ac:dyDescent="0.2"/>
    <row r="4462" s="23" customFormat="1" x14ac:dyDescent="0.2"/>
    <row r="4463" s="23" customFormat="1" x14ac:dyDescent="0.2"/>
    <row r="4464" s="23" customFormat="1" x14ac:dyDescent="0.2"/>
    <row r="4465" s="23" customFormat="1" x14ac:dyDescent="0.2"/>
    <row r="4466" s="23" customFormat="1" x14ac:dyDescent="0.2"/>
    <row r="4467" s="23" customFormat="1" x14ac:dyDescent="0.2"/>
    <row r="4468" s="23" customFormat="1" x14ac:dyDescent="0.2"/>
    <row r="4469" s="23" customFormat="1" x14ac:dyDescent="0.2"/>
    <row r="4470" s="23" customFormat="1" x14ac:dyDescent="0.2"/>
    <row r="4471" s="23" customFormat="1" x14ac:dyDescent="0.2"/>
    <row r="4472" s="23" customFormat="1" x14ac:dyDescent="0.2"/>
    <row r="4473" s="23" customFormat="1" x14ac:dyDescent="0.2"/>
    <row r="4474" s="23" customFormat="1" x14ac:dyDescent="0.2"/>
    <row r="4475" s="23" customFormat="1" x14ac:dyDescent="0.2"/>
    <row r="4476" s="23" customFormat="1" x14ac:dyDescent="0.2"/>
    <row r="4477" s="23" customFormat="1" x14ac:dyDescent="0.2"/>
    <row r="4478" s="23" customFormat="1" x14ac:dyDescent="0.2"/>
    <row r="4479" s="23" customFormat="1" x14ac:dyDescent="0.2"/>
    <row r="4480" s="23" customFormat="1" x14ac:dyDescent="0.2"/>
    <row r="4481" s="23" customFormat="1" x14ac:dyDescent="0.2"/>
    <row r="4482" s="23" customFormat="1" x14ac:dyDescent="0.2"/>
    <row r="4483" s="23" customFormat="1" x14ac:dyDescent="0.2"/>
    <row r="4484" s="23" customFormat="1" x14ac:dyDescent="0.2"/>
    <row r="4485" s="23" customFormat="1" x14ac:dyDescent="0.2"/>
    <row r="4486" s="23" customFormat="1" x14ac:dyDescent="0.2"/>
    <row r="4487" s="23" customFormat="1" x14ac:dyDescent="0.2"/>
    <row r="4488" s="23" customFormat="1" x14ac:dyDescent="0.2"/>
    <row r="4489" s="23" customFormat="1" x14ac:dyDescent="0.2"/>
    <row r="4490" s="23" customFormat="1" x14ac:dyDescent="0.2"/>
    <row r="4491" s="23" customFormat="1" x14ac:dyDescent="0.2"/>
    <row r="4492" s="23" customFormat="1" x14ac:dyDescent="0.2"/>
    <row r="4493" s="23" customFormat="1" x14ac:dyDescent="0.2"/>
    <row r="4494" s="23" customFormat="1" x14ac:dyDescent="0.2"/>
    <row r="4495" s="23" customFormat="1" x14ac:dyDescent="0.2"/>
    <row r="4496" s="23" customFormat="1" x14ac:dyDescent="0.2"/>
    <row r="4497" s="23" customFormat="1" x14ac:dyDescent="0.2"/>
    <row r="4498" s="23" customFormat="1" x14ac:dyDescent="0.2"/>
    <row r="4499" s="23" customFormat="1" x14ac:dyDescent="0.2"/>
    <row r="4500" s="23" customFormat="1" x14ac:dyDescent="0.2"/>
    <row r="4501" s="23" customFormat="1" x14ac:dyDescent="0.2"/>
    <row r="4502" s="23" customFormat="1" x14ac:dyDescent="0.2"/>
    <row r="4503" s="23" customFormat="1" x14ac:dyDescent="0.2"/>
    <row r="4504" s="23" customFormat="1" x14ac:dyDescent="0.2"/>
    <row r="4505" s="23" customFormat="1" x14ac:dyDescent="0.2"/>
    <row r="4506" s="23" customFormat="1" x14ac:dyDescent="0.2"/>
    <row r="4507" s="23" customFormat="1" x14ac:dyDescent="0.2"/>
    <row r="4508" s="23" customFormat="1" x14ac:dyDescent="0.2"/>
    <row r="4509" s="23" customFormat="1" x14ac:dyDescent="0.2"/>
    <row r="4510" s="23" customFormat="1" x14ac:dyDescent="0.2"/>
    <row r="4511" s="23" customFormat="1" x14ac:dyDescent="0.2"/>
    <row r="4512" s="23" customFormat="1" x14ac:dyDescent="0.2"/>
    <row r="4513" s="23" customFormat="1" x14ac:dyDescent="0.2"/>
    <row r="4514" s="23" customFormat="1" x14ac:dyDescent="0.2"/>
    <row r="4515" s="23" customFormat="1" x14ac:dyDescent="0.2"/>
    <row r="4516" s="23" customFormat="1" x14ac:dyDescent="0.2"/>
    <row r="4517" s="23" customFormat="1" x14ac:dyDescent="0.2"/>
    <row r="4518" s="23" customFormat="1" x14ac:dyDescent="0.2"/>
    <row r="4519" s="23" customFormat="1" x14ac:dyDescent="0.2"/>
    <row r="4520" s="23" customFormat="1" x14ac:dyDescent="0.2"/>
    <row r="4521" s="23" customFormat="1" x14ac:dyDescent="0.2"/>
    <row r="4522" s="23" customFormat="1" x14ac:dyDescent="0.2"/>
    <row r="4523" s="23" customFormat="1" x14ac:dyDescent="0.2"/>
    <row r="4524" s="23" customFormat="1" x14ac:dyDescent="0.2"/>
    <row r="4525" s="23" customFormat="1" x14ac:dyDescent="0.2"/>
    <row r="4526" s="23" customFormat="1" x14ac:dyDescent="0.2"/>
    <row r="4527" s="23" customFormat="1" x14ac:dyDescent="0.2"/>
    <row r="4528" s="23" customFormat="1" x14ac:dyDescent="0.2"/>
    <row r="4529" s="23" customFormat="1" x14ac:dyDescent="0.2"/>
    <row r="4530" s="23" customFormat="1" x14ac:dyDescent="0.2"/>
    <row r="4531" s="23" customFormat="1" x14ac:dyDescent="0.2"/>
    <row r="4532" s="23" customFormat="1" x14ac:dyDescent="0.2"/>
    <row r="4533" s="23" customFormat="1" x14ac:dyDescent="0.2"/>
    <row r="4534" s="23" customFormat="1" x14ac:dyDescent="0.2"/>
    <row r="4535" s="23" customFormat="1" x14ac:dyDescent="0.2"/>
    <row r="4536" s="23" customFormat="1" x14ac:dyDescent="0.2"/>
    <row r="4537" s="23" customFormat="1" x14ac:dyDescent="0.2"/>
    <row r="4538" s="23" customFormat="1" x14ac:dyDescent="0.2"/>
    <row r="4539" s="23" customFormat="1" x14ac:dyDescent="0.2"/>
    <row r="4540" s="23" customFormat="1" x14ac:dyDescent="0.2"/>
    <row r="4541" s="23" customFormat="1" x14ac:dyDescent="0.2"/>
    <row r="4542" s="23" customFormat="1" x14ac:dyDescent="0.2"/>
    <row r="4543" s="23" customFormat="1" x14ac:dyDescent="0.2"/>
    <row r="4544" s="23" customFormat="1" x14ac:dyDescent="0.2"/>
    <row r="4545" s="23" customFormat="1" x14ac:dyDescent="0.2"/>
    <row r="4546" s="23" customFormat="1" x14ac:dyDescent="0.2"/>
    <row r="4547" s="23" customFormat="1" x14ac:dyDescent="0.2"/>
    <row r="4548" s="23" customFormat="1" x14ac:dyDescent="0.2"/>
    <row r="4549" s="23" customFormat="1" x14ac:dyDescent="0.2"/>
    <row r="4550" s="23" customFormat="1" x14ac:dyDescent="0.2"/>
    <row r="4551" s="23" customFormat="1" x14ac:dyDescent="0.2"/>
    <row r="4552" s="23" customFormat="1" x14ac:dyDescent="0.2"/>
    <row r="4553" s="23" customFormat="1" x14ac:dyDescent="0.2"/>
    <row r="4554" s="23" customFormat="1" x14ac:dyDescent="0.2"/>
    <row r="4555" s="23" customFormat="1" x14ac:dyDescent="0.2"/>
    <row r="4556" s="23" customFormat="1" x14ac:dyDescent="0.2"/>
    <row r="4557" s="23" customFormat="1" x14ac:dyDescent="0.2"/>
    <row r="4558" s="23" customFormat="1" x14ac:dyDescent="0.2"/>
    <row r="4559" s="23" customFormat="1" x14ac:dyDescent="0.2"/>
    <row r="4560" s="23" customFormat="1" x14ac:dyDescent="0.2"/>
    <row r="4561" s="23" customFormat="1" x14ac:dyDescent="0.2"/>
    <row r="4562" s="23" customFormat="1" x14ac:dyDescent="0.2"/>
    <row r="4563" s="23" customFormat="1" x14ac:dyDescent="0.2"/>
    <row r="4564" s="23" customFormat="1" x14ac:dyDescent="0.2"/>
    <row r="4565" s="23" customFormat="1" x14ac:dyDescent="0.2"/>
    <row r="4566" s="23" customFormat="1" x14ac:dyDescent="0.2"/>
    <row r="4567" s="23" customFormat="1" x14ac:dyDescent="0.2"/>
    <row r="4568" s="23" customFormat="1" x14ac:dyDescent="0.2"/>
    <row r="4569" s="23" customFormat="1" x14ac:dyDescent="0.2"/>
    <row r="4570" s="23" customFormat="1" x14ac:dyDescent="0.2"/>
    <row r="4571" s="23" customFormat="1" x14ac:dyDescent="0.2"/>
    <row r="4572" s="23" customFormat="1" x14ac:dyDescent="0.2"/>
    <row r="4573" s="23" customFormat="1" x14ac:dyDescent="0.2"/>
    <row r="4574" s="23" customFormat="1" x14ac:dyDescent="0.2"/>
    <row r="4575" s="23" customFormat="1" x14ac:dyDescent="0.2"/>
    <row r="4576" s="23" customFormat="1" x14ac:dyDescent="0.2"/>
    <row r="4577" s="23" customFormat="1" x14ac:dyDescent="0.2"/>
    <row r="4578" s="23" customFormat="1" x14ac:dyDescent="0.2"/>
    <row r="4579" s="23" customFormat="1" x14ac:dyDescent="0.2"/>
    <row r="4580" s="23" customFormat="1" x14ac:dyDescent="0.2"/>
    <row r="4581" s="23" customFormat="1" x14ac:dyDescent="0.2"/>
    <row r="4582" s="23" customFormat="1" x14ac:dyDescent="0.2"/>
    <row r="4583" s="23" customFormat="1" x14ac:dyDescent="0.2"/>
    <row r="4584" s="23" customFormat="1" x14ac:dyDescent="0.2"/>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5"/>
  <sheetViews>
    <sheetView topLeftCell="A10" workbookViewId="0">
      <selection activeCell="I2" sqref="I2:T328"/>
    </sheetView>
  </sheetViews>
  <sheetFormatPr defaultRowHeight="12.75" x14ac:dyDescent="0.2"/>
  <cols>
    <col min="10" max="10" width="9.85546875" bestFit="1" customWidth="1"/>
  </cols>
  <sheetData>
    <row r="1" spans="1:10" x14ac:dyDescent="0.2">
      <c r="A1" s="24" t="s">
        <v>319</v>
      </c>
      <c r="G1" t="s">
        <v>410</v>
      </c>
      <c r="J1" s="118">
        <v>45210</v>
      </c>
    </row>
    <row r="2" spans="1:10" x14ac:dyDescent="0.2">
      <c r="A2" s="24" t="s">
        <v>320</v>
      </c>
    </row>
    <row r="3" spans="1:10" x14ac:dyDescent="0.2">
      <c r="A3" s="25"/>
      <c r="B3" s="25"/>
      <c r="C3" s="25"/>
      <c r="D3" s="25"/>
    </row>
    <row r="4" spans="1:10" x14ac:dyDescent="0.2">
      <c r="A4" t="s">
        <v>380</v>
      </c>
    </row>
    <row r="6" spans="1:10" x14ac:dyDescent="0.2">
      <c r="A6" s="24" t="s">
        <v>321</v>
      </c>
    </row>
    <row r="7" spans="1:10" x14ac:dyDescent="0.2">
      <c r="A7" s="25" t="s">
        <v>381</v>
      </c>
    </row>
    <row r="9" spans="1:10" x14ac:dyDescent="0.2">
      <c r="A9" s="24" t="s">
        <v>382</v>
      </c>
    </row>
    <row r="11" spans="1:10" x14ac:dyDescent="0.2">
      <c r="A11" s="24" t="s">
        <v>421</v>
      </c>
    </row>
    <row r="14" spans="1:10" x14ac:dyDescent="0.2">
      <c r="A14" t="s">
        <v>318</v>
      </c>
    </row>
    <row r="16" spans="1:10" x14ac:dyDescent="0.2">
      <c r="A16" t="s">
        <v>383</v>
      </c>
    </row>
    <row r="18" spans="1:16" x14ac:dyDescent="0.2">
      <c r="A18" t="s">
        <v>411</v>
      </c>
    </row>
    <row r="19" spans="1:16" x14ac:dyDescent="0.2">
      <c r="K19" t="s">
        <v>409</v>
      </c>
    </row>
    <row r="20" spans="1:16" ht="13.5" thickBot="1" x14ac:dyDescent="0.25"/>
    <row r="21" spans="1:16" x14ac:dyDescent="0.2">
      <c r="K21" s="122" t="s">
        <v>6</v>
      </c>
      <c r="L21" s="130" t="s">
        <v>384</v>
      </c>
      <c r="M21" s="130" t="s">
        <v>8</v>
      </c>
      <c r="N21" s="130" t="s">
        <v>9</v>
      </c>
      <c r="O21" s="130" t="s">
        <v>386</v>
      </c>
      <c r="P21" s="130" t="s">
        <v>408</v>
      </c>
    </row>
    <row r="22" spans="1:16" x14ac:dyDescent="0.2">
      <c r="K22" s="123">
        <v>1</v>
      </c>
      <c r="L22" s="121">
        <v>2011</v>
      </c>
      <c r="M22" s="121">
        <v>0</v>
      </c>
      <c r="N22" s="121">
        <v>328</v>
      </c>
      <c r="O22" s="121">
        <v>238.42699999999999</v>
      </c>
      <c r="P22" s="121">
        <v>1.0795600000000001</v>
      </c>
    </row>
    <row r="23" spans="1:16" x14ac:dyDescent="0.2">
      <c r="K23" s="123">
        <v>2</v>
      </c>
      <c r="L23" s="121">
        <v>2012</v>
      </c>
      <c r="M23" s="121">
        <v>0</v>
      </c>
      <c r="N23" s="121">
        <v>328</v>
      </c>
      <c r="O23" s="121">
        <v>276.48599999999999</v>
      </c>
      <c r="P23" s="121">
        <v>1.2412099999999999</v>
      </c>
    </row>
    <row r="24" spans="1:16" x14ac:dyDescent="0.2">
      <c r="K24" s="123">
        <v>3</v>
      </c>
      <c r="L24" s="121">
        <v>2013</v>
      </c>
      <c r="M24" s="121">
        <v>0</v>
      </c>
      <c r="N24" s="121">
        <v>328</v>
      </c>
      <c r="O24" s="121">
        <v>325.64699999999999</v>
      </c>
      <c r="P24" s="121">
        <v>1.34094</v>
      </c>
    </row>
    <row r="25" spans="1:16" x14ac:dyDescent="0.2">
      <c r="K25" s="123">
        <v>4</v>
      </c>
      <c r="L25" s="121">
        <v>2014</v>
      </c>
      <c r="M25" s="121">
        <v>0</v>
      </c>
      <c r="N25" s="121">
        <v>328</v>
      </c>
      <c r="O25" s="121">
        <v>387.93</v>
      </c>
      <c r="P25" s="121">
        <v>1.4324600000000001</v>
      </c>
    </row>
    <row r="26" spans="1:16" x14ac:dyDescent="0.2">
      <c r="K26" s="123">
        <v>5</v>
      </c>
      <c r="L26" s="121">
        <v>2015</v>
      </c>
      <c r="M26" s="121">
        <v>0</v>
      </c>
      <c r="N26" s="121">
        <v>327</v>
      </c>
      <c r="O26" s="121">
        <v>455.017</v>
      </c>
      <c r="P26" s="121">
        <v>1.59663</v>
      </c>
    </row>
    <row r="27" spans="1:16" x14ac:dyDescent="0.2">
      <c r="K27" s="123">
        <v>6</v>
      </c>
      <c r="L27" s="121">
        <v>2016</v>
      </c>
      <c r="M27" s="121">
        <v>0</v>
      </c>
      <c r="N27" s="121">
        <v>326</v>
      </c>
      <c r="O27" s="121">
        <v>507.67599999999999</v>
      </c>
      <c r="P27" s="121">
        <v>1.70766</v>
      </c>
    </row>
    <row r="28" spans="1:16" x14ac:dyDescent="0.2">
      <c r="K28" s="123">
        <v>7</v>
      </c>
      <c r="L28" s="121">
        <v>2017</v>
      </c>
      <c r="M28" s="121">
        <v>0</v>
      </c>
      <c r="N28" s="121">
        <v>325</v>
      </c>
      <c r="O28" s="121">
        <v>548.97400000000005</v>
      </c>
      <c r="P28" s="121">
        <v>1.8362000000000001</v>
      </c>
    </row>
    <row r="29" spans="1:16" x14ac:dyDescent="0.2">
      <c r="K29" s="123">
        <v>8</v>
      </c>
      <c r="L29" s="121">
        <v>2018</v>
      </c>
      <c r="M29" s="121">
        <v>0</v>
      </c>
      <c r="N29" s="121">
        <v>325</v>
      </c>
      <c r="O29" s="121">
        <v>587.22400000000005</v>
      </c>
      <c r="P29" s="121">
        <v>2.05768</v>
      </c>
    </row>
    <row r="30" spans="1:16" x14ac:dyDescent="0.2">
      <c r="K30" s="123">
        <v>9</v>
      </c>
      <c r="L30" s="121">
        <v>2019</v>
      </c>
      <c r="M30" s="121">
        <v>0</v>
      </c>
      <c r="N30" s="121">
        <v>325</v>
      </c>
      <c r="O30" s="121">
        <v>648.68799999999999</v>
      </c>
      <c r="P30" s="121">
        <v>2.17441</v>
      </c>
    </row>
    <row r="31" spans="1:16" x14ac:dyDescent="0.2">
      <c r="K31" s="123">
        <v>10</v>
      </c>
      <c r="L31" s="121">
        <v>2020</v>
      </c>
      <c r="M31" s="121">
        <v>0</v>
      </c>
      <c r="N31" s="121">
        <v>325</v>
      </c>
      <c r="O31" s="121">
        <v>692.03499999999997</v>
      </c>
      <c r="P31" s="121">
        <v>2.2493500000000002</v>
      </c>
    </row>
    <row r="32" spans="1:16" x14ac:dyDescent="0.2">
      <c r="K32" s="123">
        <v>11</v>
      </c>
      <c r="L32" s="121">
        <v>2021</v>
      </c>
      <c r="M32" s="121">
        <v>0</v>
      </c>
      <c r="N32" s="121">
        <v>325</v>
      </c>
      <c r="O32" s="121">
        <v>747.99400000000003</v>
      </c>
      <c r="P32" s="121">
        <v>2.08277</v>
      </c>
    </row>
    <row r="33" spans="11:16" x14ac:dyDescent="0.2">
      <c r="K33" s="123">
        <v>12</v>
      </c>
      <c r="L33" s="121">
        <v>2022</v>
      </c>
      <c r="M33" s="121">
        <v>0</v>
      </c>
      <c r="N33" s="121">
        <v>325</v>
      </c>
      <c r="O33" s="121">
        <v>798.274</v>
      </c>
      <c r="P33" s="121">
        <v>1.9973399999999999</v>
      </c>
    </row>
    <row r="34" spans="11:16" ht="13.5" thickBot="1" x14ac:dyDescent="0.25">
      <c r="K34" s="123">
        <v>13</v>
      </c>
      <c r="L34" s="121">
        <v>2023</v>
      </c>
      <c r="M34" s="121">
        <v>0</v>
      </c>
      <c r="N34" s="121">
        <v>326</v>
      </c>
      <c r="O34" s="121">
        <v>821.41800000000001</v>
      </c>
      <c r="P34" s="121">
        <v>1.88663</v>
      </c>
    </row>
    <row r="35" spans="11:16" x14ac:dyDescent="0.2">
      <c r="K35" s="274">
        <v>14</v>
      </c>
      <c r="L35" s="275">
        <v>2024</v>
      </c>
      <c r="M35" s="275">
        <v>0</v>
      </c>
      <c r="N35" s="275">
        <v>327</v>
      </c>
      <c r="O35" s="275">
        <v>886.71600000000001</v>
      </c>
      <c r="P35" s="275">
        <v>1.8518399999999999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vt:i4>
      </vt:variant>
    </vt:vector>
  </HeadingPairs>
  <TitlesOfParts>
    <vt:vector size="28" baseType="lpstr">
      <vt:lpstr>Instructions</vt:lpstr>
      <vt:lpstr>All_District_List</vt:lpstr>
      <vt:lpstr>StateEnr_Compare</vt:lpstr>
      <vt:lpstr>ServedEnr_Compare</vt:lpstr>
      <vt:lpstr>AEA_Enr_Comp</vt:lpstr>
      <vt:lpstr>Self_Select</vt:lpstr>
      <vt:lpstr>List</vt:lpstr>
      <vt:lpstr>Data_Drop_CurrentYear</vt:lpstr>
      <vt:lpstr>Notes</vt:lpstr>
      <vt:lpstr>Data_Drop_History</vt:lpstr>
      <vt:lpstr>zzzz</vt:lpstr>
      <vt:lpstr>Read Me First</vt:lpstr>
      <vt:lpstr>Current Management Fund Exp-Rev</vt:lpstr>
      <vt:lpstr>Previous Exp Scenario</vt:lpstr>
      <vt:lpstr>Management Fund Projections</vt:lpstr>
      <vt:lpstr>Management Fund Sandbox</vt:lpstr>
      <vt:lpstr>Man Fund - SSB 1227 Proj</vt:lpstr>
      <vt:lpstr>Man Fund - sandbox</vt:lpstr>
      <vt:lpstr>Sheet1</vt:lpstr>
      <vt:lpstr>District_List</vt:lpstr>
      <vt:lpstr>'Current Management Fund Exp-Rev'!Print_Area</vt:lpstr>
      <vt:lpstr>'Man Fund - sandbox'!Print_Area</vt:lpstr>
      <vt:lpstr>'Man Fund - SSB 1227 Proj'!Print_Area</vt:lpstr>
      <vt:lpstr>'Management Fund Projections'!Print_Area</vt:lpstr>
      <vt:lpstr>'Management Fund Sandbox'!Print_Area</vt:lpstr>
      <vt:lpstr>'Previous Exp Scenario'!Print_Area</vt:lpstr>
      <vt:lpstr>zzzz!Print_Area</vt:lpstr>
      <vt:lpstr>All_District_List!Print_Titles</vt:lpstr>
    </vt:vector>
  </TitlesOfParts>
  <Company>IASB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ssnyder@ia-sb.org</dc:creator>
  <cp:lastModifiedBy>Michael Guanci</cp:lastModifiedBy>
  <cp:lastPrinted>2022-02-02T17:13:33Z</cp:lastPrinted>
  <dcterms:created xsi:type="dcterms:W3CDTF">2006-08-24T15:03:01Z</dcterms:created>
  <dcterms:modified xsi:type="dcterms:W3CDTF">2025-04-23T15:23:32Z</dcterms:modified>
</cp:coreProperties>
</file>